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626"/>
  <workbookPr codeName="ThisWorkbook" defaultThemeVersion="124226"/>
  <mc:AlternateContent xmlns:mc="http://schemas.openxmlformats.org/markup-compatibility/2006">
    <mc:Choice Requires="x15">
      <x15ac:absPath xmlns:x15ac="http://schemas.microsoft.com/office/spreadsheetml/2010/11/ac" url="C:\Users\Owner\Desktop\経済効果推計WS2015\"/>
    </mc:Choice>
  </mc:AlternateContent>
  <xr:revisionPtr revIDLastSave="0" documentId="13_ncr:1_{07956003-5F1E-4CF6-B738-401D7AB8F037}" xr6:coauthVersionLast="47" xr6:coauthVersionMax="47" xr10:uidLastSave="{00000000-0000-0000-0000-000000000000}"/>
  <bookViews>
    <workbookView xWindow="-110" yWindow="-110" windowWidth="19420" windowHeight="10300" tabRatio="852" xr2:uid="{00000000-000D-0000-FFFF-FFFF00000000}"/>
  </bookViews>
  <sheets>
    <sheet name="WS目次" sheetId="5" r:id="rId1"/>
    <sheet name="利用上の注意" sheetId="6" r:id="rId2"/>
    <sheet name="最終需要_まとめ" sheetId="7" r:id="rId3"/>
    <sheet name="部門別まとめ" sheetId="46" r:id="rId4"/>
    <sheet name="1" sheetId="8" r:id="rId5"/>
    <sheet name="2" sheetId="13" r:id="rId6"/>
    <sheet name="3" sheetId="12" r:id="rId7"/>
    <sheet name="4" sheetId="14" r:id="rId8"/>
    <sheet name="5" sheetId="15" r:id="rId9"/>
    <sheet name="6" sheetId="16" r:id="rId10"/>
    <sheet name="7" sheetId="17" r:id="rId11"/>
    <sheet name="8" sheetId="18" r:id="rId12"/>
    <sheet name="9" sheetId="19" r:id="rId13"/>
    <sheet name="10" sheetId="20" r:id="rId14"/>
    <sheet name="11" sheetId="21" r:id="rId15"/>
    <sheet name="12" sheetId="22" r:id="rId16"/>
    <sheet name="13" sheetId="23" r:id="rId17"/>
    <sheet name="14" sheetId="24" r:id="rId18"/>
    <sheet name="15" sheetId="25" r:id="rId19"/>
    <sheet name="16" sheetId="26" r:id="rId20"/>
    <sheet name="17" sheetId="27" r:id="rId21"/>
    <sheet name="18" sheetId="28" r:id="rId22"/>
    <sheet name="19" sheetId="29" r:id="rId23"/>
    <sheet name="20" sheetId="30" r:id="rId24"/>
    <sheet name="21" sheetId="31" r:id="rId25"/>
    <sheet name="22" sheetId="32" r:id="rId26"/>
    <sheet name="23" sheetId="33" r:id="rId27"/>
    <sheet name="24" sheetId="34" r:id="rId28"/>
    <sheet name="25" sheetId="35" r:id="rId29"/>
    <sheet name="26" sheetId="36" r:id="rId30"/>
    <sheet name="27" sheetId="37" r:id="rId31"/>
    <sheet name="28" sheetId="38" r:id="rId32"/>
    <sheet name="29" sheetId="39" r:id="rId33"/>
    <sheet name="30" sheetId="40" r:id="rId34"/>
    <sheet name="31" sheetId="41" r:id="rId35"/>
    <sheet name="32" sheetId="42" r:id="rId36"/>
    <sheet name="33" sheetId="44" r:id="rId37"/>
    <sheet name="34" sheetId="43" r:id="rId38"/>
    <sheet name="35" sheetId="52" r:id="rId39"/>
    <sheet name="36" sheetId="51" r:id="rId40"/>
    <sheet name="37" sheetId="50" r:id="rId41"/>
    <sheet name="38" sheetId="49" r:id="rId42"/>
    <sheet name="39" sheetId="48" r:id="rId43"/>
    <sheet name="分析係数表" sheetId="4" r:id="rId44"/>
    <sheet name="取引基本表" sheetId="1" r:id="rId45"/>
    <sheet name="投入係数表" sheetId="2" r:id="rId46"/>
    <sheet name="逆行列係数" sheetId="3" r:id="rId47"/>
    <sheet name="雇用表" sheetId="53" r:id="rId48"/>
  </sheets>
  <definedNames>
    <definedName name="_Fill" hidden="1">#REF!</definedName>
    <definedName name="_Order1" hidden="1">255</definedName>
    <definedName name="_xlnm.Print_Titles" localSheetId="46">逆行列係数!$A:$B</definedName>
    <definedName name="_xlnm.Print_Titles" localSheetId="44">取引基本表!$A:$B</definedName>
    <definedName name="_xlnm.Print_Titles" localSheetId="45">投入係数表!$A:$B</definedName>
  </definedNames>
  <calcPr calcId="191029"/>
</workbook>
</file>

<file path=xl/calcChain.xml><?xml version="1.0" encoding="utf-8"?>
<calcChain xmlns="http://schemas.openxmlformats.org/spreadsheetml/2006/main">
  <c r="B47" i="5" l="1"/>
  <c r="B46" i="5"/>
  <c r="B45" i="5"/>
  <c r="L33" i="7"/>
  <c r="K33" i="7"/>
  <c r="AB8" i="4" a="1"/>
  <c r="AB11" i="4" s="1"/>
  <c r="AC8" i="4"/>
  <c r="AF9" i="4"/>
  <c r="AD11" i="4"/>
  <c r="AF11" i="4"/>
  <c r="AB13" i="4"/>
  <c r="AD13" i="4"/>
  <c r="AE14" i="4"/>
  <c r="AB15" i="4"/>
  <c r="AC16" i="4"/>
  <c r="AE16" i="4"/>
  <c r="AF17" i="4"/>
  <c r="AC18" i="4"/>
  <c r="AD19" i="4"/>
  <c r="AF19" i="4"/>
  <c r="AB21" i="4"/>
  <c r="AD21" i="4"/>
  <c r="AE22" i="4"/>
  <c r="AB23" i="4"/>
  <c r="AC24" i="4"/>
  <c r="AE24" i="4"/>
  <c r="AF25" i="4"/>
  <c r="AC26" i="4"/>
  <c r="AD27" i="4"/>
  <c r="AF27" i="4"/>
  <c r="AB29" i="4"/>
  <c r="AD29" i="4"/>
  <c r="AE30" i="4"/>
  <c r="AB31" i="4"/>
  <c r="AC32" i="4"/>
  <c r="AE32" i="4"/>
  <c r="AE33" i="4"/>
  <c r="AF33" i="4"/>
  <c r="AC34" i="4"/>
  <c r="AD35" i="4"/>
  <c r="AF35" i="4"/>
  <c r="AF36" i="4"/>
  <c r="AB37" i="4"/>
  <c r="AD37" i="4"/>
  <c r="AD38" i="4"/>
  <c r="AE38" i="4"/>
  <c r="AB39" i="4"/>
  <c r="AB40" i="4"/>
  <c r="AC40" i="4"/>
  <c r="AE40" i="4"/>
  <c r="AE41" i="4"/>
  <c r="AF41" i="4"/>
  <c r="AC42" i="4"/>
  <c r="AC43" i="4"/>
  <c r="AD43" i="4"/>
  <c r="AF43" i="4"/>
  <c r="AF44" i="4"/>
  <c r="AB45" i="4"/>
  <c r="AD45" i="4"/>
  <c r="AD46" i="4"/>
  <c r="AE46" i="4"/>
  <c r="AB47" i="4"/>
  <c r="K7" i="46"/>
  <c r="U9" i="4"/>
  <c r="V9" i="4"/>
  <c r="U10" i="4"/>
  <c r="V10" i="4"/>
  <c r="U11" i="4"/>
  <c r="V11" i="4"/>
  <c r="U12" i="4"/>
  <c r="V12" i="4"/>
  <c r="U13" i="4"/>
  <c r="V13" i="4"/>
  <c r="U14" i="4"/>
  <c r="V14" i="4"/>
  <c r="U15" i="4"/>
  <c r="V15" i="4"/>
  <c r="U16" i="4"/>
  <c r="V16" i="4"/>
  <c r="U17" i="4"/>
  <c r="V17" i="4"/>
  <c r="U18" i="4"/>
  <c r="V18" i="4"/>
  <c r="U19" i="4"/>
  <c r="V19" i="4"/>
  <c r="U20" i="4"/>
  <c r="V20" i="4"/>
  <c r="U21" i="4"/>
  <c r="V21" i="4"/>
  <c r="U22" i="4"/>
  <c r="V22" i="4"/>
  <c r="U23" i="4"/>
  <c r="V23" i="4"/>
  <c r="U24" i="4"/>
  <c r="V24" i="4"/>
  <c r="U25" i="4"/>
  <c r="V25" i="4"/>
  <c r="U26" i="4"/>
  <c r="V26" i="4"/>
  <c r="U27" i="4"/>
  <c r="V27" i="4"/>
  <c r="U28" i="4"/>
  <c r="V28" i="4"/>
  <c r="U29" i="4"/>
  <c r="V29" i="4"/>
  <c r="U30" i="4"/>
  <c r="V30" i="4"/>
  <c r="U31" i="4"/>
  <c r="V31" i="4"/>
  <c r="U32" i="4"/>
  <c r="V32" i="4"/>
  <c r="U33" i="4"/>
  <c r="V33" i="4"/>
  <c r="U34" i="4"/>
  <c r="V34" i="4"/>
  <c r="U35" i="4"/>
  <c r="V35" i="4"/>
  <c r="U36" i="4"/>
  <c r="V36" i="4"/>
  <c r="U37" i="4"/>
  <c r="V37" i="4"/>
  <c r="U38" i="4"/>
  <c r="V38" i="4"/>
  <c r="U39" i="4"/>
  <c r="V39" i="4"/>
  <c r="U40" i="4"/>
  <c r="V40" i="4"/>
  <c r="U41" i="4"/>
  <c r="V41" i="4"/>
  <c r="U42" i="4"/>
  <c r="V42" i="4"/>
  <c r="U43" i="4"/>
  <c r="V43" i="4"/>
  <c r="U44" i="4"/>
  <c r="V44" i="4"/>
  <c r="U45" i="4"/>
  <c r="V45" i="4"/>
  <c r="U46" i="4"/>
  <c r="V46" i="4"/>
  <c r="U47" i="4"/>
  <c r="V47" i="4"/>
  <c r="V8" i="4"/>
  <c r="U8" i="4"/>
  <c r="AO44" i="3"/>
  <c r="AN44" i="3"/>
  <c r="AM44" i="3"/>
  <c r="AL44" i="3"/>
  <c r="AK44" i="3"/>
  <c r="AJ44" i="3"/>
  <c r="AI44" i="3"/>
  <c r="AH44" i="3"/>
  <c r="AG44" i="3"/>
  <c r="AF44" i="3"/>
  <c r="AE44" i="3"/>
  <c r="AD44" i="3"/>
  <c r="AC44" i="3"/>
  <c r="AB44" i="3"/>
  <c r="AA44" i="3"/>
  <c r="Z44" i="3"/>
  <c r="Y44" i="3"/>
  <c r="X44" i="3"/>
  <c r="W44" i="3"/>
  <c r="V44" i="3"/>
  <c r="U44" i="3"/>
  <c r="T44" i="3"/>
  <c r="S44" i="3"/>
  <c r="R44" i="3"/>
  <c r="Q44" i="3"/>
  <c r="P44" i="3"/>
  <c r="O44" i="3"/>
  <c r="N44" i="3"/>
  <c r="M44" i="3"/>
  <c r="L44" i="3"/>
  <c r="K44" i="3"/>
  <c r="J44" i="3"/>
  <c r="I44" i="3"/>
  <c r="H44" i="3"/>
  <c r="G44" i="3"/>
  <c r="F44" i="3"/>
  <c r="E44" i="3"/>
  <c r="D44" i="3"/>
  <c r="C44" i="3"/>
  <c r="AP44" i="3" s="1"/>
  <c r="AP43" i="3"/>
  <c r="AP42" i="3"/>
  <c r="AP41" i="3"/>
  <c r="AP40" i="3"/>
  <c r="AP39" i="3"/>
  <c r="AP38" i="3"/>
  <c r="AP37" i="3"/>
  <c r="AP36" i="3"/>
  <c r="AP35" i="3"/>
  <c r="AP34" i="3"/>
  <c r="AP33" i="3"/>
  <c r="AP32" i="3"/>
  <c r="AP31" i="3"/>
  <c r="AP30" i="3"/>
  <c r="AP29" i="3"/>
  <c r="AP28" i="3"/>
  <c r="AP27" i="3"/>
  <c r="AP26" i="3"/>
  <c r="AP25" i="3"/>
  <c r="AP24" i="3"/>
  <c r="AP23" i="3"/>
  <c r="AP22" i="3"/>
  <c r="AP21" i="3"/>
  <c r="AP20" i="3"/>
  <c r="AP19" i="3"/>
  <c r="AP18" i="3"/>
  <c r="AP17" i="3"/>
  <c r="AP16" i="3"/>
  <c r="AP15" i="3"/>
  <c r="AP14" i="3"/>
  <c r="AP13" i="3"/>
  <c r="AP12" i="3"/>
  <c r="AP11" i="3"/>
  <c r="AP10" i="3"/>
  <c r="AP9" i="3"/>
  <c r="AP8" i="3"/>
  <c r="AP7" i="3"/>
  <c r="AP6" i="3"/>
  <c r="AP5" i="3"/>
  <c r="BP44" i="1"/>
  <c r="BJ44" i="1"/>
  <c r="BQ44" i="1"/>
  <c r="BI44" i="1"/>
  <c r="BP43" i="1"/>
  <c r="BJ43" i="1"/>
  <c r="BQ43" i="1"/>
  <c r="BR43" i="1" s="1"/>
  <c r="BI43" i="1"/>
  <c r="BJ42" i="1"/>
  <c r="BK42" i="1" s="1"/>
  <c r="BL42" i="1" s="1"/>
  <c r="BQ42" i="1"/>
  <c r="BP42" i="1"/>
  <c r="BI42" i="1"/>
  <c r="BI41" i="1"/>
  <c r="BQ41" i="1"/>
  <c r="BP41" i="1"/>
  <c r="BR41" i="1" s="1"/>
  <c r="BI40" i="1"/>
  <c r="BJ40" i="1"/>
  <c r="BK40" i="1" s="1"/>
  <c r="BL40" i="1" s="1"/>
  <c r="BP40" i="1"/>
  <c r="BI39" i="1"/>
  <c r="BQ39" i="1"/>
  <c r="BP39" i="1"/>
  <c r="BI38" i="1"/>
  <c r="BJ38" i="1"/>
  <c r="BK38" i="1" s="1"/>
  <c r="BL38" i="1" s="1"/>
  <c r="BP38" i="1"/>
  <c r="BP37" i="1"/>
  <c r="BJ37" i="1"/>
  <c r="BK37" i="1" s="1"/>
  <c r="BL37" i="1" s="1"/>
  <c r="BI37" i="1"/>
  <c r="BP36" i="1"/>
  <c r="BJ36" i="1"/>
  <c r="BK36" i="1" s="1"/>
  <c r="BL36" i="1" s="1"/>
  <c r="BQ36" i="1"/>
  <c r="BI36" i="1"/>
  <c r="BP35" i="1"/>
  <c r="BJ35" i="1"/>
  <c r="BK35" i="1" s="1"/>
  <c r="BL35" i="1" s="1"/>
  <c r="BQ35" i="1"/>
  <c r="BR35" i="1" s="1"/>
  <c r="BI35" i="1"/>
  <c r="BP34" i="1"/>
  <c r="BJ34" i="1"/>
  <c r="BK34" i="1" s="1"/>
  <c r="BL34" i="1" s="1"/>
  <c r="BQ34" i="1"/>
  <c r="BR34" i="1" s="1"/>
  <c r="BI34" i="1"/>
  <c r="BP33" i="1"/>
  <c r="BJ33" i="1"/>
  <c r="BK33" i="1" s="1"/>
  <c r="BL33" i="1" s="1"/>
  <c r="BI33" i="1"/>
  <c r="BQ33" i="1"/>
  <c r="BR33" i="1" s="1"/>
  <c r="BI32" i="1"/>
  <c r="BJ32" i="1"/>
  <c r="BK32" i="1" s="1"/>
  <c r="BL32" i="1" s="1"/>
  <c r="BP32" i="1"/>
  <c r="BI31" i="1"/>
  <c r="BQ31" i="1"/>
  <c r="BP31" i="1"/>
  <c r="BI30" i="1"/>
  <c r="BJ30" i="1"/>
  <c r="BK30" i="1" s="1"/>
  <c r="BL30" i="1" s="1"/>
  <c r="BP30" i="1"/>
  <c r="BP29" i="1"/>
  <c r="BI29" i="1"/>
  <c r="BJ29" i="1"/>
  <c r="BK29" i="1" s="1"/>
  <c r="BL29" i="1" s="1"/>
  <c r="BP28" i="1"/>
  <c r="BJ28" i="1"/>
  <c r="BQ28" i="1"/>
  <c r="BI28" i="1"/>
  <c r="BP27" i="1"/>
  <c r="BJ27" i="1"/>
  <c r="BQ27" i="1"/>
  <c r="BR27" i="1" s="1"/>
  <c r="BI27" i="1"/>
  <c r="BP26" i="1"/>
  <c r="BJ26" i="1"/>
  <c r="BQ26" i="1"/>
  <c r="BR26" i="1" s="1"/>
  <c r="BI26" i="1"/>
  <c r="BP25" i="1"/>
  <c r="BJ25" i="1"/>
  <c r="BK25" i="1" s="1"/>
  <c r="BL25" i="1" s="1"/>
  <c r="BI25" i="1"/>
  <c r="BQ25" i="1"/>
  <c r="BR25" i="1" s="1"/>
  <c r="BI24" i="1"/>
  <c r="BJ24" i="1"/>
  <c r="BK24" i="1" s="1"/>
  <c r="BL24" i="1" s="1"/>
  <c r="BP24" i="1"/>
  <c r="BI23" i="1"/>
  <c r="BQ23" i="1"/>
  <c r="BP23" i="1"/>
  <c r="BI22" i="1"/>
  <c r="BJ22" i="1"/>
  <c r="BK22" i="1" s="1"/>
  <c r="BL22" i="1" s="1"/>
  <c r="BP22" i="1"/>
  <c r="BP21" i="1"/>
  <c r="BI21" i="1"/>
  <c r="BJ21" i="1"/>
  <c r="BK21" i="1" s="1"/>
  <c r="BL21" i="1" s="1"/>
  <c r="BP20" i="1"/>
  <c r="BR20" i="1" s="1"/>
  <c r="BJ20" i="1"/>
  <c r="BK20" i="1" s="1"/>
  <c r="BL20" i="1" s="1"/>
  <c r="BQ20" i="1"/>
  <c r="BI20" i="1"/>
  <c r="BP19" i="1"/>
  <c r="BJ19" i="1"/>
  <c r="BK19" i="1" s="1"/>
  <c r="BL19" i="1" s="1"/>
  <c r="BQ19" i="1"/>
  <c r="BR19" i="1" s="1"/>
  <c r="BI19" i="1"/>
  <c r="BP18" i="1"/>
  <c r="BJ18" i="1"/>
  <c r="BK18" i="1" s="1"/>
  <c r="BL18" i="1" s="1"/>
  <c r="BQ18" i="1"/>
  <c r="BR18" i="1" s="1"/>
  <c r="BI18" i="1"/>
  <c r="BP17" i="1"/>
  <c r="BJ17" i="1"/>
  <c r="BK17" i="1" s="1"/>
  <c r="BL17" i="1" s="1"/>
  <c r="BI17" i="1"/>
  <c r="BQ17" i="1"/>
  <c r="BR17" i="1" s="1"/>
  <c r="BQ16" i="1"/>
  <c r="BI16" i="1"/>
  <c r="BJ16" i="1"/>
  <c r="BK16" i="1" s="1"/>
  <c r="BL16" i="1" s="1"/>
  <c r="BP16" i="1"/>
  <c r="BR16" i="1" s="1"/>
  <c r="BI15" i="1"/>
  <c r="BQ15" i="1"/>
  <c r="BP15" i="1"/>
  <c r="BR15" i="1" s="1"/>
  <c r="BI14" i="1"/>
  <c r="BJ14" i="1"/>
  <c r="BK14" i="1" s="1"/>
  <c r="BL14" i="1" s="1"/>
  <c r="BP14" i="1"/>
  <c r="BP13" i="1"/>
  <c r="BI13" i="1"/>
  <c r="BJ13" i="1"/>
  <c r="BK13" i="1" s="1"/>
  <c r="BL13" i="1" s="1"/>
  <c r="BP12" i="1"/>
  <c r="BR12" i="1" s="1"/>
  <c r="BJ12" i="1"/>
  <c r="BQ12" i="1"/>
  <c r="BI12" i="1"/>
  <c r="BP11" i="1"/>
  <c r="BJ11" i="1"/>
  <c r="BQ11" i="1"/>
  <c r="BR11" i="1" s="1"/>
  <c r="BI11" i="1"/>
  <c r="BJ10" i="1"/>
  <c r="BK10" i="1" s="1"/>
  <c r="BL10" i="1" s="1"/>
  <c r="BQ10" i="1"/>
  <c r="BP10" i="1"/>
  <c r="BI10" i="1"/>
  <c r="BP9" i="1"/>
  <c r="BI9" i="1"/>
  <c r="BQ9" i="1"/>
  <c r="BR9" i="1" s="1"/>
  <c r="BQ8" i="1"/>
  <c r="BI8" i="1"/>
  <c r="BJ8" i="1"/>
  <c r="BK8" i="1" s="1"/>
  <c r="BL8" i="1" s="1"/>
  <c r="BP8" i="1"/>
  <c r="BR8" i="1" s="1"/>
  <c r="BI7" i="1"/>
  <c r="BQ7" i="1"/>
  <c r="BP7" i="1"/>
  <c r="BJ6" i="1"/>
  <c r="BK6" i="1" s="1"/>
  <c r="BL6" i="1" s="1"/>
  <c r="BP6" i="1"/>
  <c r="BI6" i="1"/>
  <c r="BP5" i="1"/>
  <c r="BI5" i="1"/>
  <c r="BJ5" i="1"/>
  <c r="BK5" i="1" s="1"/>
  <c r="BL5" i="1" s="1"/>
  <c r="AE47" i="4" l="1"/>
  <c r="AB46" i="4"/>
  <c r="AD44" i="4"/>
  <c r="AF42" i="4"/>
  <c r="AC41" i="4"/>
  <c r="AE39" i="4"/>
  <c r="AB38" i="4"/>
  <c r="AD36" i="4"/>
  <c r="AF34" i="4"/>
  <c r="AC33" i="4"/>
  <c r="AE31" i="4"/>
  <c r="AB30" i="4"/>
  <c r="AD28" i="4"/>
  <c r="AF26" i="4"/>
  <c r="AC25" i="4"/>
  <c r="AE23" i="4"/>
  <c r="AB22" i="4"/>
  <c r="AD20" i="4"/>
  <c r="AF18" i="4"/>
  <c r="AC17" i="4"/>
  <c r="AE15" i="4"/>
  <c r="AB14" i="4"/>
  <c r="AD12" i="4"/>
  <c r="AF10" i="4"/>
  <c r="AC9" i="4"/>
  <c r="AD30" i="4"/>
  <c r="AF28" i="4"/>
  <c r="AC27" i="4"/>
  <c r="AE25" i="4"/>
  <c r="AB24" i="4"/>
  <c r="AD22" i="4"/>
  <c r="AF20" i="4"/>
  <c r="AC19" i="4"/>
  <c r="AE17" i="4"/>
  <c r="AD14" i="4"/>
  <c r="AF12" i="4"/>
  <c r="AC11" i="4"/>
  <c r="AE9" i="4"/>
  <c r="AB8" i="4"/>
  <c r="AC46" i="4"/>
  <c r="AE44" i="4"/>
  <c r="AB43" i="4"/>
  <c r="AF39" i="4"/>
  <c r="AC38" i="4"/>
  <c r="AE36" i="4"/>
  <c r="AB35" i="4"/>
  <c r="AD33" i="4"/>
  <c r="AC30" i="4"/>
  <c r="AE28" i="4"/>
  <c r="AB27" i="4"/>
  <c r="AD25" i="4"/>
  <c r="AF23" i="4"/>
  <c r="AC22" i="4"/>
  <c r="AE20" i="4"/>
  <c r="AB19" i="4"/>
  <c r="AD17" i="4"/>
  <c r="AF15" i="4"/>
  <c r="AC14" i="4"/>
  <c r="AE12" i="4"/>
  <c r="AD9" i="4"/>
  <c r="AD47" i="4"/>
  <c r="AF45" i="4"/>
  <c r="AC44" i="4"/>
  <c r="AE42" i="4"/>
  <c r="AB41" i="4"/>
  <c r="AD39" i="4"/>
  <c r="AF37" i="4"/>
  <c r="AC36" i="4"/>
  <c r="AE34" i="4"/>
  <c r="AB33" i="4"/>
  <c r="AD31" i="4"/>
  <c r="AF29" i="4"/>
  <c r="AC28" i="4"/>
  <c r="AE26" i="4"/>
  <c r="AB25" i="4"/>
  <c r="AD23" i="4"/>
  <c r="AF21" i="4"/>
  <c r="AC20" i="4"/>
  <c r="AE18" i="4"/>
  <c r="AB17" i="4"/>
  <c r="AD15" i="4"/>
  <c r="AF13" i="4"/>
  <c r="AC12" i="4"/>
  <c r="AE10" i="4"/>
  <c r="AB9" i="4"/>
  <c r="AC47" i="4"/>
  <c r="AE45" i="4"/>
  <c r="AB44" i="4"/>
  <c r="AD42" i="4"/>
  <c r="AF40" i="4"/>
  <c r="AC39" i="4"/>
  <c r="AE37" i="4"/>
  <c r="AB36" i="4"/>
  <c r="AD34" i="4"/>
  <c r="AF32" i="4"/>
  <c r="AC31" i="4"/>
  <c r="AE29" i="4"/>
  <c r="AB28" i="4"/>
  <c r="AD26" i="4"/>
  <c r="AF24" i="4"/>
  <c r="AC23" i="4"/>
  <c r="AE21" i="4"/>
  <c r="AB20" i="4"/>
  <c r="AD18" i="4"/>
  <c r="AF16" i="4"/>
  <c r="AC15" i="4"/>
  <c r="AE13" i="4"/>
  <c r="AB12" i="4"/>
  <c r="AD10" i="4"/>
  <c r="AF8" i="4"/>
  <c r="AC10" i="4"/>
  <c r="AE8" i="4"/>
  <c r="AF46" i="4"/>
  <c r="AC45" i="4"/>
  <c r="AE43" i="4"/>
  <c r="AB42" i="4"/>
  <c r="AD40" i="4"/>
  <c r="AF38" i="4"/>
  <c r="AC37" i="4"/>
  <c r="AE35" i="4"/>
  <c r="AB34" i="4"/>
  <c r="AD32" i="4"/>
  <c r="AF30" i="4"/>
  <c r="AC29" i="4"/>
  <c r="AE27" i="4"/>
  <c r="AB26" i="4"/>
  <c r="AD24" i="4"/>
  <c r="AF22" i="4"/>
  <c r="AC21" i="4"/>
  <c r="AE19" i="4"/>
  <c r="AB18" i="4"/>
  <c r="AD16" i="4"/>
  <c r="AF14" i="4"/>
  <c r="AC13" i="4"/>
  <c r="AE11" i="4"/>
  <c r="AB10" i="4"/>
  <c r="AD8" i="4"/>
  <c r="AC35" i="4"/>
  <c r="AB32" i="4"/>
  <c r="AB16" i="4"/>
  <c r="AF47" i="4"/>
  <c r="AD41" i="4"/>
  <c r="AF31" i="4"/>
  <c r="BK11" i="1"/>
  <c r="BL11" i="1" s="1"/>
  <c r="BK12" i="1"/>
  <c r="BL12" i="1" s="1"/>
  <c r="BR21" i="1"/>
  <c r="BR23" i="1"/>
  <c r="BR42" i="1"/>
  <c r="BR39" i="1"/>
  <c r="BR10" i="1"/>
  <c r="BR7" i="1"/>
  <c r="BR36" i="1"/>
  <c r="BK26" i="1"/>
  <c r="BL26" i="1" s="1"/>
  <c r="BK27" i="1"/>
  <c r="BL27" i="1" s="1"/>
  <c r="BK28" i="1"/>
  <c r="BL28" i="1" s="1"/>
  <c r="BR32" i="1"/>
  <c r="BK43" i="1"/>
  <c r="BL43" i="1" s="1"/>
  <c r="BK44" i="1"/>
  <c r="BL44" i="1" s="1"/>
  <c r="BR28" i="1"/>
  <c r="BR31" i="1"/>
  <c r="BR44" i="1"/>
  <c r="BQ14" i="1"/>
  <c r="BR14" i="1" s="1"/>
  <c r="BQ22" i="1"/>
  <c r="BR22" i="1" s="1"/>
  <c r="BQ30" i="1"/>
  <c r="BR30" i="1" s="1"/>
  <c r="BQ38" i="1"/>
  <c r="BR38" i="1" s="1"/>
  <c r="BQ6" i="1"/>
  <c r="BR6" i="1" s="1"/>
  <c r="BJ7" i="1"/>
  <c r="BK7" i="1" s="1"/>
  <c r="BL7" i="1" s="1"/>
  <c r="BJ15" i="1"/>
  <c r="BK15" i="1" s="1"/>
  <c r="BL15" i="1" s="1"/>
  <c r="BJ23" i="1"/>
  <c r="BK23" i="1" s="1"/>
  <c r="BL23" i="1" s="1"/>
  <c r="BJ31" i="1"/>
  <c r="BK31" i="1" s="1"/>
  <c r="BL31" i="1" s="1"/>
  <c r="BJ39" i="1"/>
  <c r="BK39" i="1" s="1"/>
  <c r="BL39" i="1" s="1"/>
  <c r="BQ24" i="1"/>
  <c r="BR24" i="1" s="1"/>
  <c r="BQ40" i="1"/>
  <c r="BR40" i="1" s="1"/>
  <c r="BQ5" i="1"/>
  <c r="BR5" i="1" s="1"/>
  <c r="BJ9" i="1"/>
  <c r="BK9" i="1" s="1"/>
  <c r="BL9" i="1" s="1"/>
  <c r="BQ13" i="1"/>
  <c r="BR13" i="1" s="1"/>
  <c r="BQ21" i="1"/>
  <c r="BQ29" i="1"/>
  <c r="BR29" i="1" s="1"/>
  <c r="BQ37" i="1"/>
  <c r="BR37" i="1" s="1"/>
  <c r="BJ41" i="1"/>
  <c r="BK41" i="1" s="1"/>
  <c r="BL41" i="1" s="1"/>
  <c r="BQ32" i="1"/>
  <c r="A46" i="7" l="1"/>
  <c r="A46" i="46"/>
  <c r="G1" i="48"/>
  <c r="G1" i="49"/>
  <c r="G1" i="50"/>
  <c r="G1" i="51"/>
  <c r="G1" i="52"/>
  <c r="G1" i="43"/>
  <c r="G1" i="44"/>
  <c r="G1" i="42"/>
  <c r="G1" i="41"/>
  <c r="G1" i="40"/>
  <c r="G1" i="39"/>
  <c r="G1" i="38"/>
  <c r="G1" i="37"/>
  <c r="G1" i="36"/>
  <c r="G1" i="35"/>
  <c r="G1" i="33"/>
  <c r="G1" i="32"/>
  <c r="G1" i="31"/>
  <c r="G1" i="30"/>
  <c r="G1" i="29"/>
  <c r="G1" i="28"/>
  <c r="G1" i="27"/>
  <c r="G1" i="26"/>
  <c r="G1" i="25"/>
  <c r="G1" i="24"/>
  <c r="G1" i="23"/>
  <c r="G1" i="22"/>
  <c r="G1" i="21"/>
  <c r="G1" i="20"/>
  <c r="G1" i="19"/>
  <c r="G1" i="18"/>
  <c r="G1" i="17"/>
  <c r="G1" i="16"/>
  <c r="G1" i="15"/>
  <c r="G1" i="14"/>
  <c r="G1" i="12"/>
  <c r="G1" i="13"/>
  <c r="G1" i="8"/>
  <c r="AR9" i="4"/>
  <c r="AS9" i="4"/>
  <c r="AT9" i="4"/>
  <c r="AR10" i="4"/>
  <c r="AS10" i="4"/>
  <c r="AT10" i="4"/>
  <c r="AR11" i="4"/>
  <c r="AS11" i="4"/>
  <c r="AT11" i="4"/>
  <c r="AR12" i="4"/>
  <c r="AS12" i="4"/>
  <c r="AT12" i="4"/>
  <c r="AR13" i="4"/>
  <c r="AS13" i="4"/>
  <c r="AT13" i="4"/>
  <c r="AR14" i="4"/>
  <c r="AS14" i="4"/>
  <c r="AT14" i="4"/>
  <c r="AR15" i="4"/>
  <c r="AS15" i="4"/>
  <c r="AT15" i="4"/>
  <c r="AR16" i="4"/>
  <c r="AS16" i="4"/>
  <c r="AT16" i="4"/>
  <c r="AR17" i="4"/>
  <c r="AS17" i="4"/>
  <c r="AT17" i="4"/>
  <c r="AR18" i="4"/>
  <c r="AS18" i="4"/>
  <c r="AT18" i="4"/>
  <c r="AR19" i="4"/>
  <c r="AS19" i="4"/>
  <c r="AT19" i="4"/>
  <c r="AR20" i="4"/>
  <c r="AS20" i="4"/>
  <c r="AT20" i="4"/>
  <c r="AR21" i="4"/>
  <c r="AS21" i="4"/>
  <c r="AT21" i="4"/>
  <c r="AR22" i="4"/>
  <c r="AS22" i="4"/>
  <c r="AT22" i="4"/>
  <c r="AR23" i="4"/>
  <c r="AS23" i="4"/>
  <c r="AT23" i="4"/>
  <c r="AR24" i="4"/>
  <c r="AS24" i="4"/>
  <c r="AT24" i="4"/>
  <c r="AR25" i="4"/>
  <c r="AS25" i="4"/>
  <c r="AT25" i="4"/>
  <c r="AR26" i="4"/>
  <c r="AS26" i="4"/>
  <c r="AT26" i="4"/>
  <c r="AR27" i="4"/>
  <c r="AS27" i="4"/>
  <c r="AT27" i="4"/>
  <c r="AR28" i="4"/>
  <c r="AS28" i="4"/>
  <c r="AT28" i="4"/>
  <c r="AR29" i="4"/>
  <c r="AS29" i="4"/>
  <c r="AT29" i="4"/>
  <c r="AR30" i="4"/>
  <c r="AS30" i="4"/>
  <c r="AT30" i="4"/>
  <c r="AR31" i="4"/>
  <c r="AS31" i="4"/>
  <c r="AT31" i="4"/>
  <c r="AR32" i="4"/>
  <c r="AS32" i="4"/>
  <c r="AT32" i="4"/>
  <c r="AR33" i="4"/>
  <c r="AS33" i="4"/>
  <c r="AT33" i="4"/>
  <c r="AR34" i="4"/>
  <c r="AS34" i="4"/>
  <c r="AT34" i="4"/>
  <c r="AR35" i="4"/>
  <c r="AS35" i="4"/>
  <c r="AT35" i="4"/>
  <c r="AR36" i="4"/>
  <c r="AS36" i="4"/>
  <c r="AT36" i="4"/>
  <c r="AR37" i="4"/>
  <c r="AS37" i="4"/>
  <c r="AT37" i="4"/>
  <c r="AR38" i="4"/>
  <c r="AS38" i="4"/>
  <c r="AT38" i="4"/>
  <c r="AR39" i="4"/>
  <c r="AS39" i="4"/>
  <c r="AT39" i="4"/>
  <c r="AR40" i="4"/>
  <c r="AS40" i="4"/>
  <c r="AT40" i="4"/>
  <c r="AR41" i="4"/>
  <c r="AS41" i="4"/>
  <c r="AT41" i="4"/>
  <c r="AR42" i="4"/>
  <c r="AS42" i="4"/>
  <c r="AT42" i="4"/>
  <c r="AR43" i="4"/>
  <c r="AS43" i="4"/>
  <c r="AT43" i="4"/>
  <c r="AR44" i="4"/>
  <c r="AS44" i="4"/>
  <c r="AT44" i="4"/>
  <c r="AR45" i="4"/>
  <c r="AS45" i="4"/>
  <c r="AT45" i="4"/>
  <c r="AR46" i="4"/>
  <c r="AS46" i="4"/>
  <c r="AT46" i="4"/>
  <c r="AR47" i="4"/>
  <c r="AS47" i="4"/>
  <c r="AT47" i="4"/>
  <c r="AT8" i="4"/>
  <c r="AS8" i="4"/>
  <c r="AR8" i="4"/>
  <c r="M9" i="4"/>
  <c r="N9" i="4"/>
  <c r="M10" i="4"/>
  <c r="N10" i="4"/>
  <c r="M11" i="4"/>
  <c r="N11" i="4"/>
  <c r="M12" i="4"/>
  <c r="N12" i="4"/>
  <c r="M13" i="4"/>
  <c r="N13" i="4"/>
  <c r="M14" i="4"/>
  <c r="N14" i="4"/>
  <c r="M15" i="4"/>
  <c r="N15" i="4"/>
  <c r="M16" i="4"/>
  <c r="N16" i="4"/>
  <c r="M17" i="4"/>
  <c r="N17" i="4"/>
  <c r="M18" i="4"/>
  <c r="N18" i="4"/>
  <c r="M19" i="4"/>
  <c r="N19" i="4"/>
  <c r="M20" i="4"/>
  <c r="N20" i="4"/>
  <c r="M21" i="4"/>
  <c r="N21" i="4"/>
  <c r="M22" i="4"/>
  <c r="N22" i="4"/>
  <c r="M23" i="4"/>
  <c r="N23" i="4"/>
  <c r="M24" i="4"/>
  <c r="N24" i="4"/>
  <c r="M25" i="4"/>
  <c r="N25" i="4"/>
  <c r="M26" i="4"/>
  <c r="N26" i="4"/>
  <c r="M27" i="4"/>
  <c r="N27" i="4"/>
  <c r="M28" i="4"/>
  <c r="N28" i="4"/>
  <c r="M29" i="4"/>
  <c r="N29" i="4"/>
  <c r="M30" i="4"/>
  <c r="N30" i="4"/>
  <c r="M31" i="4"/>
  <c r="N31" i="4"/>
  <c r="M32" i="4"/>
  <c r="N32" i="4"/>
  <c r="M33" i="4"/>
  <c r="N33" i="4"/>
  <c r="M34" i="4"/>
  <c r="N34" i="4"/>
  <c r="M35" i="4"/>
  <c r="N35" i="4"/>
  <c r="M36" i="4"/>
  <c r="N36" i="4"/>
  <c r="M37" i="4"/>
  <c r="N37" i="4"/>
  <c r="M38" i="4"/>
  <c r="N38" i="4"/>
  <c r="M39" i="4"/>
  <c r="N39" i="4"/>
  <c r="M40" i="4"/>
  <c r="N40" i="4"/>
  <c r="M41" i="4"/>
  <c r="N41" i="4"/>
  <c r="M42" i="4"/>
  <c r="N42" i="4"/>
  <c r="M43" i="4"/>
  <c r="N43" i="4"/>
  <c r="M44" i="4"/>
  <c r="N44" i="4"/>
  <c r="M45" i="4"/>
  <c r="N45" i="4"/>
  <c r="M46" i="4"/>
  <c r="N46" i="4"/>
  <c r="M47" i="4"/>
  <c r="N47" i="4"/>
  <c r="N8" i="4"/>
  <c r="M8" i="4"/>
  <c r="AG8" i="4" l="1" a="1"/>
  <c r="AG8" i="4" s="1"/>
  <c r="T9" i="4"/>
  <c r="T10" i="4"/>
  <c r="T11" i="4"/>
  <c r="T12" i="4"/>
  <c r="T13" i="4"/>
  <c r="T14" i="4"/>
  <c r="T15" i="4"/>
  <c r="T16" i="4"/>
  <c r="T17" i="4"/>
  <c r="T18" i="4"/>
  <c r="T19" i="4"/>
  <c r="T20" i="4"/>
  <c r="T21" i="4"/>
  <c r="T22" i="4"/>
  <c r="T23" i="4"/>
  <c r="T24" i="4"/>
  <c r="T25" i="4"/>
  <c r="T26" i="4"/>
  <c r="T27" i="4"/>
  <c r="T28" i="4"/>
  <c r="T29" i="4"/>
  <c r="T30" i="4"/>
  <c r="T31" i="4"/>
  <c r="T32" i="4"/>
  <c r="T33" i="4"/>
  <c r="T34" i="4"/>
  <c r="T35" i="4"/>
  <c r="T36" i="4"/>
  <c r="T37" i="4"/>
  <c r="T38" i="4"/>
  <c r="T39" i="4"/>
  <c r="T40" i="4"/>
  <c r="T41" i="4"/>
  <c r="T42" i="4"/>
  <c r="T43" i="4"/>
  <c r="T44" i="4"/>
  <c r="T45" i="4"/>
  <c r="T46" i="4"/>
  <c r="T47" i="4"/>
  <c r="T8" i="4"/>
  <c r="AG39" i="4" l="1"/>
  <c r="AG27" i="4"/>
  <c r="AG23" i="4"/>
  <c r="AG11" i="4"/>
  <c r="AG46" i="4"/>
  <c r="AG42" i="4"/>
  <c r="AG38" i="4"/>
  <c r="AG34" i="4"/>
  <c r="AG30" i="4"/>
  <c r="AG26" i="4"/>
  <c r="AG22" i="4"/>
  <c r="AG18" i="4"/>
  <c r="AG14" i="4"/>
  <c r="AG10" i="4"/>
  <c r="AG47" i="4"/>
  <c r="AG31" i="4"/>
  <c r="AG19" i="4"/>
  <c r="AG45" i="4"/>
  <c r="AG41" i="4"/>
  <c r="AG37" i="4"/>
  <c r="AG33" i="4"/>
  <c r="AG29" i="4"/>
  <c r="AG25" i="4"/>
  <c r="AG21" i="4"/>
  <c r="AG17" i="4"/>
  <c r="AG13" i="4"/>
  <c r="AG9" i="4"/>
  <c r="AG43" i="4"/>
  <c r="AG35" i="4"/>
  <c r="AG15" i="4"/>
  <c r="AG44" i="4"/>
  <c r="AG40" i="4"/>
  <c r="AG36" i="4"/>
  <c r="AG32" i="4"/>
  <c r="AG28" i="4"/>
  <c r="AG24" i="4"/>
  <c r="AG20" i="4"/>
  <c r="AG16" i="4"/>
  <c r="AG12" i="4"/>
  <c r="C90" i="53"/>
  <c r="D89" i="53"/>
  <c r="D87" i="53"/>
  <c r="D86" i="53"/>
  <c r="D85" i="53"/>
  <c r="D84" i="53"/>
  <c r="D83" i="53"/>
  <c r="D82" i="53"/>
  <c r="D81" i="53"/>
  <c r="D80" i="53"/>
  <c r="D79" i="53"/>
  <c r="D78" i="53"/>
  <c r="D77" i="53"/>
  <c r="D76" i="53"/>
  <c r="D75" i="53"/>
  <c r="D74" i="53"/>
  <c r="D73" i="53"/>
  <c r="D72" i="53"/>
  <c r="D71" i="53"/>
  <c r="D70" i="53"/>
  <c r="D69" i="53"/>
  <c r="D68" i="53"/>
  <c r="D67" i="53"/>
  <c r="D66" i="53"/>
  <c r="D65" i="53"/>
  <c r="D64" i="53"/>
  <c r="D63" i="53"/>
  <c r="D62" i="53"/>
  <c r="D61" i="53"/>
  <c r="D60" i="53"/>
  <c r="D59" i="53"/>
  <c r="D58" i="53"/>
  <c r="D57" i="53"/>
  <c r="D56" i="53"/>
  <c r="D55" i="53"/>
  <c r="AO90" i="53"/>
  <c r="AK90" i="53"/>
  <c r="AG90" i="53"/>
  <c r="AC90" i="53"/>
  <c r="Y90" i="53"/>
  <c r="U90" i="53"/>
  <c r="Q90" i="53"/>
  <c r="M90" i="53"/>
  <c r="I90" i="53"/>
  <c r="D54" i="53"/>
  <c r="D53" i="53"/>
  <c r="D52" i="53"/>
  <c r="AR90" i="53"/>
  <c r="AQ90" i="53"/>
  <c r="AP90" i="53"/>
  <c r="AN90" i="53"/>
  <c r="AM90" i="53"/>
  <c r="AL90" i="53"/>
  <c r="AJ90" i="53"/>
  <c r="AI90" i="53"/>
  <c r="AH90" i="53"/>
  <c r="AF90" i="53"/>
  <c r="AE90" i="53"/>
  <c r="AD90" i="53"/>
  <c r="AB90" i="53"/>
  <c r="AA90" i="53"/>
  <c r="Z90" i="53"/>
  <c r="X90" i="53"/>
  <c r="W90" i="53"/>
  <c r="V90" i="53"/>
  <c r="T90" i="53"/>
  <c r="S90" i="53"/>
  <c r="R90" i="53"/>
  <c r="P90" i="53"/>
  <c r="O90" i="53"/>
  <c r="N90" i="53"/>
  <c r="L90" i="53"/>
  <c r="K90" i="53"/>
  <c r="J90" i="53"/>
  <c r="H90" i="53"/>
  <c r="G90" i="53"/>
  <c r="F90" i="53"/>
  <c r="C44" i="53"/>
  <c r="D43" i="53"/>
  <c r="D41" i="53"/>
  <c r="D40" i="53"/>
  <c r="D39" i="53"/>
  <c r="D38" i="53"/>
  <c r="D37" i="53"/>
  <c r="D36" i="53"/>
  <c r="D35" i="53"/>
  <c r="D34" i="53"/>
  <c r="D33" i="53"/>
  <c r="D32" i="53"/>
  <c r="D31" i="53"/>
  <c r="D30" i="53"/>
  <c r="D29" i="53"/>
  <c r="D28" i="53"/>
  <c r="D27" i="53"/>
  <c r="D26" i="53"/>
  <c r="D25" i="53"/>
  <c r="D24" i="53"/>
  <c r="D23" i="53"/>
  <c r="D22" i="53"/>
  <c r="D21" i="53"/>
  <c r="D20" i="53"/>
  <c r="D19" i="53"/>
  <c r="D18" i="53"/>
  <c r="D17" i="53"/>
  <c r="D16" i="53"/>
  <c r="D15" i="53"/>
  <c r="D14" i="53"/>
  <c r="D13" i="53"/>
  <c r="D12" i="53"/>
  <c r="D11" i="53"/>
  <c r="D10" i="53"/>
  <c r="D9" i="53"/>
  <c r="AR44" i="53"/>
  <c r="AN44" i="53"/>
  <c r="AJ44" i="53"/>
  <c r="AF44" i="53"/>
  <c r="AB44" i="53"/>
  <c r="X44" i="53"/>
  <c r="T44" i="53"/>
  <c r="P44" i="53"/>
  <c r="L44" i="53"/>
  <c r="H44" i="53"/>
  <c r="D8" i="53"/>
  <c r="D7" i="53"/>
  <c r="D6" i="53"/>
  <c r="AQ44" i="53"/>
  <c r="AP44" i="53"/>
  <c r="AO44" i="53"/>
  <c r="AM44" i="53"/>
  <c r="AL44" i="53"/>
  <c r="AK44" i="53"/>
  <c r="AI44" i="53"/>
  <c r="AH44" i="53"/>
  <c r="AG44" i="53"/>
  <c r="AE44" i="53"/>
  <c r="AD44" i="53"/>
  <c r="AC44" i="53"/>
  <c r="AA44" i="53"/>
  <c r="Z44" i="53"/>
  <c r="Y44" i="53"/>
  <c r="W44" i="53"/>
  <c r="V44" i="53"/>
  <c r="U44" i="53"/>
  <c r="S44" i="53"/>
  <c r="R44" i="53"/>
  <c r="Q44" i="53"/>
  <c r="O44" i="53"/>
  <c r="N44" i="53"/>
  <c r="M44" i="53"/>
  <c r="K44" i="53"/>
  <c r="J44" i="53"/>
  <c r="I44" i="53"/>
  <c r="G44" i="53"/>
  <c r="F44" i="53"/>
  <c r="E44" i="53"/>
  <c r="D44" i="53" l="1"/>
  <c r="D90" i="53"/>
  <c r="E90" i="53"/>
  <c r="AT50" i="4" l="1"/>
  <c r="AS50" i="4"/>
  <c r="AR50" i="4"/>
  <c r="AT49" i="4"/>
  <c r="AS49" i="4"/>
  <c r="AR49" i="4"/>
  <c r="AU47" i="4"/>
  <c r="AU46" i="4"/>
  <c r="AU45" i="4"/>
  <c r="AU44" i="4"/>
  <c r="AU43" i="4"/>
  <c r="AU42" i="4"/>
  <c r="AU41" i="4"/>
  <c r="AU40" i="4"/>
  <c r="AU39" i="4"/>
  <c r="AU38" i="4"/>
  <c r="AU37" i="4"/>
  <c r="AU36" i="4"/>
  <c r="AU35" i="4"/>
  <c r="AU34" i="4"/>
  <c r="AU33" i="4"/>
  <c r="AU32" i="4"/>
  <c r="AU31" i="4"/>
  <c r="AU30" i="4"/>
  <c r="AU29" i="4"/>
  <c r="AU28" i="4"/>
  <c r="AU27" i="4"/>
  <c r="AU26" i="4"/>
  <c r="AU25" i="4"/>
  <c r="AU24" i="4"/>
  <c r="AU23" i="4"/>
  <c r="AU22" i="4"/>
  <c r="AU21" i="4"/>
  <c r="AU20" i="4"/>
  <c r="AU19" i="4"/>
  <c r="AU18" i="4"/>
  <c r="AU17" i="4"/>
  <c r="AU16" i="4"/>
  <c r="AU15" i="4"/>
  <c r="AU14" i="4"/>
  <c r="AU13" i="4"/>
  <c r="AU12" i="4"/>
  <c r="AU11" i="4"/>
  <c r="AU10" i="4"/>
  <c r="AU9" i="4"/>
  <c r="AU8" i="4"/>
  <c r="AU50" i="4" l="1"/>
  <c r="AU49" i="4"/>
  <c r="AV49" i="4"/>
  <c r="AW49" i="4" s="1"/>
  <c r="AV50" i="4"/>
  <c r="AW50" i="4" s="1"/>
  <c r="W47" i="4" l="1"/>
  <c r="D47" i="4" s="1"/>
  <c r="D6" i="48"/>
  <c r="D7" i="48"/>
  <c r="D8" i="48"/>
  <c r="D9" i="48"/>
  <c r="D10" i="48"/>
  <c r="D11" i="48"/>
  <c r="D12" i="48"/>
  <c r="D13" i="48"/>
  <c r="D14" i="48"/>
  <c r="D15" i="48"/>
  <c r="D16" i="48"/>
  <c r="D17" i="48"/>
  <c r="D18" i="48"/>
  <c r="D19" i="48"/>
  <c r="D20" i="48"/>
  <c r="D21" i="48"/>
  <c r="D22" i="48"/>
  <c r="D23" i="48"/>
  <c r="D24" i="48"/>
  <c r="D25" i="48"/>
  <c r="D26" i="48"/>
  <c r="D27" i="48"/>
  <c r="D28" i="48"/>
  <c r="D29" i="48"/>
  <c r="D30" i="48"/>
  <c r="D31" i="48"/>
  <c r="D32" i="48"/>
  <c r="D33" i="48"/>
  <c r="D34" i="48"/>
  <c r="D35" i="48"/>
  <c r="D36" i="48"/>
  <c r="D37" i="48"/>
  <c r="D38" i="48"/>
  <c r="D39" i="48"/>
  <c r="D40" i="48"/>
  <c r="D41" i="48"/>
  <c r="D42" i="48"/>
  <c r="D43" i="48"/>
  <c r="D44" i="48"/>
  <c r="D5" i="48"/>
  <c r="D6" i="49"/>
  <c r="D7" i="49"/>
  <c r="D8" i="49"/>
  <c r="D9" i="49"/>
  <c r="D10" i="49"/>
  <c r="D11" i="49"/>
  <c r="D12" i="49"/>
  <c r="D13" i="49"/>
  <c r="D14" i="49"/>
  <c r="D15" i="49"/>
  <c r="D16" i="49"/>
  <c r="D17" i="49"/>
  <c r="D18" i="49"/>
  <c r="D19" i="49"/>
  <c r="D20" i="49"/>
  <c r="E20" i="49" s="1"/>
  <c r="D21" i="49"/>
  <c r="D22" i="49"/>
  <c r="D23" i="49"/>
  <c r="D24" i="49"/>
  <c r="D25" i="49"/>
  <c r="D26" i="49"/>
  <c r="D27" i="49"/>
  <c r="D28" i="49"/>
  <c r="D29" i="49"/>
  <c r="D30" i="49"/>
  <c r="D31" i="49"/>
  <c r="D32" i="49"/>
  <c r="D33" i="49"/>
  <c r="D34" i="49"/>
  <c r="D35" i="49"/>
  <c r="D36" i="49"/>
  <c r="D37" i="49"/>
  <c r="D38" i="49"/>
  <c r="D39" i="49"/>
  <c r="D40" i="49"/>
  <c r="D41" i="49"/>
  <c r="D42" i="49"/>
  <c r="D43" i="49"/>
  <c r="D44" i="49"/>
  <c r="D5" i="49"/>
  <c r="C42" i="49"/>
  <c r="C44" i="49" s="1"/>
  <c r="C43" i="48"/>
  <c r="C44" i="48" s="1"/>
  <c r="D44" i="30"/>
  <c r="D41" i="30"/>
  <c r="D42" i="30"/>
  <c r="D43" i="30"/>
  <c r="AH11" i="4"/>
  <c r="F11" i="4" s="1"/>
  <c r="T8" i="40" s="1"/>
  <c r="AI15" i="4"/>
  <c r="G15" i="4" s="1"/>
  <c r="AH19" i="4"/>
  <c r="F19" i="4" s="1"/>
  <c r="T16" i="38" s="1"/>
  <c r="AH23" i="4"/>
  <c r="F23" i="4" s="1"/>
  <c r="T20" i="16" s="1"/>
  <c r="AH27" i="4"/>
  <c r="F27" i="4" s="1"/>
  <c r="T24" i="21" s="1"/>
  <c r="AH31" i="4"/>
  <c r="F31" i="4" s="1"/>
  <c r="T28" i="39" s="1"/>
  <c r="AI35" i="4"/>
  <c r="G35" i="4" s="1"/>
  <c r="AI39" i="4"/>
  <c r="G39" i="4" s="1"/>
  <c r="AI43" i="4"/>
  <c r="G43" i="4" s="1"/>
  <c r="AM9" i="4"/>
  <c r="AM10" i="4"/>
  <c r="AM11" i="4"/>
  <c r="AM12" i="4"/>
  <c r="AM13" i="4"/>
  <c r="AM14" i="4"/>
  <c r="AM15" i="4"/>
  <c r="AM16" i="4"/>
  <c r="AM17" i="4"/>
  <c r="AM18" i="4"/>
  <c r="AM19" i="4"/>
  <c r="AM20" i="4"/>
  <c r="AM21" i="4"/>
  <c r="AM22" i="4"/>
  <c r="AM23" i="4"/>
  <c r="AM24" i="4"/>
  <c r="AM25" i="4"/>
  <c r="AM26" i="4"/>
  <c r="AM27" i="4"/>
  <c r="AN27" i="4" s="1"/>
  <c r="H27" i="4" s="1"/>
  <c r="AM28" i="4"/>
  <c r="AM29" i="4"/>
  <c r="AM30" i="4"/>
  <c r="AM31" i="4"/>
  <c r="AM32" i="4"/>
  <c r="AM33" i="4"/>
  <c r="AM34" i="4"/>
  <c r="AM35" i="4"/>
  <c r="AM36" i="4"/>
  <c r="AM37" i="4"/>
  <c r="AM38" i="4"/>
  <c r="AM39" i="4"/>
  <c r="AM40" i="4"/>
  <c r="AM41" i="4"/>
  <c r="AM42" i="4"/>
  <c r="AM43" i="4"/>
  <c r="AN43" i="4" s="1"/>
  <c r="H43" i="4" s="1"/>
  <c r="AM44" i="4"/>
  <c r="AM45" i="4"/>
  <c r="AM46" i="4"/>
  <c r="AM47" i="4"/>
  <c r="AM8" i="4"/>
  <c r="W9" i="4"/>
  <c r="X9" i="4"/>
  <c r="E9" i="4" s="1"/>
  <c r="W10" i="4"/>
  <c r="X10" i="4"/>
  <c r="E10" i="4" s="1"/>
  <c r="W11" i="4"/>
  <c r="X11" i="4"/>
  <c r="E11" i="4" s="1"/>
  <c r="W12" i="4"/>
  <c r="X12" i="4"/>
  <c r="E12" i="4" s="1"/>
  <c r="X9" i="37" s="1"/>
  <c r="W13" i="4"/>
  <c r="X13" i="4"/>
  <c r="E13" i="4" s="1"/>
  <c r="W14" i="4"/>
  <c r="X14" i="4"/>
  <c r="E14" i="4" s="1"/>
  <c r="X11" i="32" s="1"/>
  <c r="W15" i="4"/>
  <c r="D15" i="4" s="1"/>
  <c r="X15" i="4"/>
  <c r="E15" i="4" s="1"/>
  <c r="W16" i="4"/>
  <c r="D16" i="4" s="1"/>
  <c r="X16" i="4"/>
  <c r="E16" i="4" s="1"/>
  <c r="X13" i="14" s="1"/>
  <c r="W17" i="4"/>
  <c r="X17" i="4"/>
  <c r="W18" i="4"/>
  <c r="X18" i="4"/>
  <c r="E18" i="4" s="1"/>
  <c r="W19" i="4"/>
  <c r="D19" i="4" s="1"/>
  <c r="X19" i="4"/>
  <c r="W20" i="4"/>
  <c r="D20" i="4" s="1"/>
  <c r="X20" i="4"/>
  <c r="E20" i="4" s="1"/>
  <c r="W21" i="4"/>
  <c r="D21" i="4" s="1"/>
  <c r="X21" i="4"/>
  <c r="E21" i="4" s="1"/>
  <c r="W22" i="4"/>
  <c r="X22" i="4"/>
  <c r="E22" i="4" s="1"/>
  <c r="X19" i="20" s="1"/>
  <c r="W23" i="4"/>
  <c r="X23" i="4"/>
  <c r="W24" i="4"/>
  <c r="D24" i="4" s="1"/>
  <c r="X24" i="4"/>
  <c r="E24" i="4" s="1"/>
  <c r="X21" i="23" s="1"/>
  <c r="W25" i="4"/>
  <c r="X25" i="4"/>
  <c r="W26" i="4"/>
  <c r="X26" i="4"/>
  <c r="E26" i="4" s="1"/>
  <c r="X23" i="52" s="1"/>
  <c r="W27" i="4"/>
  <c r="D27" i="4" s="1"/>
  <c r="X27" i="4"/>
  <c r="W28" i="4"/>
  <c r="D28" i="4" s="1"/>
  <c r="X28" i="4"/>
  <c r="E28" i="4" s="1"/>
  <c r="X25" i="12" s="1"/>
  <c r="W29" i="4"/>
  <c r="D29" i="4" s="1"/>
  <c r="X29" i="4"/>
  <c r="E29" i="4" s="1"/>
  <c r="W30" i="4"/>
  <c r="D30" i="4" s="1"/>
  <c r="V27" i="28" s="1"/>
  <c r="X30" i="4"/>
  <c r="E30" i="4" s="1"/>
  <c r="X27" i="22" s="1"/>
  <c r="W31" i="4"/>
  <c r="D31" i="4" s="1"/>
  <c r="X31" i="4"/>
  <c r="E31" i="4" s="1"/>
  <c r="W32" i="4"/>
  <c r="D32" i="4" s="1"/>
  <c r="X32" i="4"/>
  <c r="E32" i="4" s="1"/>
  <c r="X29" i="50" s="1"/>
  <c r="W33" i="4"/>
  <c r="X33" i="4"/>
  <c r="E33" i="4" s="1"/>
  <c r="W34" i="4"/>
  <c r="D34" i="4" s="1"/>
  <c r="X34" i="4"/>
  <c r="E34" i="4" s="1"/>
  <c r="W35" i="4"/>
  <c r="D35" i="4" s="1"/>
  <c r="X35" i="4"/>
  <c r="E35" i="4" s="1"/>
  <c r="W36" i="4"/>
  <c r="X36" i="4"/>
  <c r="E36" i="4" s="1"/>
  <c r="X33" i="29" s="1"/>
  <c r="W37" i="4"/>
  <c r="X37" i="4"/>
  <c r="E37" i="4" s="1"/>
  <c r="W38" i="4"/>
  <c r="D38" i="4" s="1"/>
  <c r="V35" i="36" s="1"/>
  <c r="X38" i="4"/>
  <c r="E38" i="4" s="1"/>
  <c r="W39" i="4"/>
  <c r="X39" i="4"/>
  <c r="E39" i="4" s="1"/>
  <c r="W40" i="4"/>
  <c r="X40" i="4"/>
  <c r="E40" i="4" s="1"/>
  <c r="X37" i="34" s="1"/>
  <c r="W41" i="4"/>
  <c r="D41" i="4" s="1"/>
  <c r="X41" i="4"/>
  <c r="W42" i="4"/>
  <c r="D42" i="4" s="1"/>
  <c r="X42" i="4"/>
  <c r="E42" i="4" s="1"/>
  <c r="W43" i="4"/>
  <c r="D43" i="4" s="1"/>
  <c r="X43" i="4"/>
  <c r="W44" i="4"/>
  <c r="D44" i="4" s="1"/>
  <c r="V41" i="30" s="1"/>
  <c r="X44" i="4"/>
  <c r="E44" i="4" s="1"/>
  <c r="X41" i="21" s="1"/>
  <c r="W45" i="4"/>
  <c r="D45" i="4" s="1"/>
  <c r="V42" i="30" s="1"/>
  <c r="X45" i="4"/>
  <c r="W46" i="4"/>
  <c r="D46" i="4" s="1"/>
  <c r="V43" i="30" s="1"/>
  <c r="X46" i="4"/>
  <c r="E46" i="4" s="1"/>
  <c r="X47" i="4"/>
  <c r="E47" i="4" s="1"/>
  <c r="X8" i="4"/>
  <c r="W8" i="4"/>
  <c r="D8" i="4" s="1"/>
  <c r="D6" i="50"/>
  <c r="E6" i="50" s="1"/>
  <c r="D7" i="50"/>
  <c r="D8" i="50"/>
  <c r="D9" i="50"/>
  <c r="D10" i="50"/>
  <c r="D11" i="50"/>
  <c r="D12" i="50"/>
  <c r="D13" i="50"/>
  <c r="D14" i="50"/>
  <c r="E14" i="50" s="1"/>
  <c r="D15" i="50"/>
  <c r="D16" i="50"/>
  <c r="D17" i="50"/>
  <c r="D18" i="50"/>
  <c r="D19" i="50"/>
  <c r="D20" i="50"/>
  <c r="D21" i="50"/>
  <c r="D22" i="50"/>
  <c r="E22" i="50" s="1"/>
  <c r="D23" i="50"/>
  <c r="D24" i="50"/>
  <c r="D25" i="50"/>
  <c r="D26" i="50"/>
  <c r="D27" i="50"/>
  <c r="D28" i="50"/>
  <c r="D29" i="50"/>
  <c r="D30" i="50"/>
  <c r="E30" i="50" s="1"/>
  <c r="D31" i="50"/>
  <c r="D32" i="50"/>
  <c r="D33" i="50"/>
  <c r="D34" i="50"/>
  <c r="D35" i="50"/>
  <c r="D36" i="50"/>
  <c r="D37" i="50"/>
  <c r="D38" i="50"/>
  <c r="E38" i="50" s="1"/>
  <c r="D39" i="50"/>
  <c r="D40" i="50"/>
  <c r="D41" i="50"/>
  <c r="D42" i="50"/>
  <c r="D43" i="50"/>
  <c r="D44" i="50"/>
  <c r="D5" i="50"/>
  <c r="C41" i="50"/>
  <c r="C44" i="50" s="1"/>
  <c r="G45" i="4"/>
  <c r="J42" i="19" s="1"/>
  <c r="D41" i="8"/>
  <c r="D42" i="8"/>
  <c r="D43" i="8"/>
  <c r="D44" i="8"/>
  <c r="D33" i="13"/>
  <c r="D34" i="13"/>
  <c r="D35" i="13"/>
  <c r="E35" i="13" s="1"/>
  <c r="D36" i="13"/>
  <c r="D37" i="13"/>
  <c r="D38" i="13"/>
  <c r="D39" i="13"/>
  <c r="D40" i="13"/>
  <c r="D41" i="13"/>
  <c r="D42" i="13"/>
  <c r="D43" i="13"/>
  <c r="D44" i="13"/>
  <c r="D41" i="12"/>
  <c r="D42" i="12"/>
  <c r="D43" i="12"/>
  <c r="D44" i="12"/>
  <c r="D41" i="14"/>
  <c r="D42" i="14"/>
  <c r="D43" i="14"/>
  <c r="E43" i="14" s="1"/>
  <c r="D44" i="14"/>
  <c r="D41" i="15"/>
  <c r="D42" i="15"/>
  <c r="D43" i="15"/>
  <c r="D44" i="15"/>
  <c r="D41" i="16"/>
  <c r="D42" i="16"/>
  <c r="D43" i="16"/>
  <c r="E43" i="16" s="1"/>
  <c r="D44" i="16"/>
  <c r="D41" i="17"/>
  <c r="D42" i="17"/>
  <c r="D43" i="17"/>
  <c r="D44" i="17"/>
  <c r="D41" i="18"/>
  <c r="D42" i="18"/>
  <c r="D43" i="18"/>
  <c r="E43" i="18" s="1"/>
  <c r="D44" i="18"/>
  <c r="D41" i="19"/>
  <c r="D42" i="19"/>
  <c r="D43" i="19"/>
  <c r="D44" i="19"/>
  <c r="D41" i="20"/>
  <c r="D42" i="20"/>
  <c r="D43" i="20"/>
  <c r="E43" i="20" s="1"/>
  <c r="D44" i="20"/>
  <c r="D41" i="21"/>
  <c r="D42" i="21"/>
  <c r="D43" i="21"/>
  <c r="D44" i="21"/>
  <c r="D41" i="22"/>
  <c r="D42" i="22"/>
  <c r="D43" i="22"/>
  <c r="E43" i="22" s="1"/>
  <c r="D44" i="22"/>
  <c r="D41" i="23"/>
  <c r="D42" i="23"/>
  <c r="D43" i="23"/>
  <c r="D44" i="23"/>
  <c r="D41" i="24"/>
  <c r="D42" i="24"/>
  <c r="D43" i="24"/>
  <c r="E43" i="24" s="1"/>
  <c r="D44" i="24"/>
  <c r="D41" i="25"/>
  <c r="D42" i="25"/>
  <c r="D43" i="25"/>
  <c r="D44" i="25"/>
  <c r="D41" i="26"/>
  <c r="D42" i="26"/>
  <c r="D43" i="26"/>
  <c r="E43" i="26" s="1"/>
  <c r="D44" i="26"/>
  <c r="D41" i="27"/>
  <c r="D42" i="27"/>
  <c r="D43" i="27"/>
  <c r="D44" i="27"/>
  <c r="D41" i="28"/>
  <c r="D42" i="28"/>
  <c r="D43" i="28"/>
  <c r="E43" i="28" s="1"/>
  <c r="D44" i="28"/>
  <c r="D41" i="29"/>
  <c r="D42" i="29"/>
  <c r="D43" i="29"/>
  <c r="D44" i="29"/>
  <c r="D41" i="31"/>
  <c r="D42" i="31"/>
  <c r="D43" i="31"/>
  <c r="E43" i="31" s="1"/>
  <c r="D44" i="31"/>
  <c r="D41" i="32"/>
  <c r="D42" i="32"/>
  <c r="D43" i="32"/>
  <c r="D44" i="32"/>
  <c r="D41" i="33"/>
  <c r="D42" i="33"/>
  <c r="D43" i="33"/>
  <c r="E43" i="33" s="1"/>
  <c r="D44" i="33"/>
  <c r="D41" i="34"/>
  <c r="D42" i="34"/>
  <c r="D43" i="34"/>
  <c r="D44" i="34"/>
  <c r="D41" i="35"/>
  <c r="D42" i="35"/>
  <c r="D43" i="35"/>
  <c r="E43" i="35" s="1"/>
  <c r="D44" i="35"/>
  <c r="D41" i="36"/>
  <c r="D42" i="36"/>
  <c r="D43" i="36"/>
  <c r="D44" i="36"/>
  <c r="D34" i="37"/>
  <c r="D35" i="37"/>
  <c r="D36" i="37"/>
  <c r="D37" i="37"/>
  <c r="D38" i="37"/>
  <c r="D39" i="37"/>
  <c r="D40" i="37"/>
  <c r="D41" i="37"/>
  <c r="D42" i="37"/>
  <c r="D43" i="37"/>
  <c r="D44" i="37"/>
  <c r="D41" i="38"/>
  <c r="D42" i="38"/>
  <c r="D43" i="38"/>
  <c r="D44" i="38"/>
  <c r="D41" i="39"/>
  <c r="D42" i="39"/>
  <c r="D43" i="39"/>
  <c r="D44" i="39"/>
  <c r="D41" i="40"/>
  <c r="D42" i="40"/>
  <c r="D43" i="40"/>
  <c r="D44" i="40"/>
  <c r="D41" i="41"/>
  <c r="D42" i="41"/>
  <c r="D43" i="41"/>
  <c r="D44" i="41"/>
  <c r="D41" i="42"/>
  <c r="D42" i="42"/>
  <c r="D43" i="42"/>
  <c r="D44" i="42"/>
  <c r="D41" i="44"/>
  <c r="D42" i="44"/>
  <c r="D43" i="44"/>
  <c r="D44" i="44"/>
  <c r="D31" i="52"/>
  <c r="D32" i="52"/>
  <c r="D33" i="52"/>
  <c r="D34" i="52"/>
  <c r="D35" i="52"/>
  <c r="D36" i="52"/>
  <c r="D37" i="52"/>
  <c r="D38" i="52"/>
  <c r="E38" i="52" s="1"/>
  <c r="D39" i="52"/>
  <c r="D40" i="52"/>
  <c r="D41" i="52"/>
  <c r="D42" i="52"/>
  <c r="D43" i="52"/>
  <c r="D44" i="52"/>
  <c r="D44" i="51"/>
  <c r="D6" i="51"/>
  <c r="E6" i="51" s="1"/>
  <c r="D7" i="51"/>
  <c r="D8" i="51"/>
  <c r="D9" i="51"/>
  <c r="D10" i="51"/>
  <c r="D11" i="51"/>
  <c r="D12" i="51"/>
  <c r="D13" i="51"/>
  <c r="D14" i="51"/>
  <c r="E14" i="51" s="1"/>
  <c r="D15" i="51"/>
  <c r="D16" i="51"/>
  <c r="D17" i="51"/>
  <c r="D18" i="51"/>
  <c r="D19" i="51"/>
  <c r="D20" i="51"/>
  <c r="D21" i="51"/>
  <c r="D22" i="51"/>
  <c r="E22" i="51" s="1"/>
  <c r="D23" i="51"/>
  <c r="D24" i="51"/>
  <c r="D25" i="51"/>
  <c r="D26" i="51"/>
  <c r="D27" i="51"/>
  <c r="D28" i="51"/>
  <c r="D29" i="51"/>
  <c r="D30" i="51"/>
  <c r="E30" i="51" s="1"/>
  <c r="D31" i="51"/>
  <c r="D32" i="51"/>
  <c r="D33" i="51"/>
  <c r="D34" i="51"/>
  <c r="D35" i="51"/>
  <c r="D36" i="51"/>
  <c r="D37" i="51"/>
  <c r="D38" i="51"/>
  <c r="E38" i="51" s="1"/>
  <c r="D39" i="51"/>
  <c r="D40" i="51"/>
  <c r="D41" i="51"/>
  <c r="D42" i="51"/>
  <c r="D43" i="51"/>
  <c r="D5" i="51"/>
  <c r="D6" i="52"/>
  <c r="D7" i="52"/>
  <c r="E7" i="52" s="1"/>
  <c r="D8" i="52"/>
  <c r="D9" i="52"/>
  <c r="D10" i="52"/>
  <c r="D11" i="52"/>
  <c r="D12" i="52"/>
  <c r="D13" i="52"/>
  <c r="D14" i="52"/>
  <c r="D15" i="52"/>
  <c r="E15" i="52" s="1"/>
  <c r="D16" i="52"/>
  <c r="D17" i="52"/>
  <c r="D18" i="52"/>
  <c r="D19" i="52"/>
  <c r="D20" i="52"/>
  <c r="D21" i="52"/>
  <c r="D22" i="52"/>
  <c r="D23" i="52"/>
  <c r="E23" i="52" s="1"/>
  <c r="D24" i="52"/>
  <c r="D25" i="52"/>
  <c r="D26" i="52"/>
  <c r="D27" i="52"/>
  <c r="D28" i="52"/>
  <c r="D29" i="52"/>
  <c r="D30" i="52"/>
  <c r="D5" i="52"/>
  <c r="D41" i="43"/>
  <c r="D42" i="43"/>
  <c r="D43" i="43"/>
  <c r="C40" i="51"/>
  <c r="C44" i="51" s="1"/>
  <c r="C39" i="52"/>
  <c r="C44" i="52" s="1"/>
  <c r="D26" i="4"/>
  <c r="D18" i="4"/>
  <c r="V15" i="22" s="1"/>
  <c r="F45" i="4"/>
  <c r="T42" i="30" s="1"/>
  <c r="C45" i="7"/>
  <c r="L44" i="52"/>
  <c r="C5" i="8"/>
  <c r="C44" i="8" s="1"/>
  <c r="D5" i="8"/>
  <c r="D6" i="8"/>
  <c r="D7" i="8"/>
  <c r="O10" i="4"/>
  <c r="P10" i="4" s="1"/>
  <c r="C10" i="4" s="1"/>
  <c r="D8" i="8"/>
  <c r="O11" i="4"/>
  <c r="P11" i="4" s="1"/>
  <c r="C11" i="4" s="1"/>
  <c r="F8" i="13" s="1"/>
  <c r="AN11" i="4"/>
  <c r="H11" i="4" s="1"/>
  <c r="D9" i="8"/>
  <c r="D10" i="8"/>
  <c r="O13" i="4"/>
  <c r="P13" i="4" s="1"/>
  <c r="C13" i="4" s="1"/>
  <c r="F10" i="49" s="1"/>
  <c r="AN13" i="4"/>
  <c r="H13" i="4" s="1"/>
  <c r="D11" i="8"/>
  <c r="D12" i="8"/>
  <c r="D13" i="8"/>
  <c r="D14" i="8"/>
  <c r="O17" i="4"/>
  <c r="P17" i="4" s="1"/>
  <c r="C17" i="4" s="1"/>
  <c r="P14" i="43" s="1"/>
  <c r="D15" i="8"/>
  <c r="O18" i="4"/>
  <c r="P18" i="4" s="1"/>
  <c r="C18" i="4" s="1"/>
  <c r="P15" i="37" s="1"/>
  <c r="D16" i="8"/>
  <c r="D17" i="8"/>
  <c r="E17" i="8" s="1"/>
  <c r="D18" i="8"/>
  <c r="E18" i="8" s="1"/>
  <c r="AN21" i="4"/>
  <c r="H21" i="4" s="1"/>
  <c r="D19" i="8"/>
  <c r="E19" i="8" s="1"/>
  <c r="D20" i="8"/>
  <c r="AN23" i="4"/>
  <c r="H23" i="4" s="1"/>
  <c r="D21" i="8"/>
  <c r="D22" i="8"/>
  <c r="D23" i="8"/>
  <c r="D24" i="8"/>
  <c r="D25" i="8"/>
  <c r="D26" i="8"/>
  <c r="AN29" i="4"/>
  <c r="H29" i="4" s="1"/>
  <c r="N26" i="15" s="1"/>
  <c r="D27" i="8"/>
  <c r="D28" i="8"/>
  <c r="O31" i="4"/>
  <c r="P31" i="4" s="1"/>
  <c r="C31" i="4" s="1"/>
  <c r="F28" i="17" s="1"/>
  <c r="AN31" i="4"/>
  <c r="H31" i="4" s="1"/>
  <c r="D29" i="8"/>
  <c r="D30" i="8"/>
  <c r="AN33" i="4"/>
  <c r="H33" i="4" s="1"/>
  <c r="D31" i="8"/>
  <c r="D32" i="8"/>
  <c r="D33" i="8"/>
  <c r="E33" i="8" s="1"/>
  <c r="O36" i="4"/>
  <c r="P36" i="4" s="1"/>
  <c r="C36" i="4" s="1"/>
  <c r="D34" i="8"/>
  <c r="AN37" i="4"/>
  <c r="H37" i="4" s="1"/>
  <c r="N34" i="12" s="1"/>
  <c r="D35" i="8"/>
  <c r="AN38" i="4"/>
  <c r="H38" i="4" s="1"/>
  <c r="N35" i="33" s="1"/>
  <c r="D36" i="8"/>
  <c r="AN39" i="4"/>
  <c r="H39" i="4" s="1"/>
  <c r="D37" i="8"/>
  <c r="D38" i="8"/>
  <c r="D39" i="8"/>
  <c r="E39" i="8" s="1"/>
  <c r="D40" i="8"/>
  <c r="O43" i="4"/>
  <c r="P43" i="4" s="1"/>
  <c r="C43" i="4" s="1"/>
  <c r="L44" i="8"/>
  <c r="AN47" i="4"/>
  <c r="H47" i="4" s="1"/>
  <c r="D5" i="13"/>
  <c r="C6" i="13"/>
  <c r="C44" i="13" s="1"/>
  <c r="D6" i="13"/>
  <c r="D7" i="13"/>
  <c r="D8" i="13"/>
  <c r="D9" i="13"/>
  <c r="D10" i="13"/>
  <c r="D11" i="13"/>
  <c r="D12" i="13"/>
  <c r="D13" i="13"/>
  <c r="D14" i="13"/>
  <c r="D15" i="13"/>
  <c r="D16" i="13"/>
  <c r="D17" i="13"/>
  <c r="D18" i="13"/>
  <c r="D19" i="13"/>
  <c r="D20" i="13"/>
  <c r="D21" i="13"/>
  <c r="D22" i="13"/>
  <c r="D23" i="13"/>
  <c r="D24" i="13"/>
  <c r="D25" i="13"/>
  <c r="D26" i="13"/>
  <c r="D27" i="13"/>
  <c r="D28" i="13"/>
  <c r="D29" i="13"/>
  <c r="D30" i="13"/>
  <c r="D31" i="13"/>
  <c r="D32" i="13"/>
  <c r="L44" i="13"/>
  <c r="D5" i="12"/>
  <c r="C7" i="12"/>
  <c r="C44" i="12" s="1"/>
  <c r="D6" i="12"/>
  <c r="D7" i="12"/>
  <c r="D8" i="12"/>
  <c r="D9" i="12"/>
  <c r="D10" i="12"/>
  <c r="D11" i="12"/>
  <c r="D12" i="12"/>
  <c r="D13" i="12"/>
  <c r="D14" i="12"/>
  <c r="D15" i="12"/>
  <c r="D16" i="12"/>
  <c r="D17" i="12"/>
  <c r="D18" i="12"/>
  <c r="D19" i="12"/>
  <c r="D20" i="12"/>
  <c r="D21" i="12"/>
  <c r="E21" i="12" s="1"/>
  <c r="D22" i="12"/>
  <c r="D23" i="12"/>
  <c r="D24" i="12"/>
  <c r="D25" i="12"/>
  <c r="D26" i="12"/>
  <c r="D27" i="12"/>
  <c r="D28" i="12"/>
  <c r="D29" i="12"/>
  <c r="D30" i="12"/>
  <c r="D31" i="12"/>
  <c r="D32" i="12"/>
  <c r="D33" i="12"/>
  <c r="D34" i="12"/>
  <c r="D35" i="12"/>
  <c r="E35" i="12" s="1"/>
  <c r="D36" i="12"/>
  <c r="D37" i="12"/>
  <c r="D38" i="12"/>
  <c r="D39" i="12"/>
  <c r="D40" i="12"/>
  <c r="D5" i="14"/>
  <c r="C8" i="14"/>
  <c r="C44" i="14" s="1"/>
  <c r="D6" i="14"/>
  <c r="D7" i="14"/>
  <c r="D8" i="14"/>
  <c r="D9" i="14"/>
  <c r="D10" i="14"/>
  <c r="D11" i="14"/>
  <c r="D12" i="14"/>
  <c r="D13" i="14"/>
  <c r="D14" i="14"/>
  <c r="D15" i="14"/>
  <c r="E15" i="14" s="1"/>
  <c r="D16" i="14"/>
  <c r="D17" i="14"/>
  <c r="D18" i="14"/>
  <c r="D19" i="14"/>
  <c r="E19" i="14" s="1"/>
  <c r="D20" i="14"/>
  <c r="D21" i="14"/>
  <c r="D22" i="14"/>
  <c r="D23" i="14"/>
  <c r="D24" i="14"/>
  <c r="D25" i="14"/>
  <c r="D26" i="14"/>
  <c r="D27" i="14"/>
  <c r="D28" i="14"/>
  <c r="E28" i="14" s="1"/>
  <c r="D29" i="14"/>
  <c r="D30" i="14"/>
  <c r="D31" i="14"/>
  <c r="E31" i="14" s="1"/>
  <c r="D32" i="14"/>
  <c r="D33" i="14"/>
  <c r="D34" i="14"/>
  <c r="D35" i="14"/>
  <c r="E35" i="14" s="1"/>
  <c r="D36" i="14"/>
  <c r="E36" i="14" s="1"/>
  <c r="D37" i="14"/>
  <c r="D38" i="14"/>
  <c r="D39" i="14"/>
  <c r="D40" i="14"/>
  <c r="L44" i="14"/>
  <c r="D5" i="15"/>
  <c r="C9" i="15"/>
  <c r="C44" i="15" s="1"/>
  <c r="D6" i="15"/>
  <c r="E6" i="15" s="1"/>
  <c r="D7" i="15"/>
  <c r="D8" i="15"/>
  <c r="D9" i="15"/>
  <c r="D10" i="15"/>
  <c r="D11" i="15"/>
  <c r="D12" i="15"/>
  <c r="D13" i="15"/>
  <c r="E13" i="15" s="1"/>
  <c r="D14" i="15"/>
  <c r="E14" i="15" s="1"/>
  <c r="D15" i="15"/>
  <c r="D16" i="15"/>
  <c r="D17" i="15"/>
  <c r="D18" i="15"/>
  <c r="D19" i="15"/>
  <c r="D20" i="15"/>
  <c r="D21" i="15"/>
  <c r="D22" i="15"/>
  <c r="E22" i="15" s="1"/>
  <c r="D23" i="15"/>
  <c r="D24" i="15"/>
  <c r="D25" i="15"/>
  <c r="D26" i="15"/>
  <c r="D27" i="15"/>
  <c r="D28" i="15"/>
  <c r="E28" i="15" s="1"/>
  <c r="D29" i="15"/>
  <c r="D30" i="15"/>
  <c r="E30" i="15" s="1"/>
  <c r="D31" i="15"/>
  <c r="D32" i="15"/>
  <c r="D33" i="15"/>
  <c r="D34" i="15"/>
  <c r="D35" i="15"/>
  <c r="D36" i="15"/>
  <c r="D37" i="15"/>
  <c r="D38" i="15"/>
  <c r="E38" i="15" s="1"/>
  <c r="D39" i="15"/>
  <c r="D40" i="15"/>
  <c r="L44" i="15"/>
  <c r="D5" i="16"/>
  <c r="C10" i="16"/>
  <c r="C44" i="16" s="1"/>
  <c r="D6" i="16"/>
  <c r="D7" i="16"/>
  <c r="D8" i="16"/>
  <c r="E8" i="16" s="1"/>
  <c r="D9" i="16"/>
  <c r="D10" i="16"/>
  <c r="D11" i="16"/>
  <c r="D12" i="16"/>
  <c r="D13" i="16"/>
  <c r="D14" i="16"/>
  <c r="D15" i="16"/>
  <c r="D16" i="16"/>
  <c r="E16" i="16" s="1"/>
  <c r="D17" i="16"/>
  <c r="D18" i="16"/>
  <c r="D19" i="16"/>
  <c r="D20" i="16"/>
  <c r="D21" i="16"/>
  <c r="D22" i="16"/>
  <c r="D23" i="16"/>
  <c r="D24" i="16"/>
  <c r="D25" i="16"/>
  <c r="D26" i="16"/>
  <c r="D27" i="16"/>
  <c r="D28" i="16"/>
  <c r="D29" i="16"/>
  <c r="D30" i="16"/>
  <c r="D31" i="16"/>
  <c r="D32" i="16"/>
  <c r="E32" i="16" s="1"/>
  <c r="D33" i="16"/>
  <c r="D34" i="16"/>
  <c r="E34" i="16" s="1"/>
  <c r="D35" i="16"/>
  <c r="D36" i="16"/>
  <c r="D37" i="16"/>
  <c r="D38" i="16"/>
  <c r="D39" i="16"/>
  <c r="D40" i="16"/>
  <c r="E40" i="16" s="1"/>
  <c r="L44" i="16"/>
  <c r="D5" i="17"/>
  <c r="E5" i="17" s="1"/>
  <c r="C11" i="17"/>
  <c r="C44" i="17" s="1"/>
  <c r="D6" i="17"/>
  <c r="D7" i="17"/>
  <c r="D8" i="17"/>
  <c r="D9" i="17"/>
  <c r="D10" i="17"/>
  <c r="D11" i="17"/>
  <c r="D12" i="17"/>
  <c r="D13" i="17"/>
  <c r="D14" i="17"/>
  <c r="D15" i="17"/>
  <c r="D16" i="17"/>
  <c r="E16" i="17" s="1"/>
  <c r="D17" i="17"/>
  <c r="D18" i="17"/>
  <c r="E18" i="17" s="1"/>
  <c r="D19" i="17"/>
  <c r="D20" i="17"/>
  <c r="E20" i="17" s="1"/>
  <c r="D21" i="17"/>
  <c r="D22" i="17"/>
  <c r="D23" i="17"/>
  <c r="D24" i="17"/>
  <c r="D25" i="17"/>
  <c r="D26" i="17"/>
  <c r="D27" i="17"/>
  <c r="D28" i="17"/>
  <c r="D29" i="17"/>
  <c r="D30" i="17"/>
  <c r="D31" i="17"/>
  <c r="D32" i="17"/>
  <c r="E32" i="17" s="1"/>
  <c r="D33" i="17"/>
  <c r="D34" i="17"/>
  <c r="E34" i="17" s="1"/>
  <c r="D35" i="17"/>
  <c r="D36" i="17"/>
  <c r="E36" i="17" s="1"/>
  <c r="D37" i="17"/>
  <c r="D38" i="17"/>
  <c r="E38" i="17" s="1"/>
  <c r="D39" i="17"/>
  <c r="D40" i="17"/>
  <c r="L44" i="17"/>
  <c r="D5" i="18"/>
  <c r="C12" i="18"/>
  <c r="C44" i="18" s="1"/>
  <c r="D6" i="18"/>
  <c r="D7" i="18"/>
  <c r="D8" i="18"/>
  <c r="D9" i="18"/>
  <c r="D10" i="18"/>
  <c r="E10" i="18" s="1"/>
  <c r="D11" i="18"/>
  <c r="D12" i="18"/>
  <c r="D13" i="18"/>
  <c r="D14" i="18"/>
  <c r="D15" i="18"/>
  <c r="D16" i="18"/>
  <c r="D17" i="18"/>
  <c r="D18" i="18"/>
  <c r="D19" i="18"/>
  <c r="D20" i="18"/>
  <c r="E20" i="18" s="1"/>
  <c r="D21" i="18"/>
  <c r="D22" i="18"/>
  <c r="D23" i="18"/>
  <c r="D24" i="18"/>
  <c r="D25" i="18"/>
  <c r="D26" i="18"/>
  <c r="E26" i="18" s="1"/>
  <c r="D27" i="18"/>
  <c r="D28" i="18"/>
  <c r="E28" i="18" s="1"/>
  <c r="D29" i="18"/>
  <c r="D30" i="18"/>
  <c r="D31" i="18"/>
  <c r="D32" i="18"/>
  <c r="D33" i="18"/>
  <c r="D34" i="18"/>
  <c r="D35" i="18"/>
  <c r="D36" i="18"/>
  <c r="E36" i="18" s="1"/>
  <c r="D37" i="18"/>
  <c r="E37" i="18" s="1"/>
  <c r="D38" i="18"/>
  <c r="D39" i="18"/>
  <c r="D40" i="18"/>
  <c r="L44" i="18"/>
  <c r="D5" i="19"/>
  <c r="C13" i="19"/>
  <c r="D6" i="19"/>
  <c r="E6" i="19" s="1"/>
  <c r="D7" i="19"/>
  <c r="D8" i="19"/>
  <c r="D9" i="19"/>
  <c r="D10" i="19"/>
  <c r="D11" i="19"/>
  <c r="D12" i="19"/>
  <c r="D13" i="19"/>
  <c r="D14" i="19"/>
  <c r="D15" i="19"/>
  <c r="D16" i="19"/>
  <c r="D17" i="19"/>
  <c r="D18" i="19"/>
  <c r="D19" i="19"/>
  <c r="D20" i="19"/>
  <c r="D21" i="19"/>
  <c r="D22" i="19"/>
  <c r="E22" i="19" s="1"/>
  <c r="D23" i="19"/>
  <c r="D24" i="19"/>
  <c r="D25" i="19"/>
  <c r="D26" i="19"/>
  <c r="D27" i="19"/>
  <c r="D28" i="19"/>
  <c r="D29" i="19"/>
  <c r="D30" i="19"/>
  <c r="E30" i="19" s="1"/>
  <c r="D31" i="19"/>
  <c r="D32" i="19"/>
  <c r="D33" i="19"/>
  <c r="D34" i="19"/>
  <c r="D35" i="19"/>
  <c r="D36" i="19"/>
  <c r="D37" i="19"/>
  <c r="D38" i="19"/>
  <c r="E38" i="19" s="1"/>
  <c r="D39" i="19"/>
  <c r="D40" i="19"/>
  <c r="L44" i="19"/>
  <c r="D5" i="20"/>
  <c r="C14" i="20"/>
  <c r="D6" i="20"/>
  <c r="D7" i="20"/>
  <c r="D8" i="20"/>
  <c r="E8" i="20" s="1"/>
  <c r="D9" i="20"/>
  <c r="E9" i="20" s="1"/>
  <c r="D10" i="20"/>
  <c r="D11" i="20"/>
  <c r="D12" i="20"/>
  <c r="D13" i="20"/>
  <c r="E13" i="20" s="1"/>
  <c r="D14" i="20"/>
  <c r="D15" i="20"/>
  <c r="D16" i="20"/>
  <c r="E16" i="20" s="1"/>
  <c r="D17" i="20"/>
  <c r="D18" i="20"/>
  <c r="D19" i="20"/>
  <c r="D20" i="20"/>
  <c r="D21" i="20"/>
  <c r="E21" i="20" s="1"/>
  <c r="D22" i="20"/>
  <c r="D23" i="20"/>
  <c r="D24" i="20"/>
  <c r="D25" i="20"/>
  <c r="E25" i="20" s="1"/>
  <c r="D26" i="20"/>
  <c r="D27" i="20"/>
  <c r="D28" i="20"/>
  <c r="D29" i="20"/>
  <c r="E29" i="20" s="1"/>
  <c r="D30" i="20"/>
  <c r="D31" i="20"/>
  <c r="D32" i="20"/>
  <c r="E32" i="20" s="1"/>
  <c r="D33" i="20"/>
  <c r="D34" i="20"/>
  <c r="D35" i="20"/>
  <c r="D36" i="20"/>
  <c r="D37" i="20"/>
  <c r="E37" i="20" s="1"/>
  <c r="D38" i="20"/>
  <c r="D39" i="20"/>
  <c r="D40" i="20"/>
  <c r="E40" i="20" s="1"/>
  <c r="L44" i="20"/>
  <c r="D5" i="21"/>
  <c r="C15" i="21"/>
  <c r="C44" i="21" s="1"/>
  <c r="D6" i="21"/>
  <c r="D7" i="21"/>
  <c r="D8" i="21"/>
  <c r="D9" i="21"/>
  <c r="D10" i="21"/>
  <c r="E10" i="21" s="1"/>
  <c r="D11" i="21"/>
  <c r="D12" i="21"/>
  <c r="D13" i="21"/>
  <c r="D14" i="21"/>
  <c r="D15" i="21"/>
  <c r="D16" i="21"/>
  <c r="D17" i="21"/>
  <c r="D18" i="21"/>
  <c r="E18" i="21" s="1"/>
  <c r="D19" i="21"/>
  <c r="D20" i="21"/>
  <c r="D21" i="21"/>
  <c r="D22" i="21"/>
  <c r="D23" i="21"/>
  <c r="D24" i="21"/>
  <c r="D25" i="21"/>
  <c r="D26" i="21"/>
  <c r="D27" i="21"/>
  <c r="D28" i="21"/>
  <c r="D29" i="21"/>
  <c r="D30" i="21"/>
  <c r="D31" i="21"/>
  <c r="D32" i="21"/>
  <c r="D33" i="21"/>
  <c r="D34" i="21"/>
  <c r="E34" i="21" s="1"/>
  <c r="D35" i="21"/>
  <c r="D36" i="21"/>
  <c r="D37" i="21"/>
  <c r="D38" i="21"/>
  <c r="D39" i="21"/>
  <c r="D40" i="21"/>
  <c r="L44" i="21"/>
  <c r="D5" i="22"/>
  <c r="E5" i="22" s="1"/>
  <c r="C16" i="22"/>
  <c r="D6" i="22"/>
  <c r="D7" i="22"/>
  <c r="D8" i="22"/>
  <c r="D9" i="22"/>
  <c r="D10" i="22"/>
  <c r="D11" i="22"/>
  <c r="D12" i="22"/>
  <c r="E12" i="22" s="1"/>
  <c r="D13" i="22"/>
  <c r="D14" i="22"/>
  <c r="D15" i="22"/>
  <c r="D16" i="22"/>
  <c r="D17" i="22"/>
  <c r="D18" i="22"/>
  <c r="D19" i="22"/>
  <c r="D20" i="22"/>
  <c r="E20" i="22" s="1"/>
  <c r="D21" i="22"/>
  <c r="E21" i="22" s="1"/>
  <c r="D22" i="22"/>
  <c r="D23" i="22"/>
  <c r="D24" i="22"/>
  <c r="D25" i="22"/>
  <c r="D26" i="22"/>
  <c r="D27" i="22"/>
  <c r="D28" i="22"/>
  <c r="E28" i="22" s="1"/>
  <c r="D29" i="22"/>
  <c r="D30" i="22"/>
  <c r="D31" i="22"/>
  <c r="D32" i="22"/>
  <c r="D33" i="22"/>
  <c r="D34" i="22"/>
  <c r="D35" i="22"/>
  <c r="D36" i="22"/>
  <c r="D37" i="22"/>
  <c r="E37" i="22" s="1"/>
  <c r="D38" i="22"/>
  <c r="D39" i="22"/>
  <c r="D40" i="22"/>
  <c r="L44" i="22"/>
  <c r="D5" i="23"/>
  <c r="C17" i="23"/>
  <c r="C44" i="23" s="1"/>
  <c r="D6" i="23"/>
  <c r="E6" i="23" s="1"/>
  <c r="D7" i="23"/>
  <c r="D8" i="23"/>
  <c r="E8" i="23" s="1"/>
  <c r="D9" i="23"/>
  <c r="D10" i="23"/>
  <c r="D11" i="23"/>
  <c r="D12" i="23"/>
  <c r="D13" i="23"/>
  <c r="D14" i="23"/>
  <c r="D15" i="23"/>
  <c r="D16" i="23"/>
  <c r="D17" i="23"/>
  <c r="D18" i="23"/>
  <c r="D19" i="23"/>
  <c r="D20" i="23"/>
  <c r="D21" i="23"/>
  <c r="D22" i="23"/>
  <c r="E22" i="23" s="1"/>
  <c r="D23" i="23"/>
  <c r="D24" i="23"/>
  <c r="D25" i="23"/>
  <c r="D26" i="23"/>
  <c r="D27" i="23"/>
  <c r="D28" i="23"/>
  <c r="D29" i="23"/>
  <c r="E29" i="23" s="1"/>
  <c r="D30" i="23"/>
  <c r="E30" i="23" s="1"/>
  <c r="D31" i="23"/>
  <c r="D32" i="23"/>
  <c r="D33" i="23"/>
  <c r="D34" i="23"/>
  <c r="E34" i="23" s="1"/>
  <c r="D35" i="23"/>
  <c r="D36" i="23"/>
  <c r="D37" i="23"/>
  <c r="D38" i="23"/>
  <c r="E38" i="23" s="1"/>
  <c r="D39" i="23"/>
  <c r="D40" i="23"/>
  <c r="L44" i="23"/>
  <c r="D5" i="24"/>
  <c r="C18" i="24"/>
  <c r="D6" i="24"/>
  <c r="D7" i="24"/>
  <c r="D8" i="24"/>
  <c r="E8" i="24" s="1"/>
  <c r="D9" i="24"/>
  <c r="D10" i="24"/>
  <c r="D11" i="24"/>
  <c r="D12" i="24"/>
  <c r="D13" i="24"/>
  <c r="D14" i="24"/>
  <c r="D15" i="24"/>
  <c r="D16" i="24"/>
  <c r="E16" i="24" s="1"/>
  <c r="D17" i="24"/>
  <c r="D18" i="24"/>
  <c r="D19" i="24"/>
  <c r="D20" i="24"/>
  <c r="D21" i="24"/>
  <c r="E21" i="24" s="1"/>
  <c r="D22" i="24"/>
  <c r="D23" i="24"/>
  <c r="D24" i="24"/>
  <c r="E24" i="24" s="1"/>
  <c r="D25" i="24"/>
  <c r="D26" i="24"/>
  <c r="D27" i="24"/>
  <c r="D28" i="24"/>
  <c r="D29" i="24"/>
  <c r="D30" i="24"/>
  <c r="D31" i="24"/>
  <c r="D32" i="24"/>
  <c r="E32" i="24" s="1"/>
  <c r="D33" i="24"/>
  <c r="D34" i="24"/>
  <c r="D35" i="24"/>
  <c r="D36" i="24"/>
  <c r="D37" i="24"/>
  <c r="E37" i="24" s="1"/>
  <c r="D38" i="24"/>
  <c r="D39" i="24"/>
  <c r="D40" i="24"/>
  <c r="E40" i="24" s="1"/>
  <c r="L44" i="24"/>
  <c r="D5" i="25"/>
  <c r="C19" i="25"/>
  <c r="C44" i="25" s="1"/>
  <c r="D6" i="25"/>
  <c r="D7" i="25"/>
  <c r="D8" i="25"/>
  <c r="D9" i="25"/>
  <c r="D10" i="25"/>
  <c r="E10" i="25" s="1"/>
  <c r="D11" i="25"/>
  <c r="D12" i="25"/>
  <c r="D13" i="25"/>
  <c r="D14" i="25"/>
  <c r="D15" i="25"/>
  <c r="D16" i="25"/>
  <c r="E16" i="25" s="1"/>
  <c r="D17" i="25"/>
  <c r="D18" i="25"/>
  <c r="D19" i="25"/>
  <c r="D20" i="25"/>
  <c r="D21" i="25"/>
  <c r="D22" i="25"/>
  <c r="D23" i="25"/>
  <c r="D24" i="25"/>
  <c r="D25" i="25"/>
  <c r="D26" i="25"/>
  <c r="D27" i="25"/>
  <c r="D28" i="25"/>
  <c r="D29" i="25"/>
  <c r="D30" i="25"/>
  <c r="D31" i="25"/>
  <c r="E31" i="25" s="1"/>
  <c r="D32" i="25"/>
  <c r="D33" i="25"/>
  <c r="D34" i="25"/>
  <c r="D35" i="25"/>
  <c r="D36" i="25"/>
  <c r="D37" i="25"/>
  <c r="D38" i="25"/>
  <c r="D39" i="25"/>
  <c r="D40" i="25"/>
  <c r="L44" i="25"/>
  <c r="D5" i="26"/>
  <c r="C20" i="26"/>
  <c r="C44" i="26" s="1"/>
  <c r="D6" i="26"/>
  <c r="D7" i="26"/>
  <c r="D8" i="26"/>
  <c r="D9" i="26"/>
  <c r="E9" i="26" s="1"/>
  <c r="D10" i="26"/>
  <c r="D11" i="26"/>
  <c r="D12" i="26"/>
  <c r="D13" i="26"/>
  <c r="D14" i="26"/>
  <c r="D15" i="26"/>
  <c r="D16" i="26"/>
  <c r="D17" i="26"/>
  <c r="D18" i="26"/>
  <c r="D19" i="26"/>
  <c r="D20" i="26"/>
  <c r="D21" i="26"/>
  <c r="D22" i="26"/>
  <c r="D23" i="26"/>
  <c r="D24" i="26"/>
  <c r="D25" i="26"/>
  <c r="E25" i="26" s="1"/>
  <c r="D26" i="26"/>
  <c r="D27" i="26"/>
  <c r="D28" i="26"/>
  <c r="D29" i="26"/>
  <c r="D30" i="26"/>
  <c r="D31" i="26"/>
  <c r="D32" i="26"/>
  <c r="D33" i="26"/>
  <c r="D34" i="26"/>
  <c r="D35" i="26"/>
  <c r="D36" i="26"/>
  <c r="D37" i="26"/>
  <c r="D38" i="26"/>
  <c r="D39" i="26"/>
  <c r="D40" i="26"/>
  <c r="L44" i="26"/>
  <c r="D5" i="27"/>
  <c r="C21" i="27"/>
  <c r="D6" i="27"/>
  <c r="D7" i="27"/>
  <c r="D8" i="27"/>
  <c r="D9" i="27"/>
  <c r="D10" i="27"/>
  <c r="D11" i="27"/>
  <c r="D12" i="27"/>
  <c r="D13" i="27"/>
  <c r="D14" i="27"/>
  <c r="D15" i="27"/>
  <c r="D16" i="27"/>
  <c r="D17" i="27"/>
  <c r="D18" i="27"/>
  <c r="D19" i="27"/>
  <c r="D20" i="27"/>
  <c r="D21" i="27"/>
  <c r="D22" i="27"/>
  <c r="D23" i="27"/>
  <c r="D24" i="27"/>
  <c r="D25" i="27"/>
  <c r="D26" i="27"/>
  <c r="D27" i="27"/>
  <c r="D28" i="27"/>
  <c r="D29" i="27"/>
  <c r="D30" i="27"/>
  <c r="D31" i="27"/>
  <c r="D32" i="27"/>
  <c r="D33" i="27"/>
  <c r="D34" i="27"/>
  <c r="D35" i="27"/>
  <c r="D36" i="27"/>
  <c r="D37" i="27"/>
  <c r="D38" i="27"/>
  <c r="D39" i="27"/>
  <c r="D40" i="27"/>
  <c r="L44" i="27"/>
  <c r="D5" i="28"/>
  <c r="C22" i="28"/>
  <c r="D6" i="28"/>
  <c r="D7" i="28"/>
  <c r="D8" i="28"/>
  <c r="D9" i="28"/>
  <c r="D10" i="28"/>
  <c r="D11" i="28"/>
  <c r="D12" i="28"/>
  <c r="D13" i="28"/>
  <c r="D14" i="28"/>
  <c r="D15" i="28"/>
  <c r="D16" i="28"/>
  <c r="D17" i="28"/>
  <c r="D18" i="28"/>
  <c r="D19" i="28"/>
  <c r="D20" i="28"/>
  <c r="D21" i="28"/>
  <c r="D22" i="28"/>
  <c r="D23" i="28"/>
  <c r="D24" i="28"/>
  <c r="E24" i="28" s="1"/>
  <c r="D25" i="28"/>
  <c r="D26" i="28"/>
  <c r="D27" i="28"/>
  <c r="D28" i="28"/>
  <c r="D29" i="28"/>
  <c r="D30" i="28"/>
  <c r="D31" i="28"/>
  <c r="D32" i="28"/>
  <c r="D33" i="28"/>
  <c r="D34" i="28"/>
  <c r="D35" i="28"/>
  <c r="D36" i="28"/>
  <c r="D37" i="28"/>
  <c r="D38" i="28"/>
  <c r="D39" i="28"/>
  <c r="D40" i="28"/>
  <c r="E40" i="28" s="1"/>
  <c r="L44" i="28"/>
  <c r="D5" i="29"/>
  <c r="C23" i="29"/>
  <c r="C44" i="29" s="1"/>
  <c r="D6" i="29"/>
  <c r="D7" i="29"/>
  <c r="D8" i="29"/>
  <c r="D9" i="29"/>
  <c r="D10" i="29"/>
  <c r="D11" i="29"/>
  <c r="D12" i="29"/>
  <c r="D13" i="29"/>
  <c r="D14" i="29"/>
  <c r="D15" i="29"/>
  <c r="D16" i="29"/>
  <c r="D17" i="29"/>
  <c r="D18" i="29"/>
  <c r="D19" i="29"/>
  <c r="D20" i="29"/>
  <c r="D21" i="29"/>
  <c r="D22" i="29"/>
  <c r="D23" i="29"/>
  <c r="D24" i="29"/>
  <c r="D25" i="29"/>
  <c r="D26" i="29"/>
  <c r="D27" i="29"/>
  <c r="D28" i="29"/>
  <c r="D29" i="29"/>
  <c r="D30" i="29"/>
  <c r="D31" i="29"/>
  <c r="D32" i="29"/>
  <c r="D33" i="29"/>
  <c r="D34" i="29"/>
  <c r="D35" i="29"/>
  <c r="D36" i="29"/>
  <c r="D37" i="29"/>
  <c r="D38" i="29"/>
  <c r="D39" i="29"/>
  <c r="D40" i="29"/>
  <c r="L44" i="29"/>
  <c r="D5" i="31"/>
  <c r="C25" i="31"/>
  <c r="D6" i="31"/>
  <c r="D7" i="31"/>
  <c r="D8" i="31"/>
  <c r="D9" i="31"/>
  <c r="D10" i="31"/>
  <c r="D11" i="31"/>
  <c r="D12" i="31"/>
  <c r="D13" i="31"/>
  <c r="D14" i="31"/>
  <c r="D15" i="31"/>
  <c r="D16" i="31"/>
  <c r="D17" i="31"/>
  <c r="D18" i="31"/>
  <c r="D19" i="31"/>
  <c r="D20" i="31"/>
  <c r="D21" i="31"/>
  <c r="D22" i="31"/>
  <c r="D23" i="31"/>
  <c r="D24" i="31"/>
  <c r="D25" i="31"/>
  <c r="D26" i="31"/>
  <c r="D27" i="31"/>
  <c r="D28" i="31"/>
  <c r="D29" i="31"/>
  <c r="D30" i="31"/>
  <c r="D31" i="31"/>
  <c r="D32" i="31"/>
  <c r="D33" i="31"/>
  <c r="D34" i="31"/>
  <c r="D35" i="31"/>
  <c r="D36" i="31"/>
  <c r="D37" i="31"/>
  <c r="D38" i="31"/>
  <c r="D39" i="31"/>
  <c r="D40" i="31"/>
  <c r="L44" i="31"/>
  <c r="D5" i="30"/>
  <c r="C24" i="30"/>
  <c r="C44" i="30" s="1"/>
  <c r="D6" i="30"/>
  <c r="E6" i="30" s="1"/>
  <c r="D7" i="30"/>
  <c r="D8" i="30"/>
  <c r="D9" i="30"/>
  <c r="D10" i="30"/>
  <c r="D11" i="30"/>
  <c r="D12" i="30"/>
  <c r="D13" i="30"/>
  <c r="E13" i="30" s="1"/>
  <c r="D14" i="30"/>
  <c r="D15" i="30"/>
  <c r="D16" i="30"/>
  <c r="D17" i="30"/>
  <c r="D18" i="30"/>
  <c r="E18" i="30" s="1"/>
  <c r="D19" i="30"/>
  <c r="D20" i="30"/>
  <c r="D21" i="30"/>
  <c r="D22" i="30"/>
  <c r="D23" i="30"/>
  <c r="D24" i="30"/>
  <c r="D25" i="30"/>
  <c r="D26" i="30"/>
  <c r="D27" i="30"/>
  <c r="D28" i="30"/>
  <c r="D29" i="30"/>
  <c r="D30" i="30"/>
  <c r="D31" i="30"/>
  <c r="D32" i="30"/>
  <c r="D33" i="30"/>
  <c r="D34" i="30"/>
  <c r="E34" i="30" s="1"/>
  <c r="D35" i="30"/>
  <c r="D36" i="30"/>
  <c r="D37" i="30"/>
  <c r="D38" i="30"/>
  <c r="D39" i="30"/>
  <c r="E39" i="30" s="1"/>
  <c r="D40" i="30"/>
  <c r="L44" i="30"/>
  <c r="D5" i="32"/>
  <c r="C26" i="32"/>
  <c r="C44" i="32" s="1"/>
  <c r="D6" i="32"/>
  <c r="D7" i="32"/>
  <c r="D8" i="32"/>
  <c r="D9" i="32"/>
  <c r="D10" i="32"/>
  <c r="D11" i="32"/>
  <c r="D12" i="32"/>
  <c r="D13" i="32"/>
  <c r="D14" i="32"/>
  <c r="D15" i="32"/>
  <c r="D16" i="32"/>
  <c r="D17" i="32"/>
  <c r="D18" i="32"/>
  <c r="D19" i="32"/>
  <c r="D20" i="32"/>
  <c r="D21" i="32"/>
  <c r="D22" i="32"/>
  <c r="D23" i="32"/>
  <c r="D24" i="32"/>
  <c r="D25" i="32"/>
  <c r="D26" i="32"/>
  <c r="D27" i="32"/>
  <c r="D28" i="32"/>
  <c r="D29" i="32"/>
  <c r="D30" i="32"/>
  <c r="D31" i="32"/>
  <c r="D32" i="32"/>
  <c r="D33" i="32"/>
  <c r="D34" i="32"/>
  <c r="D35" i="32"/>
  <c r="D36" i="32"/>
  <c r="D37" i="32"/>
  <c r="D38" i="32"/>
  <c r="D39" i="32"/>
  <c r="D40" i="32"/>
  <c r="L44" i="32"/>
  <c r="D5" i="33"/>
  <c r="C27" i="33"/>
  <c r="C44" i="33" s="1"/>
  <c r="D6" i="33"/>
  <c r="D7" i="33"/>
  <c r="D8" i="33"/>
  <c r="D9" i="33"/>
  <c r="D10" i="33"/>
  <c r="D11" i="33"/>
  <c r="D12" i="33"/>
  <c r="D13" i="33"/>
  <c r="D14" i="33"/>
  <c r="D15" i="33"/>
  <c r="D16" i="33"/>
  <c r="D17" i="33"/>
  <c r="D18" i="33"/>
  <c r="D19" i="33"/>
  <c r="D20" i="33"/>
  <c r="D21" i="33"/>
  <c r="D22" i="33"/>
  <c r="D23" i="33"/>
  <c r="D24" i="33"/>
  <c r="D25" i="33"/>
  <c r="D26" i="33"/>
  <c r="D27" i="33"/>
  <c r="D28" i="33"/>
  <c r="D29" i="33"/>
  <c r="D30" i="33"/>
  <c r="D31" i="33"/>
  <c r="D32" i="33"/>
  <c r="E32" i="33" s="1"/>
  <c r="D33" i="33"/>
  <c r="D34" i="33"/>
  <c r="D35" i="33"/>
  <c r="D36" i="33"/>
  <c r="D37" i="33"/>
  <c r="D38" i="33"/>
  <c r="D39" i="33"/>
  <c r="D40" i="33"/>
  <c r="L44" i="33"/>
  <c r="D5" i="34"/>
  <c r="C28" i="34"/>
  <c r="D6" i="34"/>
  <c r="D7" i="34"/>
  <c r="D8" i="34"/>
  <c r="D9" i="34"/>
  <c r="D10" i="34"/>
  <c r="D11" i="34"/>
  <c r="D12" i="34"/>
  <c r="D13" i="34"/>
  <c r="D14" i="34"/>
  <c r="D15" i="34"/>
  <c r="D16" i="34"/>
  <c r="D17" i="34"/>
  <c r="D18" i="34"/>
  <c r="D19" i="34"/>
  <c r="D20" i="34"/>
  <c r="D21" i="34"/>
  <c r="D22" i="34"/>
  <c r="D23" i="34"/>
  <c r="D24" i="34"/>
  <c r="D25" i="34"/>
  <c r="D26" i="34"/>
  <c r="D27" i="34"/>
  <c r="D28" i="34"/>
  <c r="D29" i="34"/>
  <c r="D30" i="34"/>
  <c r="D31" i="34"/>
  <c r="D32" i="34"/>
  <c r="D33" i="34"/>
  <c r="D34" i="34"/>
  <c r="D35" i="34"/>
  <c r="D36" i="34"/>
  <c r="D37" i="34"/>
  <c r="D38" i="34"/>
  <c r="D39" i="34"/>
  <c r="D40" i="34"/>
  <c r="L44" i="34"/>
  <c r="D5" i="35"/>
  <c r="C29" i="35"/>
  <c r="C44" i="35" s="1"/>
  <c r="D6" i="35"/>
  <c r="D7" i="35"/>
  <c r="D8" i="35"/>
  <c r="D9" i="35"/>
  <c r="D10" i="35"/>
  <c r="D11" i="35"/>
  <c r="D12" i="35"/>
  <c r="D13" i="35"/>
  <c r="D14" i="35"/>
  <c r="D15" i="35"/>
  <c r="D16" i="35"/>
  <c r="D17" i="35"/>
  <c r="D18" i="35"/>
  <c r="D19" i="35"/>
  <c r="D20" i="35"/>
  <c r="D21" i="35"/>
  <c r="D22" i="35"/>
  <c r="D23" i="35"/>
  <c r="D24" i="35"/>
  <c r="D25" i="35"/>
  <c r="D26" i="35"/>
  <c r="D27" i="35"/>
  <c r="D28" i="35"/>
  <c r="D29" i="35"/>
  <c r="D30" i="35"/>
  <c r="D31" i="35"/>
  <c r="D32" i="35"/>
  <c r="D33" i="35"/>
  <c r="D34" i="35"/>
  <c r="D35" i="35"/>
  <c r="D36" i="35"/>
  <c r="D37" i="35"/>
  <c r="D38" i="35"/>
  <c r="D39" i="35"/>
  <c r="D40" i="35"/>
  <c r="L44" i="35"/>
  <c r="D5" i="36"/>
  <c r="E5" i="36" s="1"/>
  <c r="C30" i="36"/>
  <c r="C44" i="36" s="1"/>
  <c r="D6" i="36"/>
  <c r="D7" i="36"/>
  <c r="D8" i="36"/>
  <c r="D9" i="36"/>
  <c r="D10" i="36"/>
  <c r="D11" i="36"/>
  <c r="D12" i="36"/>
  <c r="D13" i="36"/>
  <c r="E13" i="36" s="1"/>
  <c r="D14" i="36"/>
  <c r="D15" i="36"/>
  <c r="D16" i="36"/>
  <c r="D17" i="36"/>
  <c r="D18" i="36"/>
  <c r="D19" i="36"/>
  <c r="D20" i="36"/>
  <c r="E20" i="36" s="1"/>
  <c r="D21" i="36"/>
  <c r="D22" i="36"/>
  <c r="D23" i="36"/>
  <c r="D24" i="36"/>
  <c r="D25" i="36"/>
  <c r="D26" i="36"/>
  <c r="D27" i="36"/>
  <c r="D28" i="36"/>
  <c r="D29" i="36"/>
  <c r="D30" i="36"/>
  <c r="D31" i="36"/>
  <c r="D32" i="36"/>
  <c r="D33" i="36"/>
  <c r="D34" i="36"/>
  <c r="D35" i="36"/>
  <c r="D36" i="36"/>
  <c r="D37" i="36"/>
  <c r="D38" i="36"/>
  <c r="D39" i="36"/>
  <c r="D40" i="36"/>
  <c r="L44" i="36"/>
  <c r="D5" i="37"/>
  <c r="C31" i="37"/>
  <c r="C44" i="37" s="1"/>
  <c r="D6" i="37"/>
  <c r="D7" i="37"/>
  <c r="D8" i="37"/>
  <c r="D9" i="37"/>
  <c r="D10" i="37"/>
  <c r="D11" i="37"/>
  <c r="D12" i="37"/>
  <c r="D13" i="37"/>
  <c r="D14" i="37"/>
  <c r="D15" i="37"/>
  <c r="D16" i="37"/>
  <c r="D17" i="37"/>
  <c r="D18" i="37"/>
  <c r="D19" i="37"/>
  <c r="D20" i="37"/>
  <c r="D21" i="37"/>
  <c r="D22" i="37"/>
  <c r="D23" i="37"/>
  <c r="D24" i="37"/>
  <c r="D25" i="37"/>
  <c r="D26" i="37"/>
  <c r="D27" i="37"/>
  <c r="D28" i="37"/>
  <c r="D29" i="37"/>
  <c r="D30" i="37"/>
  <c r="D31" i="37"/>
  <c r="D32" i="37"/>
  <c r="D33" i="37"/>
  <c r="L44" i="37"/>
  <c r="D5" i="38"/>
  <c r="C32" i="38"/>
  <c r="C44" i="38" s="1"/>
  <c r="D6" i="38"/>
  <c r="D7" i="38"/>
  <c r="D8" i="38"/>
  <c r="D9" i="38"/>
  <c r="D10" i="38"/>
  <c r="D11" i="38"/>
  <c r="D12" i="38"/>
  <c r="D13" i="38"/>
  <c r="D14" i="38"/>
  <c r="D15" i="38"/>
  <c r="E15" i="38" s="1"/>
  <c r="D16" i="38"/>
  <c r="D17" i="38"/>
  <c r="D18" i="38"/>
  <c r="D19" i="38"/>
  <c r="D20" i="38"/>
  <c r="D21" i="38"/>
  <c r="D22" i="38"/>
  <c r="D23" i="38"/>
  <c r="D24" i="38"/>
  <c r="D25" i="38"/>
  <c r="D26" i="38"/>
  <c r="D27" i="38"/>
  <c r="D28" i="38"/>
  <c r="D29" i="38"/>
  <c r="D30" i="38"/>
  <c r="D31" i="38"/>
  <c r="E31" i="38" s="1"/>
  <c r="D32" i="38"/>
  <c r="D33" i="38"/>
  <c r="D34" i="38"/>
  <c r="D35" i="38"/>
  <c r="E35" i="38" s="1"/>
  <c r="D36" i="38"/>
  <c r="D37" i="38"/>
  <c r="D38" i="38"/>
  <c r="D39" i="38"/>
  <c r="D40" i="38"/>
  <c r="L44" i="38"/>
  <c r="D5" i="39"/>
  <c r="C33" i="39"/>
  <c r="C44" i="39" s="1"/>
  <c r="D6" i="39"/>
  <c r="D7" i="39"/>
  <c r="D8" i="39"/>
  <c r="D9" i="39"/>
  <c r="D10" i="39"/>
  <c r="D11" i="39"/>
  <c r="D12" i="39"/>
  <c r="D13" i="39"/>
  <c r="D14" i="39"/>
  <c r="D15" i="39"/>
  <c r="D16" i="39"/>
  <c r="D17" i="39"/>
  <c r="D18" i="39"/>
  <c r="D19" i="39"/>
  <c r="D20" i="39"/>
  <c r="D21" i="39"/>
  <c r="D22" i="39"/>
  <c r="D23" i="39"/>
  <c r="D24" i="39"/>
  <c r="D25" i="39"/>
  <c r="D26" i="39"/>
  <c r="D27" i="39"/>
  <c r="D28" i="39"/>
  <c r="D29" i="39"/>
  <c r="D30" i="39"/>
  <c r="D31" i="39"/>
  <c r="D32" i="39"/>
  <c r="D33" i="39"/>
  <c r="D34" i="39"/>
  <c r="D35" i="39"/>
  <c r="D36" i="39"/>
  <c r="D37" i="39"/>
  <c r="D38" i="39"/>
  <c r="D39" i="39"/>
  <c r="D40" i="39"/>
  <c r="L44" i="39"/>
  <c r="D5" i="40"/>
  <c r="C34" i="40"/>
  <c r="C44" i="40" s="1"/>
  <c r="D6" i="40"/>
  <c r="D7" i="40"/>
  <c r="D8" i="40"/>
  <c r="D9" i="40"/>
  <c r="D10" i="40"/>
  <c r="D11" i="40"/>
  <c r="D12" i="40"/>
  <c r="D13" i="40"/>
  <c r="D14" i="40"/>
  <c r="D15" i="40"/>
  <c r="D16" i="40"/>
  <c r="D17" i="40"/>
  <c r="D18" i="40"/>
  <c r="D19" i="40"/>
  <c r="D20" i="40"/>
  <c r="D21" i="40"/>
  <c r="E21" i="40" s="1"/>
  <c r="D22" i="40"/>
  <c r="D23" i="40"/>
  <c r="E23" i="40" s="1"/>
  <c r="D24" i="40"/>
  <c r="D25" i="40"/>
  <c r="D26" i="40"/>
  <c r="E26" i="40" s="1"/>
  <c r="D27" i="40"/>
  <c r="D28" i="40"/>
  <c r="D29" i="40"/>
  <c r="D30" i="40"/>
  <c r="D31" i="40"/>
  <c r="D32" i="40"/>
  <c r="D33" i="40"/>
  <c r="D34" i="40"/>
  <c r="D35" i="40"/>
  <c r="D36" i="40"/>
  <c r="D37" i="40"/>
  <c r="E37" i="40" s="1"/>
  <c r="D38" i="40"/>
  <c r="D39" i="40"/>
  <c r="E39" i="40" s="1"/>
  <c r="D40" i="40"/>
  <c r="L44" i="40"/>
  <c r="D5" i="41"/>
  <c r="C35" i="41"/>
  <c r="C44" i="41" s="1"/>
  <c r="D6" i="41"/>
  <c r="D7" i="41"/>
  <c r="D8" i="41"/>
  <c r="D9" i="41"/>
  <c r="D10" i="41"/>
  <c r="D11" i="41"/>
  <c r="D12" i="41"/>
  <c r="E12" i="41" s="1"/>
  <c r="D13" i="41"/>
  <c r="D14" i="41"/>
  <c r="D15" i="41"/>
  <c r="D16" i="41"/>
  <c r="D17" i="41"/>
  <c r="E17" i="41" s="1"/>
  <c r="D18" i="41"/>
  <c r="D19" i="41"/>
  <c r="D20" i="41"/>
  <c r="D21" i="41"/>
  <c r="D22" i="41"/>
  <c r="D23" i="41"/>
  <c r="D24" i="41"/>
  <c r="D25" i="41"/>
  <c r="D26" i="41"/>
  <c r="D27" i="41"/>
  <c r="D28" i="41"/>
  <c r="D29" i="41"/>
  <c r="D30" i="41"/>
  <c r="D31" i="41"/>
  <c r="D32" i="41"/>
  <c r="D33" i="41"/>
  <c r="E33" i="41" s="1"/>
  <c r="D34" i="41"/>
  <c r="D35" i="41"/>
  <c r="D36" i="41"/>
  <c r="D37" i="41"/>
  <c r="D38" i="41"/>
  <c r="D39" i="41"/>
  <c r="D40" i="41"/>
  <c r="L44" i="41"/>
  <c r="D5" i="42"/>
  <c r="C36" i="42"/>
  <c r="D6" i="42"/>
  <c r="D7" i="42"/>
  <c r="D8" i="42"/>
  <c r="D9" i="42"/>
  <c r="D10" i="42"/>
  <c r="D11" i="42"/>
  <c r="E11" i="42" s="1"/>
  <c r="D12" i="42"/>
  <c r="D13" i="42"/>
  <c r="D14" i="42"/>
  <c r="D15" i="42"/>
  <c r="D16" i="42"/>
  <c r="D17" i="42"/>
  <c r="D18" i="42"/>
  <c r="D19" i="42"/>
  <c r="E19" i="42" s="1"/>
  <c r="D20" i="42"/>
  <c r="D21" i="42"/>
  <c r="E21" i="42" s="1"/>
  <c r="D22" i="42"/>
  <c r="D23" i="42"/>
  <c r="D24" i="42"/>
  <c r="D25" i="42"/>
  <c r="D26" i="42"/>
  <c r="D27" i="42"/>
  <c r="E27" i="42" s="1"/>
  <c r="D28" i="42"/>
  <c r="D29" i="42"/>
  <c r="D30" i="42"/>
  <c r="D31" i="42"/>
  <c r="D32" i="42"/>
  <c r="D33" i="42"/>
  <c r="D34" i="42"/>
  <c r="D35" i="42"/>
  <c r="D36" i="42"/>
  <c r="D37" i="42"/>
  <c r="E37" i="42" s="1"/>
  <c r="D38" i="42"/>
  <c r="D39" i="42"/>
  <c r="D40" i="42"/>
  <c r="L44" i="42"/>
  <c r="D5" i="44"/>
  <c r="C37" i="44"/>
  <c r="C44" i="44" s="1"/>
  <c r="D6" i="44"/>
  <c r="D7" i="44"/>
  <c r="D8" i="44"/>
  <c r="D9" i="44"/>
  <c r="D10" i="44"/>
  <c r="D11" i="44"/>
  <c r="D12" i="44"/>
  <c r="E12" i="44" s="1"/>
  <c r="D13" i="44"/>
  <c r="E13" i="44" s="1"/>
  <c r="D14" i="44"/>
  <c r="D15" i="44"/>
  <c r="E15" i="44" s="1"/>
  <c r="D16" i="44"/>
  <c r="D17" i="44"/>
  <c r="E17" i="44" s="1"/>
  <c r="D18" i="44"/>
  <c r="D19" i="44"/>
  <c r="D20" i="44"/>
  <c r="D21" i="44"/>
  <c r="E21" i="44" s="1"/>
  <c r="D22" i="44"/>
  <c r="D23" i="44"/>
  <c r="V23" i="44"/>
  <c r="D24" i="44"/>
  <c r="D25" i="44"/>
  <c r="D26" i="44"/>
  <c r="D27" i="44"/>
  <c r="D28" i="44"/>
  <c r="E28" i="44" s="1"/>
  <c r="D29" i="44"/>
  <c r="D30" i="44"/>
  <c r="D31" i="44"/>
  <c r="D32" i="44"/>
  <c r="E32" i="44" s="1"/>
  <c r="D33" i="44"/>
  <c r="D34" i="44"/>
  <c r="D35" i="44"/>
  <c r="D36" i="44"/>
  <c r="E36" i="44" s="1"/>
  <c r="D37" i="44"/>
  <c r="D38" i="44"/>
  <c r="D39" i="44"/>
  <c r="D40" i="44"/>
  <c r="L44" i="44"/>
  <c r="D5" i="43"/>
  <c r="C38" i="43"/>
  <c r="C44" i="43" s="1"/>
  <c r="D6" i="43"/>
  <c r="D7" i="43"/>
  <c r="D8" i="43"/>
  <c r="D9" i="43"/>
  <c r="D10" i="43"/>
  <c r="D11" i="43"/>
  <c r="D12" i="43"/>
  <c r="D13" i="43"/>
  <c r="D14" i="43"/>
  <c r="D15" i="43"/>
  <c r="D16" i="43"/>
  <c r="D17" i="43"/>
  <c r="D18" i="43"/>
  <c r="D19" i="43"/>
  <c r="D20" i="43"/>
  <c r="D21" i="43"/>
  <c r="D22" i="43"/>
  <c r="D23" i="43"/>
  <c r="D24" i="43"/>
  <c r="D25" i="43"/>
  <c r="D26" i="43"/>
  <c r="D27" i="43"/>
  <c r="D28" i="43"/>
  <c r="D29" i="43"/>
  <c r="D30" i="43"/>
  <c r="D31" i="43"/>
  <c r="D32" i="43"/>
  <c r="D33" i="43"/>
  <c r="D34" i="43"/>
  <c r="D35" i="43"/>
  <c r="D36" i="43"/>
  <c r="D37" i="43"/>
  <c r="D38" i="43"/>
  <c r="E38" i="43" s="1"/>
  <c r="D39" i="43"/>
  <c r="D40" i="43"/>
  <c r="D44" i="43"/>
  <c r="L44" i="43"/>
  <c r="O28" i="4"/>
  <c r="P28" i="4" s="1"/>
  <c r="C28" i="4" s="1"/>
  <c r="P25" i="24" s="1"/>
  <c r="O8" i="4"/>
  <c r="P8" i="4" s="1"/>
  <c r="C8" i="4" s="1"/>
  <c r="F5" i="32" s="1"/>
  <c r="O30" i="4"/>
  <c r="P30" i="4" s="1"/>
  <c r="C30" i="4" s="1"/>
  <c r="O14" i="4"/>
  <c r="P14" i="4" s="1"/>
  <c r="C14" i="4" s="1"/>
  <c r="F11" i="33" s="1"/>
  <c r="O15" i="4"/>
  <c r="P15" i="4" s="1"/>
  <c r="C15" i="4" s="1"/>
  <c r="F12" i="14" s="1"/>
  <c r="X34" i="15"/>
  <c r="X34" i="32"/>
  <c r="V26" i="51"/>
  <c r="V26" i="18"/>
  <c r="V26" i="22"/>
  <c r="V26" i="30"/>
  <c r="V26" i="37"/>
  <c r="V26" i="43"/>
  <c r="V26" i="17"/>
  <c r="V26" i="27"/>
  <c r="V26" i="31"/>
  <c r="V26" i="40"/>
  <c r="X34" i="49"/>
  <c r="V24" i="50"/>
  <c r="V23" i="49"/>
  <c r="V23" i="8"/>
  <c r="E6" i="44"/>
  <c r="E26" i="34"/>
  <c r="E31" i="34"/>
  <c r="E18" i="28"/>
  <c r="E6" i="26"/>
  <c r="E33" i="26"/>
  <c r="E37" i="26"/>
  <c r="E34" i="26"/>
  <c r="E18" i="26"/>
  <c r="E10" i="26"/>
  <c r="E17" i="26"/>
  <c r="E22" i="26"/>
  <c r="E19" i="25"/>
  <c r="E6" i="25"/>
  <c r="E35" i="25"/>
  <c r="E39" i="25"/>
  <c r="E40" i="25"/>
  <c r="E36" i="25"/>
  <c r="E14" i="25"/>
  <c r="E38" i="25"/>
  <c r="E8" i="25"/>
  <c r="E17" i="23"/>
  <c r="E16" i="23"/>
  <c r="E13" i="23"/>
  <c r="E33" i="23"/>
  <c r="E9" i="23"/>
  <c r="E17" i="19"/>
  <c r="E40" i="18"/>
  <c r="E29" i="18"/>
  <c r="E13" i="18"/>
  <c r="E27" i="18"/>
  <c r="E31" i="18"/>
  <c r="E27" i="17"/>
  <c r="E39" i="17"/>
  <c r="E7" i="17"/>
  <c r="E13" i="16"/>
  <c r="E21" i="16"/>
  <c r="E39" i="15"/>
  <c r="E10" i="15"/>
  <c r="E5" i="15"/>
  <c r="E35" i="15"/>
  <c r="E5" i="12"/>
  <c r="E7" i="12"/>
  <c r="E12" i="12"/>
  <c r="E16" i="12"/>
  <c r="E8" i="12"/>
  <c r="E29" i="12"/>
  <c r="E40" i="12"/>
  <c r="E14" i="12"/>
  <c r="E37" i="13"/>
  <c r="E33" i="13"/>
  <c r="E14" i="13"/>
  <c r="E24" i="13"/>
  <c r="E18" i="13"/>
  <c r="E9" i="13"/>
  <c r="E28" i="13"/>
  <c r="E17" i="13"/>
  <c r="E6" i="13"/>
  <c r="E29" i="8"/>
  <c r="E28" i="8"/>
  <c r="E16" i="8"/>
  <c r="E31" i="8"/>
  <c r="E20" i="8"/>
  <c r="E6" i="8"/>
  <c r="E40" i="8"/>
  <c r="E32" i="8"/>
  <c r="E30" i="8"/>
  <c r="E21" i="8"/>
  <c r="E15" i="8"/>
  <c r="D36" i="4"/>
  <c r="V33" i="42" s="1"/>
  <c r="E29" i="41"/>
  <c r="F25" i="29"/>
  <c r="F25" i="21"/>
  <c r="P25" i="42"/>
  <c r="F25" i="44"/>
  <c r="F25" i="30"/>
  <c r="P25" i="38"/>
  <c r="F25" i="28"/>
  <c r="P25" i="27"/>
  <c r="F25" i="19"/>
  <c r="P25" i="30"/>
  <c r="F25" i="14"/>
  <c r="P25" i="36"/>
  <c r="E12" i="30"/>
  <c r="E20" i="30"/>
  <c r="E24" i="30"/>
  <c r="E33" i="30"/>
  <c r="E32" i="30"/>
  <c r="X34" i="8"/>
  <c r="X34" i="31"/>
  <c r="X34" i="44"/>
  <c r="X34" i="23"/>
  <c r="X34" i="38"/>
  <c r="F12" i="21"/>
  <c r="F12" i="30"/>
  <c r="F12" i="35"/>
  <c r="F12" i="41"/>
  <c r="F12" i="15"/>
  <c r="F12" i="25"/>
  <c r="F12" i="34"/>
  <c r="F12" i="39"/>
  <c r="P12" i="42"/>
  <c r="F12" i="18"/>
  <c r="P12" i="21"/>
  <c r="P12" i="31"/>
  <c r="P12" i="37"/>
  <c r="F12" i="44"/>
  <c r="E40" i="40"/>
  <c r="E28" i="40"/>
  <c r="E16" i="40"/>
  <c r="E11" i="40"/>
  <c r="E8" i="22"/>
  <c r="E19" i="22"/>
  <c r="X12" i="8"/>
  <c r="X12" i="15"/>
  <c r="X12" i="19"/>
  <c r="X12" i="34"/>
  <c r="X12" i="33"/>
  <c r="E35" i="44"/>
  <c r="E8" i="44"/>
  <c r="E14" i="44"/>
  <c r="E16" i="44"/>
  <c r="E18" i="44"/>
  <c r="E22" i="44"/>
  <c r="E24" i="44"/>
  <c r="E25" i="44"/>
  <c r="E31" i="44"/>
  <c r="E40" i="44"/>
  <c r="E33" i="44"/>
  <c r="E18" i="34"/>
  <c r="E14" i="34"/>
  <c r="E12" i="33"/>
  <c r="G12" i="33" s="1"/>
  <c r="E15" i="33"/>
  <c r="E16" i="33"/>
  <c r="E21" i="33"/>
  <c r="E25" i="33"/>
  <c r="E30" i="33"/>
  <c r="E33" i="33"/>
  <c r="E18" i="24"/>
  <c r="E31" i="16"/>
  <c r="E28" i="16"/>
  <c r="E39" i="16"/>
  <c r="E33" i="16"/>
  <c r="E35" i="16"/>
  <c r="E37" i="16"/>
  <c r="E24" i="16"/>
  <c r="E20" i="16"/>
  <c r="E23" i="16"/>
  <c r="E19" i="16"/>
  <c r="E15" i="16"/>
  <c r="E28" i="29"/>
  <c r="N8" i="14"/>
  <c r="N8" i="15"/>
  <c r="N8" i="17"/>
  <c r="N8" i="20"/>
  <c r="N8" i="19"/>
  <c r="N8" i="21"/>
  <c r="N8" i="23"/>
  <c r="N8" i="25"/>
  <c r="N8" i="35"/>
  <c r="N8" i="41"/>
  <c r="N8" i="44"/>
  <c r="N8" i="18"/>
  <c r="N8" i="27"/>
  <c r="N8" i="30"/>
  <c r="N8" i="33"/>
  <c r="N8" i="38"/>
  <c r="N8" i="12"/>
  <c r="N8" i="31"/>
  <c r="N8" i="39"/>
  <c r="N8" i="43"/>
  <c r="E30" i="36"/>
  <c r="E31" i="36"/>
  <c r="N28" i="12"/>
  <c r="N28" i="24"/>
  <c r="N28" i="16"/>
  <c r="V23" i="13"/>
  <c r="V23" i="19"/>
  <c r="V23" i="31"/>
  <c r="V23" i="38"/>
  <c r="V24" i="14"/>
  <c r="V24" i="15"/>
  <c r="V24" i="21"/>
  <c r="V24" i="24"/>
  <c r="E26" i="23"/>
  <c r="E26" i="15"/>
  <c r="E12" i="15"/>
  <c r="G12" i="15" s="1"/>
  <c r="E15" i="15"/>
  <c r="E18" i="15"/>
  <c r="E19" i="15"/>
  <c r="E23" i="15"/>
  <c r="E25" i="15"/>
  <c r="E27" i="15"/>
  <c r="E34" i="15"/>
  <c r="E31" i="15"/>
  <c r="N18" i="16"/>
  <c r="E14" i="17"/>
  <c r="E15" i="17"/>
  <c r="E17" i="17"/>
  <c r="E22" i="17"/>
  <c r="E23" i="17"/>
  <c r="L44" i="50"/>
  <c r="L44" i="12"/>
  <c r="E13" i="12"/>
  <c r="E22" i="12"/>
  <c r="X36" i="39"/>
  <c r="X36" i="49"/>
  <c r="X36" i="51"/>
  <c r="N28" i="31"/>
  <c r="N28" i="37"/>
  <c r="N28" i="44"/>
  <c r="N28" i="13"/>
  <c r="N20" i="29"/>
  <c r="N20" i="16"/>
  <c r="N20" i="22"/>
  <c r="N20" i="25"/>
  <c r="N20" i="31"/>
  <c r="N20" i="14"/>
  <c r="N20" i="20"/>
  <c r="N20" i="26"/>
  <c r="N20" i="27"/>
  <c r="N20" i="33"/>
  <c r="N20" i="37"/>
  <c r="N20" i="44"/>
  <c r="N20" i="43"/>
  <c r="N20" i="15"/>
  <c r="N20" i="18"/>
  <c r="N20" i="34"/>
  <c r="N20" i="40"/>
  <c r="N20" i="42"/>
  <c r="N20" i="21"/>
  <c r="N20" i="23"/>
  <c r="N20" i="24"/>
  <c r="N20" i="32"/>
  <c r="N20" i="38"/>
  <c r="N20" i="39"/>
  <c r="N20" i="8"/>
  <c r="N20" i="28"/>
  <c r="N20" i="30"/>
  <c r="N20" i="36"/>
  <c r="N20" i="12"/>
  <c r="N20" i="50"/>
  <c r="N20" i="52"/>
  <c r="N30" i="23"/>
  <c r="N30" i="30"/>
  <c r="N30" i="20"/>
  <c r="N30" i="42"/>
  <c r="N30" i="19"/>
  <c r="N8" i="24"/>
  <c r="N8" i="28"/>
  <c r="N8" i="29"/>
  <c r="N8" i="32"/>
  <c r="N18" i="24"/>
  <c r="N18" i="32"/>
  <c r="N18" i="30"/>
  <c r="X32" i="8"/>
  <c r="X32" i="43"/>
  <c r="X32" i="37"/>
  <c r="X8" i="13"/>
  <c r="X8" i="21"/>
  <c r="X8" i="23"/>
  <c r="X8" i="37"/>
  <c r="X8" i="42"/>
  <c r="X8" i="17"/>
  <c r="X8" i="25"/>
  <c r="X8" i="44"/>
  <c r="X8" i="16"/>
  <c r="X8" i="33"/>
  <c r="X8" i="39"/>
  <c r="X8" i="49"/>
  <c r="X28" i="8"/>
  <c r="X28" i="15"/>
  <c r="X28" i="19"/>
  <c r="X28" i="26"/>
  <c r="X28" i="31"/>
  <c r="X28" i="34"/>
  <c r="X28" i="35"/>
  <c r="X28" i="39"/>
  <c r="X28" i="44"/>
  <c r="X28" i="12"/>
  <c r="X28" i="17"/>
  <c r="X28" i="22"/>
  <c r="X28" i="28"/>
  <c r="X28" i="32"/>
  <c r="X28" i="23"/>
  <c r="X28" i="37"/>
  <c r="X28" i="41"/>
  <c r="X28" i="18"/>
  <c r="X28" i="29"/>
  <c r="X28" i="24"/>
  <c r="X28" i="42"/>
  <c r="X28" i="50"/>
  <c r="X28" i="14"/>
  <c r="X28" i="25"/>
  <c r="X28" i="33"/>
  <c r="X28" i="38"/>
  <c r="X28" i="48"/>
  <c r="X28" i="52"/>
  <c r="X36" i="48"/>
  <c r="X36" i="12"/>
  <c r="X36" i="22"/>
  <c r="X36" i="50"/>
  <c r="X36" i="17"/>
  <c r="X36" i="26"/>
  <c r="X36" i="41"/>
  <c r="X36" i="21"/>
  <c r="X36" i="36"/>
  <c r="X36" i="20"/>
  <c r="X8" i="50"/>
  <c r="X32" i="30"/>
  <c r="X8" i="40"/>
  <c r="X8" i="24"/>
  <c r="X28" i="21"/>
  <c r="X28" i="16"/>
  <c r="X8" i="36"/>
  <c r="X8" i="18"/>
  <c r="X28" i="43"/>
  <c r="X28" i="30"/>
  <c r="X28" i="13"/>
  <c r="X7" i="37"/>
  <c r="V13" i="16"/>
  <c r="V13" i="20"/>
  <c r="V13" i="26"/>
  <c r="V13" i="35"/>
  <c r="V13" i="37"/>
  <c r="V13" i="42"/>
  <c r="V13" i="17"/>
  <c r="V13" i="24"/>
  <c r="V13" i="30"/>
  <c r="V13" i="27"/>
  <c r="V13" i="38"/>
  <c r="V13" i="43"/>
  <c r="V13" i="49"/>
  <c r="V13" i="33"/>
  <c r="V13" i="48"/>
  <c r="X36" i="27"/>
  <c r="X36" i="29"/>
  <c r="X36" i="37"/>
  <c r="X36" i="40"/>
  <c r="X36" i="43"/>
  <c r="X36" i="25"/>
  <c r="X36" i="13"/>
  <c r="X36" i="30"/>
  <c r="V16" i="21"/>
  <c r="V13" i="50"/>
  <c r="X28" i="49"/>
  <c r="X32" i="19"/>
  <c r="X8" i="41"/>
  <c r="X8" i="12"/>
  <c r="X28" i="40"/>
  <c r="X28" i="27"/>
  <c r="X12" i="14"/>
  <c r="X12" i="24"/>
  <c r="X12" i="21"/>
  <c r="X12" i="31"/>
  <c r="X12" i="40"/>
  <c r="X12" i="35"/>
  <c r="X12" i="18"/>
  <c r="X12" i="16"/>
  <c r="X12" i="23"/>
  <c r="X12" i="36"/>
  <c r="X12" i="29"/>
  <c r="X12" i="39"/>
  <c r="V27" i="31"/>
  <c r="V12" i="20"/>
  <c r="V12" i="26"/>
  <c r="V12" i="28"/>
  <c r="V12" i="35"/>
  <c r="V12" i="36"/>
  <c r="V12" i="37"/>
  <c r="V12" i="41"/>
  <c r="V12" i="42"/>
  <c r="V28" i="25"/>
  <c r="V28" i="27"/>
  <c r="V28" i="28"/>
  <c r="V28" i="29"/>
  <c r="V23" i="29"/>
  <c r="V18" i="24"/>
  <c r="V18" i="29"/>
  <c r="E41" i="4"/>
  <c r="X38" i="14" s="1"/>
  <c r="N30" i="33"/>
  <c r="N28" i="35"/>
  <c r="N20" i="17"/>
  <c r="N20" i="19"/>
  <c r="N20" i="35"/>
  <c r="N18" i="20"/>
  <c r="N18" i="35"/>
  <c r="N18" i="34"/>
  <c r="N8" i="22"/>
  <c r="N8" i="26"/>
  <c r="N8" i="34"/>
  <c r="N8" i="16"/>
  <c r="N8" i="36"/>
  <c r="N8" i="37"/>
  <c r="D10" i="4"/>
  <c r="D11" i="4"/>
  <c r="V8" i="13" s="1"/>
  <c r="D12" i="4"/>
  <c r="D13" i="4"/>
  <c r="V10" i="30" s="1"/>
  <c r="D14" i="4"/>
  <c r="E19" i="4"/>
  <c r="X16" i="44" s="1"/>
  <c r="E27" i="4"/>
  <c r="X24" i="37" s="1"/>
  <c r="D37" i="4"/>
  <c r="D39" i="4"/>
  <c r="V36" i="23" s="1"/>
  <c r="X36" i="14"/>
  <c r="X36" i="8"/>
  <c r="X36" i="44"/>
  <c r="X36" i="38"/>
  <c r="X36" i="28"/>
  <c r="X36" i="32"/>
  <c r="X36" i="19"/>
  <c r="X36" i="16"/>
  <c r="X36" i="18"/>
  <c r="X36" i="42"/>
  <c r="X36" i="24"/>
  <c r="X36" i="23"/>
  <c r="X36" i="15"/>
  <c r="X36" i="31"/>
  <c r="X36" i="35"/>
  <c r="X36" i="34"/>
  <c r="X36" i="33"/>
  <c r="X8" i="35"/>
  <c r="X8" i="30"/>
  <c r="X8" i="15"/>
  <c r="X28" i="20"/>
  <c r="X28" i="36"/>
  <c r="X28" i="51"/>
  <c r="X36" i="52"/>
  <c r="V33" i="15"/>
  <c r="V32" i="23"/>
  <c r="V32" i="31"/>
  <c r="V32" i="32"/>
  <c r="V32" i="21"/>
  <c r="V32" i="29"/>
  <c r="V32" i="41"/>
  <c r="V32" i="44"/>
  <c r="V32" i="13"/>
  <c r="V32" i="42"/>
  <c r="V32" i="8"/>
  <c r="V32" i="43"/>
  <c r="V32" i="48"/>
  <c r="V32" i="51"/>
  <c r="V32" i="49"/>
  <c r="V32" i="50"/>
  <c r="V32" i="17"/>
  <c r="V32" i="28"/>
  <c r="V32" i="39"/>
  <c r="V32" i="52"/>
  <c r="V32" i="25"/>
  <c r="V32" i="37"/>
  <c r="V32" i="12"/>
  <c r="V32" i="26"/>
  <c r="V24" i="26"/>
  <c r="V24" i="36"/>
  <c r="V24" i="23"/>
  <c r="V24" i="27"/>
  <c r="V24" i="29"/>
  <c r="V24" i="37"/>
  <c r="V24" i="43"/>
  <c r="V24" i="8"/>
  <c r="V24" i="33"/>
  <c r="V24" i="38"/>
  <c r="V24" i="39"/>
  <c r="V24" i="42"/>
  <c r="V24" i="16"/>
  <c r="V24" i="25"/>
  <c r="V24" i="30"/>
  <c r="V24" i="40"/>
  <c r="V24" i="41"/>
  <c r="V24" i="44"/>
  <c r="V24" i="34"/>
  <c r="V24" i="13"/>
  <c r="V24" i="31"/>
  <c r="V24" i="28"/>
  <c r="V24" i="35"/>
  <c r="V24" i="49"/>
  <c r="V24" i="52"/>
  <c r="V24" i="48"/>
  <c r="V24" i="51"/>
  <c r="V24" i="17"/>
  <c r="V24" i="22"/>
  <c r="V24" i="18"/>
  <c r="V24" i="12"/>
  <c r="V24" i="19"/>
  <c r="E21" i="18"/>
  <c r="E24" i="18"/>
  <c r="E9" i="18"/>
  <c r="E39" i="18"/>
  <c r="E17" i="18"/>
  <c r="E19" i="18"/>
  <c r="E38" i="18"/>
  <c r="E16" i="18"/>
  <c r="E35" i="18"/>
  <c r="E30" i="14"/>
  <c r="E17" i="14"/>
  <c r="E43" i="4"/>
  <c r="X40" i="30" s="1"/>
  <c r="V38" i="8"/>
  <c r="V38" i="49"/>
  <c r="V38" i="12"/>
  <c r="V38" i="21"/>
  <c r="V38" i="31"/>
  <c r="V38" i="38"/>
  <c r="V38" i="43"/>
  <c r="V38" i="19"/>
  <c r="V38" i="25"/>
  <c r="V38" i="33"/>
  <c r="V38" i="40"/>
  <c r="V38" i="50"/>
  <c r="V38" i="16"/>
  <c r="V38" i="28"/>
  <c r="V38" i="41"/>
  <c r="V38" i="14"/>
  <c r="V38" i="23"/>
  <c r="V38" i="36"/>
  <c r="V38" i="52"/>
  <c r="V38" i="24"/>
  <c r="V38" i="34"/>
  <c r="V38" i="44"/>
  <c r="V38" i="20"/>
  <c r="V38" i="29"/>
  <c r="V38" i="39"/>
  <c r="D40" i="4"/>
  <c r="X16" i="16"/>
  <c r="X16" i="13"/>
  <c r="F10" i="52"/>
  <c r="X16" i="52"/>
  <c r="N8" i="8"/>
  <c r="N8" i="42"/>
  <c r="N8" i="40"/>
  <c r="F25" i="38"/>
  <c r="V9" i="26"/>
  <c r="V9" i="39"/>
  <c r="P27" i="8"/>
  <c r="F27" i="8"/>
  <c r="E9" i="33"/>
  <c r="N30" i="15"/>
  <c r="E25" i="4"/>
  <c r="X22" i="13" s="1"/>
  <c r="D25" i="4"/>
  <c r="V22" i="34" s="1"/>
  <c r="E38" i="34"/>
  <c r="E19" i="29"/>
  <c r="E39" i="28"/>
  <c r="E20" i="19"/>
  <c r="O35" i="4"/>
  <c r="P35" i="4" s="1"/>
  <c r="C35" i="4" s="1"/>
  <c r="F32" i="42" s="1"/>
  <c r="V28" i="18"/>
  <c r="V28" i="24"/>
  <c r="V28" i="31"/>
  <c r="V28" i="35"/>
  <c r="V28" i="20"/>
  <c r="V28" i="21"/>
  <c r="V28" i="34"/>
  <c r="V28" i="36"/>
  <c r="V28" i="30"/>
  <c r="V28" i="33"/>
  <c r="V28" i="42"/>
  <c r="V28" i="43"/>
  <c r="V28" i="13"/>
  <c r="V23" i="18"/>
  <c r="V23" i="27"/>
  <c r="V23" i="17"/>
  <c r="V23" i="24"/>
  <c r="V23" i="30"/>
  <c r="V23" i="35"/>
  <c r="V18" i="21"/>
  <c r="V18" i="25"/>
  <c r="V18" i="32"/>
  <c r="V18" i="37"/>
  <c r="V18" i="31"/>
  <c r="V18" i="35"/>
  <c r="V18" i="15"/>
  <c r="V18" i="30"/>
  <c r="V18" i="33"/>
  <c r="V13" i="51"/>
  <c r="V12" i="23"/>
  <c r="V12" i="31"/>
  <c r="V12" i="38"/>
  <c r="V12" i="13"/>
  <c r="E40" i="38"/>
  <c r="E26" i="26"/>
  <c r="E9" i="17"/>
  <c r="E12" i="16"/>
  <c r="E6" i="36"/>
  <c r="E29" i="36"/>
  <c r="E20" i="25"/>
  <c r="E11" i="25"/>
  <c r="E8" i="15"/>
  <c r="E45" i="4"/>
  <c r="X42" i="30" s="1"/>
  <c r="E12" i="35"/>
  <c r="E24" i="35"/>
  <c r="E27" i="16"/>
  <c r="L44" i="49"/>
  <c r="V37" i="21"/>
  <c r="V37" i="36"/>
  <c r="V37" i="42"/>
  <c r="V37" i="37"/>
  <c r="V37" i="43"/>
  <c r="V37" i="30"/>
  <c r="V37" i="8"/>
  <c r="V37" i="52"/>
  <c r="V37" i="14"/>
  <c r="V37" i="22"/>
  <c r="V17" i="27"/>
  <c r="V17" i="37"/>
  <c r="V17" i="26"/>
  <c r="V17" i="22"/>
  <c r="V22" i="22"/>
  <c r="V22" i="24"/>
  <c r="V40" i="13"/>
  <c r="V40" i="24"/>
  <c r="V40" i="37"/>
  <c r="X40" i="12"/>
  <c r="X40" i="18"/>
  <c r="X40" i="19"/>
  <c r="X40" i="29"/>
  <c r="X40" i="51"/>
  <c r="X40" i="16"/>
  <c r="X40" i="24"/>
  <c r="X40" i="52"/>
  <c r="X40" i="20"/>
  <c r="X40" i="17"/>
  <c r="X40" i="48"/>
  <c r="X40" i="28"/>
  <c r="E22" i="42"/>
  <c r="E23" i="42"/>
  <c r="E38" i="42"/>
  <c r="E7" i="42"/>
  <c r="E8" i="42"/>
  <c r="E42" i="42"/>
  <c r="E6" i="42"/>
  <c r="E10" i="42"/>
  <c r="E24" i="42"/>
  <c r="E12" i="42"/>
  <c r="E43" i="42"/>
  <c r="E5" i="42"/>
  <c r="E14" i="42"/>
  <c r="E15" i="42"/>
  <c r="E18" i="42"/>
  <c r="E17" i="42"/>
  <c r="E20" i="42"/>
  <c r="E28" i="42"/>
  <c r="E13" i="42"/>
  <c r="E30" i="41"/>
  <c r="E31" i="41"/>
  <c r="E21" i="41"/>
  <c r="E13" i="41"/>
  <c r="E43" i="41"/>
  <c r="E40" i="41"/>
  <c r="E22" i="41"/>
  <c r="E28" i="41"/>
  <c r="E6" i="41"/>
  <c r="E16" i="41"/>
  <c r="E10" i="41"/>
  <c r="E37" i="41"/>
  <c r="E20" i="41"/>
  <c r="E22" i="40"/>
  <c r="E7" i="40"/>
  <c r="E27" i="40"/>
  <c r="E24" i="40"/>
  <c r="E36" i="40"/>
  <c r="E32" i="39"/>
  <c r="E43" i="38"/>
  <c r="E20" i="38"/>
  <c r="E42" i="38"/>
  <c r="E21" i="38"/>
  <c r="E25" i="38"/>
  <c r="E24" i="38"/>
  <c r="E9" i="37"/>
  <c r="E31" i="37"/>
  <c r="E13" i="37"/>
  <c r="E43" i="37"/>
  <c r="E5" i="37"/>
  <c r="E24" i="37"/>
  <c r="E32" i="37"/>
  <c r="E12" i="37"/>
  <c r="E39" i="37"/>
  <c r="E8" i="37"/>
  <c r="E15" i="36"/>
  <c r="E35" i="36"/>
  <c r="E27" i="36"/>
  <c r="E23" i="36"/>
  <c r="E25" i="36"/>
  <c r="E17" i="36"/>
  <c r="E17" i="35"/>
  <c r="E16" i="35"/>
  <c r="E39" i="35"/>
  <c r="E33" i="35"/>
  <c r="E23" i="35"/>
  <c r="E31" i="35"/>
  <c r="E36" i="35"/>
  <c r="E41" i="35"/>
  <c r="E19" i="35"/>
  <c r="E21" i="35"/>
  <c r="E34" i="35"/>
  <c r="E37" i="35"/>
  <c r="E13" i="35"/>
  <c r="E8" i="35"/>
  <c r="E42" i="35"/>
  <c r="E9" i="35"/>
  <c r="E15" i="35"/>
  <c r="E29" i="35"/>
  <c r="E32" i="35"/>
  <c r="E28" i="35"/>
  <c r="E35" i="35"/>
  <c r="E5" i="35"/>
  <c r="E40" i="35"/>
  <c r="E25" i="35"/>
  <c r="E42" i="34"/>
  <c r="E25" i="34"/>
  <c r="E39" i="34"/>
  <c r="E19" i="34"/>
  <c r="E23" i="34"/>
  <c r="E39" i="33"/>
  <c r="E24" i="33"/>
  <c r="E29" i="33"/>
  <c r="E8" i="33"/>
  <c r="E7" i="33"/>
  <c r="E31" i="33"/>
  <c r="E23" i="33"/>
  <c r="E20" i="33"/>
  <c r="E17" i="33"/>
  <c r="E13" i="33"/>
  <c r="E11" i="33"/>
  <c r="E27" i="33"/>
  <c r="E43" i="32"/>
  <c r="E23" i="32"/>
  <c r="E31" i="32"/>
  <c r="E37" i="32"/>
  <c r="E29" i="32"/>
  <c r="E21" i="32"/>
  <c r="E27" i="32"/>
  <c r="E9" i="32"/>
  <c r="E32" i="32"/>
  <c r="E17" i="32"/>
  <c r="E11" i="32"/>
  <c r="E41" i="32"/>
  <c r="E28" i="32"/>
  <c r="E35" i="32"/>
  <c r="E39" i="32"/>
  <c r="E25" i="32"/>
  <c r="E7" i="32"/>
  <c r="E19" i="32"/>
  <c r="E33" i="32"/>
  <c r="E13" i="32"/>
  <c r="E34" i="32"/>
  <c r="E14" i="32"/>
  <c r="E15" i="32"/>
  <c r="E42" i="32"/>
  <c r="E38" i="31"/>
  <c r="E30" i="31"/>
  <c r="E11" i="31"/>
  <c r="E9" i="31"/>
  <c r="E33" i="31"/>
  <c r="E14" i="31"/>
  <c r="E34" i="31"/>
  <c r="E27" i="31"/>
  <c r="E35" i="31"/>
  <c r="E17" i="31"/>
  <c r="E6" i="31"/>
  <c r="E41" i="31"/>
  <c r="E26" i="31"/>
  <c r="E13" i="31"/>
  <c r="E7" i="31"/>
  <c r="E23" i="31"/>
  <c r="E42" i="31"/>
  <c r="E15" i="31"/>
  <c r="E39" i="31"/>
  <c r="E31" i="31"/>
  <c r="E37" i="31"/>
  <c r="E29" i="31"/>
  <c r="E22" i="31"/>
  <c r="E19" i="31"/>
  <c r="E10" i="31"/>
  <c r="E41" i="30"/>
  <c r="E5" i="30"/>
  <c r="E40" i="30"/>
  <c r="E31" i="30"/>
  <c r="E23" i="30"/>
  <c r="E16" i="30"/>
  <c r="E27" i="30"/>
  <c r="E8" i="30"/>
  <c r="E36" i="30"/>
  <c r="E19" i="30"/>
  <c r="E11" i="30"/>
  <c r="E28" i="30"/>
  <c r="E35" i="30"/>
  <c r="E37" i="30"/>
  <c r="E7" i="30"/>
  <c r="E25" i="30"/>
  <c r="E21" i="30"/>
  <c r="E15" i="30"/>
  <c r="E29" i="30"/>
  <c r="E43" i="29"/>
  <c r="E11" i="29"/>
  <c r="E8" i="29"/>
  <c r="E35" i="29"/>
  <c r="E40" i="29"/>
  <c r="E9" i="28"/>
  <c r="E19" i="28"/>
  <c r="E30" i="28"/>
  <c r="E23" i="28"/>
  <c r="E10" i="28"/>
  <c r="E29" i="28"/>
  <c r="E14" i="28"/>
  <c r="E13" i="28"/>
  <c r="E27" i="28"/>
  <c r="E7" i="28"/>
  <c r="E37" i="28"/>
  <c r="E11" i="28"/>
  <c r="E41" i="28"/>
  <c r="E15" i="28"/>
  <c r="E34" i="28"/>
  <c r="E35" i="28"/>
  <c r="E21" i="28"/>
  <c r="E25" i="28"/>
  <c r="E22" i="28"/>
  <c r="E42" i="28"/>
  <c r="E27" i="27"/>
  <c r="E27" i="25"/>
  <c r="E5" i="25"/>
  <c r="E43" i="25"/>
  <c r="E31" i="24"/>
  <c r="E15" i="24"/>
  <c r="E23" i="24"/>
  <c r="E14" i="24"/>
  <c r="E35" i="24"/>
  <c r="E28" i="24"/>
  <c r="E27" i="24"/>
  <c r="E38" i="24"/>
  <c r="E26" i="24"/>
  <c r="E10" i="24"/>
  <c r="E41" i="24"/>
  <c r="E7" i="24"/>
  <c r="E39" i="24"/>
  <c r="E12" i="24"/>
  <c r="E5" i="24"/>
  <c r="E34" i="24"/>
  <c r="E22" i="24"/>
  <c r="E6" i="24"/>
  <c r="E30" i="24"/>
  <c r="E11" i="24"/>
  <c r="E20" i="24"/>
  <c r="E42" i="24"/>
  <c r="E42" i="23"/>
  <c r="E32" i="23"/>
  <c r="E24" i="23"/>
  <c r="E37" i="23"/>
  <c r="E28" i="23"/>
  <c r="E36" i="23"/>
  <c r="E18" i="23"/>
  <c r="E20" i="23"/>
  <c r="E41" i="23"/>
  <c r="E5" i="23"/>
  <c r="E12" i="23"/>
  <c r="E25" i="23"/>
  <c r="E10" i="23"/>
  <c r="E21" i="23"/>
  <c r="E41" i="22"/>
  <c r="E14" i="22"/>
  <c r="E22" i="22"/>
  <c r="E32" i="22"/>
  <c r="E16" i="22"/>
  <c r="E35" i="22"/>
  <c r="E11" i="22"/>
  <c r="E18" i="22"/>
  <c r="E42" i="22"/>
  <c r="E10" i="22"/>
  <c r="E27" i="22"/>
  <c r="E34" i="22"/>
  <c r="E38" i="22"/>
  <c r="E7" i="22"/>
  <c r="E23" i="22"/>
  <c r="E6" i="22"/>
  <c r="E39" i="22"/>
  <c r="E24" i="22"/>
  <c r="E26" i="22"/>
  <c r="E40" i="22"/>
  <c r="E36" i="22"/>
  <c r="E31" i="22"/>
  <c r="E30" i="22"/>
  <c r="E42" i="21"/>
  <c r="E20" i="21"/>
  <c r="E32" i="21"/>
  <c r="E17" i="21"/>
  <c r="E16" i="21"/>
  <c r="E43" i="21"/>
  <c r="E12" i="21"/>
  <c r="E36" i="21"/>
  <c r="E13" i="21"/>
  <c r="E38" i="21"/>
  <c r="E9" i="21"/>
  <c r="E21" i="21"/>
  <c r="E41" i="21"/>
  <c r="E22" i="21"/>
  <c r="E30" i="21"/>
  <c r="E14" i="21"/>
  <c r="E28" i="21"/>
  <c r="E33" i="21"/>
  <c r="E29" i="21"/>
  <c r="E6" i="21"/>
  <c r="E8" i="21"/>
  <c r="E39" i="20"/>
  <c r="E27" i="20"/>
  <c r="E15" i="20"/>
  <c r="E30" i="20"/>
  <c r="E18" i="20"/>
  <c r="E6" i="20"/>
  <c r="E20" i="20"/>
  <c r="E35" i="20"/>
  <c r="E14" i="20"/>
  <c r="E5" i="20"/>
  <c r="E41" i="20"/>
  <c r="E11" i="20"/>
  <c r="E31" i="20"/>
  <c r="E23" i="20"/>
  <c r="E7" i="20"/>
  <c r="E26" i="20"/>
  <c r="E10" i="20"/>
  <c r="E12" i="20"/>
  <c r="E42" i="20"/>
  <c r="E25" i="19"/>
  <c r="E29" i="19"/>
  <c r="E37" i="19"/>
  <c r="E11" i="19"/>
  <c r="E21" i="19"/>
  <c r="E14" i="19"/>
  <c r="E41" i="19"/>
  <c r="E32" i="19"/>
  <c r="E40" i="19"/>
  <c r="E16" i="19"/>
  <c r="E9" i="19"/>
  <c r="E12" i="19"/>
  <c r="E34" i="19"/>
  <c r="E24" i="19"/>
  <c r="E42" i="19"/>
  <c r="E13" i="19"/>
  <c r="E5" i="19"/>
  <c r="E36" i="19"/>
  <c r="E43" i="19"/>
  <c r="E42" i="18"/>
  <c r="E11" i="18"/>
  <c r="E15" i="18"/>
  <c r="E23" i="18"/>
  <c r="E25" i="17"/>
  <c r="E11" i="17"/>
  <c r="E31" i="17"/>
  <c r="E29" i="17"/>
  <c r="E30" i="17"/>
  <c r="E43" i="17"/>
  <c r="E21" i="17"/>
  <c r="E19" i="17"/>
  <c r="E13" i="17"/>
  <c r="E35" i="17"/>
  <c r="E33" i="17"/>
  <c r="E6" i="17"/>
  <c r="E37" i="17"/>
  <c r="E40" i="15"/>
  <c r="E11" i="15"/>
  <c r="E37" i="15"/>
  <c r="E41" i="15"/>
  <c r="E18" i="14"/>
  <c r="E6" i="14"/>
  <c r="E10" i="14"/>
  <c r="E27" i="14"/>
  <c r="E22" i="14"/>
  <c r="E13" i="14"/>
  <c r="E16" i="14"/>
  <c r="E23" i="14"/>
  <c r="E26" i="14"/>
  <c r="E7" i="14"/>
  <c r="E38" i="14"/>
  <c r="E25" i="14"/>
  <c r="G25" i="14" s="1"/>
  <c r="E29" i="14"/>
  <c r="E41" i="14"/>
  <c r="E9" i="14"/>
  <c r="E14" i="14"/>
  <c r="E21" i="14"/>
  <c r="E37" i="14"/>
  <c r="E34" i="14"/>
  <c r="E41" i="12"/>
  <c r="E18" i="12"/>
  <c r="E32" i="12"/>
  <c r="E39" i="12"/>
  <c r="E20" i="12"/>
  <c r="E30" i="12"/>
  <c r="E19" i="12"/>
  <c r="E6" i="12"/>
  <c r="E22" i="13"/>
  <c r="E21" i="13"/>
  <c r="E30" i="13"/>
  <c r="E10" i="13"/>
  <c r="E39" i="13"/>
  <c r="E42" i="8"/>
  <c r="E22" i="8"/>
  <c r="E36" i="8"/>
  <c r="E14" i="8"/>
  <c r="E24" i="8"/>
  <c r="E8" i="8"/>
  <c r="E41" i="8"/>
  <c r="E10" i="8"/>
  <c r="E37" i="8"/>
  <c r="E7" i="8"/>
  <c r="E25" i="8"/>
  <c r="L44" i="51"/>
  <c r="E9" i="8"/>
  <c r="L44" i="48"/>
  <c r="E18" i="36"/>
  <c r="E9" i="16"/>
  <c r="E9" i="36"/>
  <c r="E43" i="36"/>
  <c r="E43" i="40"/>
  <c r="E28" i="17"/>
  <c r="E10" i="12"/>
  <c r="E28" i="12"/>
  <c r="E6" i="52"/>
  <c r="E11" i="52"/>
  <c r="E14" i="52"/>
  <c r="E17" i="52"/>
  <c r="E18" i="52"/>
  <c r="E27" i="52"/>
  <c r="E29" i="52"/>
  <c r="E30" i="52"/>
  <c r="E32" i="52"/>
  <c r="E41" i="52"/>
  <c r="E9" i="52"/>
  <c r="E10" i="52"/>
  <c r="E13" i="52"/>
  <c r="E19" i="52"/>
  <c r="E21" i="52"/>
  <c r="E22" i="52"/>
  <c r="E25" i="52"/>
  <c r="E26" i="52"/>
  <c r="E33" i="52"/>
  <c r="E34" i="52"/>
  <c r="E36" i="52"/>
  <c r="E37" i="52"/>
  <c r="E40" i="52"/>
  <c r="E42" i="52"/>
  <c r="E5" i="52"/>
  <c r="E8" i="51"/>
  <c r="E12" i="51"/>
  <c r="E20" i="51"/>
  <c r="E24" i="51"/>
  <c r="E25" i="51"/>
  <c r="E26" i="51"/>
  <c r="E29" i="51"/>
  <c r="E33" i="51"/>
  <c r="E36" i="51"/>
  <c r="E37" i="51"/>
  <c r="E40" i="51"/>
  <c r="E41" i="51"/>
  <c r="E42" i="51"/>
  <c r="E5" i="51"/>
  <c r="E9" i="51"/>
  <c r="E17" i="51"/>
  <c r="E32" i="51"/>
  <c r="E7" i="51"/>
  <c r="E10" i="51"/>
  <c r="E13" i="51"/>
  <c r="E16" i="51"/>
  <c r="E18" i="51"/>
  <c r="E21" i="51"/>
  <c r="E28" i="51"/>
  <c r="E34" i="51"/>
  <c r="E38" i="13"/>
  <c r="E43" i="13"/>
  <c r="E42" i="13"/>
  <c r="E43" i="34"/>
  <c r="E42" i="36"/>
  <c r="E42" i="40"/>
  <c r="E42" i="33"/>
  <c r="E42" i="29"/>
  <c r="E30" i="26"/>
  <c r="E41" i="26"/>
  <c r="E9" i="25"/>
  <c r="E42" i="25"/>
  <c r="E43" i="12"/>
  <c r="E42" i="12"/>
  <c r="E43" i="15"/>
  <c r="E42" i="16"/>
  <c r="E41" i="16"/>
  <c r="E41" i="17"/>
  <c r="E41" i="25"/>
  <c r="E42" i="26"/>
  <c r="E41" i="29"/>
  <c r="E41" i="33"/>
  <c r="E43" i="44"/>
  <c r="X42" i="48"/>
  <c r="X42" i="50"/>
  <c r="X42" i="43"/>
  <c r="X42" i="42"/>
  <c r="X42" i="49"/>
  <c r="X42" i="51"/>
  <c r="X42" i="52"/>
  <c r="X42" i="44"/>
  <c r="X42" i="41"/>
  <c r="X42" i="39"/>
  <c r="X42" i="37"/>
  <c r="X42" i="33"/>
  <c r="X42" i="31"/>
  <c r="X42" i="29"/>
  <c r="X42" i="27"/>
  <c r="X42" i="25"/>
  <c r="X42" i="40"/>
  <c r="X42" i="38"/>
  <c r="X42" i="36"/>
  <c r="X42" i="35"/>
  <c r="X42" i="34"/>
  <c r="X42" i="32"/>
  <c r="X42" i="28"/>
  <c r="X42" i="26"/>
  <c r="V42" i="49"/>
  <c r="V42" i="51"/>
  <c r="V42" i="44"/>
  <c r="V42" i="48"/>
  <c r="V42" i="50"/>
  <c r="V42" i="52"/>
  <c r="V42" i="43"/>
  <c r="V42" i="42"/>
  <c r="V42" i="40"/>
  <c r="V42" i="38"/>
  <c r="V42" i="36"/>
  <c r="V42" i="34"/>
  <c r="V42" i="32"/>
  <c r="V42" i="28"/>
  <c r="V42" i="26"/>
  <c r="V42" i="41"/>
  <c r="V42" i="39"/>
  <c r="V42" i="37"/>
  <c r="V42" i="35"/>
  <c r="V42" i="33"/>
  <c r="V42" i="31"/>
  <c r="V42" i="29"/>
  <c r="V42" i="27"/>
  <c r="V42" i="25"/>
  <c r="V43" i="48"/>
  <c r="V43" i="50"/>
  <c r="V43" i="52"/>
  <c r="V43" i="43"/>
  <c r="V43" i="42"/>
  <c r="V43" i="49"/>
  <c r="V43" i="51"/>
  <c r="V43" i="44"/>
  <c r="V43" i="41"/>
  <c r="V43" i="39"/>
  <c r="V43" i="37"/>
  <c r="V43" i="35"/>
  <c r="V43" i="33"/>
  <c r="V43" i="31"/>
  <c r="V43" i="29"/>
  <c r="V43" i="27"/>
  <c r="V43" i="25"/>
  <c r="V43" i="40"/>
  <c r="V43" i="38"/>
  <c r="V43" i="36"/>
  <c r="V43" i="34"/>
  <c r="V43" i="32"/>
  <c r="V43" i="28"/>
  <c r="V43" i="26"/>
  <c r="V42" i="8"/>
  <c r="X42" i="8"/>
  <c r="V42" i="13"/>
  <c r="V43" i="12"/>
  <c r="X42" i="12"/>
  <c r="V42" i="14"/>
  <c r="V42" i="15"/>
  <c r="V43" i="16"/>
  <c r="X42" i="16"/>
  <c r="V43" i="17"/>
  <c r="V43" i="18"/>
  <c r="X42" i="18"/>
  <c r="V42" i="19"/>
  <c r="V43" i="20"/>
  <c r="X42" i="20"/>
  <c r="V42" i="21"/>
  <c r="V43" i="22"/>
  <c r="X42" i="22"/>
  <c r="V42" i="23"/>
  <c r="V42" i="24"/>
  <c r="X42" i="24"/>
  <c r="V43" i="8"/>
  <c r="V43" i="13"/>
  <c r="X42" i="13"/>
  <c r="V42" i="12"/>
  <c r="V43" i="14"/>
  <c r="X42" i="14"/>
  <c r="V43" i="15"/>
  <c r="X42" i="15"/>
  <c r="V42" i="16"/>
  <c r="V42" i="17"/>
  <c r="X42" i="17"/>
  <c r="V42" i="18"/>
  <c r="V43" i="19"/>
  <c r="X42" i="19"/>
  <c r="V42" i="20"/>
  <c r="V43" i="21"/>
  <c r="X42" i="21"/>
  <c r="V42" i="22"/>
  <c r="V43" i="23"/>
  <c r="X42" i="23"/>
  <c r="V43" i="24"/>
  <c r="V36" i="38"/>
  <c r="V36" i="22"/>
  <c r="V36" i="48"/>
  <c r="V36" i="43"/>
  <c r="X18" i="26"/>
  <c r="X18" i="35"/>
  <c r="X18" i="14"/>
  <c r="X18" i="27"/>
  <c r="X16" i="48"/>
  <c r="X16" i="38"/>
  <c r="X16" i="50"/>
  <c r="X16" i="24"/>
  <c r="X16" i="25"/>
  <c r="X16" i="42"/>
  <c r="X16" i="41"/>
  <c r="X16" i="20"/>
  <c r="X16" i="31"/>
  <c r="X16" i="35"/>
  <c r="X16" i="26"/>
  <c r="X16" i="32"/>
  <c r="X16" i="37"/>
  <c r="X16" i="15"/>
  <c r="X16" i="19"/>
  <c r="X16" i="34"/>
  <c r="X16" i="33"/>
  <c r="X16" i="14"/>
  <c r="X16" i="21"/>
  <c r="X16" i="40"/>
  <c r="X16" i="12"/>
  <c r="X16" i="22"/>
  <c r="X16" i="43"/>
  <c r="V10" i="28"/>
  <c r="V10" i="51"/>
  <c r="V10" i="18"/>
  <c r="V10" i="22"/>
  <c r="V10" i="37"/>
  <c r="V10" i="43"/>
  <c r="V10" i="40"/>
  <c r="V10" i="29"/>
  <c r="V10" i="32"/>
  <c r="V10" i="23"/>
  <c r="V10" i="24"/>
  <c r="V10" i="38"/>
  <c r="V10" i="16"/>
  <c r="V10" i="33"/>
  <c r="V10" i="44"/>
  <c r="V10" i="50"/>
  <c r="V10" i="39"/>
  <c r="X38" i="44"/>
  <c r="V9" i="31"/>
  <c r="V11" i="38"/>
  <c r="X18" i="43"/>
  <c r="X18" i="52"/>
  <c r="X18" i="21"/>
  <c r="X18" i="41"/>
  <c r="X18" i="25"/>
  <c r="X18" i="44"/>
  <c r="X18" i="28"/>
  <c r="X16" i="51"/>
  <c r="X16" i="30"/>
  <c r="X16" i="8"/>
  <c r="X16" i="27"/>
  <c r="X16" i="36"/>
  <c r="X16" i="29"/>
  <c r="X16" i="17"/>
  <c r="V36" i="25"/>
  <c r="V7" i="24"/>
  <c r="V7" i="25"/>
  <c r="V7" i="38"/>
  <c r="X38" i="48"/>
  <c r="V34" i="27"/>
  <c r="V34" i="14"/>
  <c r="E23" i="4"/>
  <c r="X20" i="14" s="1"/>
  <c r="V11" i="33"/>
  <c r="V11" i="8"/>
  <c r="V11" i="16"/>
  <c r="V9" i="51"/>
  <c r="V9" i="50"/>
  <c r="V9" i="44"/>
  <c r="V9" i="21"/>
  <c r="V7" i="16"/>
  <c r="V7" i="12"/>
  <c r="V9" i="27"/>
  <c r="V11" i="36"/>
  <c r="V11" i="40"/>
  <c r="V10" i="36"/>
  <c r="X18" i="50"/>
  <c r="X18" i="30"/>
  <c r="X18" i="48"/>
  <c r="X18" i="37"/>
  <c r="X18" i="22"/>
  <c r="X18" i="32"/>
  <c r="X18" i="18"/>
  <c r="X18" i="12"/>
  <c r="X18" i="38"/>
  <c r="X18" i="36"/>
  <c r="X18" i="20"/>
  <c r="X16" i="18"/>
  <c r="X16" i="49"/>
  <c r="X16" i="39"/>
  <c r="X16" i="28"/>
  <c r="X16" i="23"/>
  <c r="V10" i="48"/>
  <c r="V7" i="43"/>
  <c r="V7" i="44"/>
  <c r="V7" i="34"/>
  <c r="V7" i="32"/>
  <c r="V7" i="37"/>
  <c r="V7" i="27"/>
  <c r="X38" i="41"/>
  <c r="V36" i="42"/>
  <c r="V12" i="32"/>
  <c r="V12" i="39"/>
  <c r="V12" i="40"/>
  <c r="V12" i="34"/>
  <c r="V24" i="20"/>
  <c r="V24" i="32"/>
  <c r="V18" i="22"/>
  <c r="V18" i="23"/>
  <c r="V18" i="34"/>
  <c r="V18" i="38"/>
  <c r="V18" i="40"/>
  <c r="V18" i="17"/>
  <c r="V18" i="27"/>
  <c r="V18" i="36"/>
  <c r="V18" i="39"/>
  <c r="V18" i="41"/>
  <c r="V23" i="23"/>
  <c r="V23" i="39"/>
  <c r="V27" i="21"/>
  <c r="V28" i="14"/>
  <c r="V28" i="19"/>
  <c r="V28" i="32"/>
  <c r="V28" i="38"/>
  <c r="V28" i="39"/>
  <c r="V28" i="40"/>
  <c r="V28" i="22"/>
  <c r="V28" i="26"/>
  <c r="V28" i="37"/>
  <c r="D9" i="4"/>
  <c r="V6" i="24" s="1"/>
  <c r="D17" i="4"/>
  <c r="V14" i="15" s="1"/>
  <c r="E8" i="4"/>
  <c r="X5" i="28" s="1"/>
  <c r="D23" i="4"/>
  <c r="D33" i="4"/>
  <c r="V30" i="52" s="1"/>
  <c r="E17" i="4"/>
  <c r="D22" i="4"/>
  <c r="V30" i="29"/>
  <c r="V30" i="8"/>
  <c r="V30" i="49"/>
  <c r="V30" i="24"/>
  <c r="V30" i="39"/>
  <c r="V30" i="30"/>
  <c r="V30" i="41"/>
  <c r="V6" i="27"/>
  <c r="V6" i="41"/>
  <c r="V6" i="12"/>
  <c r="V6" i="15"/>
  <c r="V6" i="16"/>
  <c r="V6" i="31"/>
  <c r="V6" i="49"/>
  <c r="V6" i="8"/>
  <c r="V6" i="51"/>
  <c r="V6" i="14"/>
  <c r="V6" i="21"/>
  <c r="V6" i="22"/>
  <c r="V6" i="33"/>
  <c r="V6" i="20"/>
  <c r="V6" i="40"/>
  <c r="V6" i="43"/>
  <c r="V6" i="38"/>
  <c r="V6" i="42"/>
  <c r="V6" i="35"/>
  <c r="V6" i="29"/>
  <c r="V6" i="23"/>
  <c r="X20" i="51"/>
  <c r="X20" i="28"/>
  <c r="X5" i="24"/>
  <c r="V20" i="41"/>
  <c r="V20" i="49"/>
  <c r="V20" i="15"/>
  <c r="V20" i="21"/>
  <c r="V20" i="27"/>
  <c r="V20" i="44"/>
  <c r="V14" i="36"/>
  <c r="X19" i="52"/>
  <c r="X19" i="43"/>
  <c r="V7" i="28"/>
  <c r="V7" i="48"/>
  <c r="X18" i="42"/>
  <c r="X18" i="24"/>
  <c r="V13" i="13"/>
  <c r="V13" i="52"/>
  <c r="V13" i="14"/>
  <c r="V27" i="8"/>
  <c r="V27" i="17"/>
  <c r="V12" i="43"/>
  <c r="V12" i="12"/>
  <c r="V12" i="50"/>
  <c r="V12" i="52"/>
  <c r="V12" i="17"/>
  <c r="V12" i="19"/>
  <c r="V12" i="22"/>
  <c r="V12" i="44"/>
  <c r="V12" i="48"/>
  <c r="V12" i="49"/>
  <c r="V12" i="51"/>
  <c r="V12" i="15"/>
  <c r="V12" i="18"/>
  <c r="V12" i="21"/>
  <c r="V12" i="24"/>
  <c r="V16" i="17"/>
  <c r="V16" i="22"/>
  <c r="V16" i="42"/>
  <c r="V16" i="29"/>
  <c r="V16" i="30"/>
  <c r="V16" i="33"/>
  <c r="V16" i="35"/>
  <c r="V16" i="39"/>
  <c r="V16" i="26"/>
  <c r="V16" i="13"/>
  <c r="V16" i="25"/>
  <c r="V16" i="41"/>
  <c r="V16" i="51"/>
  <c r="V16" i="8"/>
  <c r="V16" i="12"/>
  <c r="V16" i="24"/>
  <c r="V16" i="27"/>
  <c r="V16" i="49"/>
  <c r="V16" i="14"/>
  <c r="V16" i="19"/>
  <c r="V16" i="20"/>
  <c r="V16" i="28"/>
  <c r="V16" i="23"/>
  <c r="V16" i="32"/>
  <c r="V16" i="34"/>
  <c r="V16" i="38"/>
  <c r="V16" i="40"/>
  <c r="V16" i="44"/>
  <c r="V16" i="16"/>
  <c r="V16" i="37"/>
  <c r="V16" i="31"/>
  <c r="V16" i="50"/>
  <c r="V16" i="18"/>
  <c r="V16" i="48"/>
  <c r="V25" i="50"/>
  <c r="V25" i="48"/>
  <c r="V25" i="24"/>
  <c r="V25" i="27"/>
  <c r="V25" i="15"/>
  <c r="V25" i="18"/>
  <c r="V25" i="29"/>
  <c r="V25" i="26"/>
  <c r="V25" i="34"/>
  <c r="V25" i="40"/>
  <c r="V25" i="44"/>
  <c r="V25" i="30"/>
  <c r="V25" i="12"/>
  <c r="V25" i="17"/>
  <c r="V25" i="8"/>
  <c r="V25" i="20"/>
  <c r="V25" i="25"/>
  <c r="V25" i="14"/>
  <c r="V25" i="16"/>
  <c r="V25" i="19"/>
  <c r="V25" i="36"/>
  <c r="V25" i="32"/>
  <c r="V25" i="37"/>
  <c r="V25" i="41"/>
  <c r="V25" i="21"/>
  <c r="V25" i="43"/>
  <c r="V38" i="51"/>
  <c r="V38" i="17"/>
  <c r="V38" i="32"/>
  <c r="V38" i="42"/>
  <c r="V38" i="18"/>
  <c r="V38" i="27"/>
  <c r="V38" i="37"/>
  <c r="V38" i="48"/>
  <c r="V38" i="15"/>
  <c r="V38" i="26"/>
  <c r="V38" i="35"/>
  <c r="V38" i="13"/>
  <c r="V38" i="22"/>
  <c r="V38" i="30"/>
  <c r="E10" i="40"/>
  <c r="E42" i="30"/>
  <c r="E31" i="28"/>
  <c r="E43" i="23"/>
  <c r="E34" i="20"/>
  <c r="E28" i="20"/>
  <c r="E42" i="17"/>
  <c r="E42" i="15"/>
  <c r="E42" i="14"/>
  <c r="E23" i="12"/>
  <c r="E11" i="12"/>
  <c r="J7" i="46"/>
  <c r="E11" i="27"/>
  <c r="E41" i="18"/>
  <c r="E16" i="13"/>
  <c r="E8" i="38"/>
  <c r="E20" i="13"/>
  <c r="V31" i="21"/>
  <c r="V31" i="28"/>
  <c r="V31" i="39"/>
  <c r="V31" i="14"/>
  <c r="V31" i="38"/>
  <c r="V31" i="36"/>
  <c r="V31" i="35"/>
  <c r="V31" i="26"/>
  <c r="V31" i="32"/>
  <c r="V31" i="43"/>
  <c r="V21" i="16"/>
  <c r="V21" i="20"/>
  <c r="V21" i="12"/>
  <c r="V21" i="17"/>
  <c r="V21" i="24"/>
  <c r="V21" i="26"/>
  <c r="V21" i="30"/>
  <c r="V21" i="38"/>
  <c r="V21" i="21"/>
  <c r="V21" i="31"/>
  <c r="V21" i="39"/>
  <c r="V21" i="42"/>
  <c r="V21" i="27"/>
  <c r="V21" i="35"/>
  <c r="V21" i="44"/>
  <c r="V21" i="34"/>
  <c r="V21" i="48"/>
  <c r="V21" i="49"/>
  <c r="V21" i="51"/>
  <c r="V21" i="50"/>
  <c r="V21" i="13"/>
  <c r="V21" i="19"/>
  <c r="V21" i="18"/>
  <c r="V21" i="14"/>
  <c r="V21" i="22"/>
  <c r="V21" i="25"/>
  <c r="V21" i="28"/>
  <c r="V21" i="33"/>
  <c r="V21" i="15"/>
  <c r="V21" i="29"/>
  <c r="V21" i="36"/>
  <c r="V21" i="41"/>
  <c r="V21" i="43"/>
  <c r="V21" i="32"/>
  <c r="V21" i="40"/>
  <c r="V21" i="23"/>
  <c r="V21" i="37"/>
  <c r="V21" i="52"/>
  <c r="V21" i="8"/>
  <c r="N44" i="39"/>
  <c r="N44" i="15"/>
  <c r="N28" i="43"/>
  <c r="P5" i="39"/>
  <c r="F5" i="42"/>
  <c r="P5" i="27"/>
  <c r="N30" i="12"/>
  <c r="N30" i="14"/>
  <c r="N18" i="41"/>
  <c r="X6" i="19"/>
  <c r="X6" i="48"/>
  <c r="X6" i="33"/>
  <c r="X6" i="38"/>
  <c r="X6" i="28"/>
  <c r="X6" i="51"/>
  <c r="X6" i="23"/>
  <c r="X6" i="49"/>
  <c r="X6" i="31"/>
  <c r="X6" i="50"/>
  <c r="X6" i="20"/>
  <c r="X6" i="15"/>
  <c r="X6" i="27"/>
  <c r="X6" i="16"/>
  <c r="X6" i="37"/>
  <c r="X6" i="26"/>
  <c r="X6" i="42"/>
  <c r="X6" i="14"/>
  <c r="X6" i="22"/>
  <c r="X6" i="18"/>
  <c r="X6" i="39"/>
  <c r="X6" i="17"/>
  <c r="X6" i="34"/>
  <c r="X6" i="21"/>
  <c r="X6" i="36"/>
  <c r="X6" i="12"/>
  <c r="X6" i="44"/>
  <c r="X6" i="29"/>
  <c r="X6" i="8"/>
  <c r="X6" i="25"/>
  <c r="X6" i="52"/>
  <c r="X6" i="24"/>
  <c r="X6" i="41"/>
  <c r="X6" i="30"/>
  <c r="X6" i="13"/>
  <c r="X6" i="32"/>
  <c r="X6" i="35"/>
  <c r="X6" i="40"/>
  <c r="X6" i="43"/>
  <c r="T42" i="8"/>
  <c r="T42" i="12"/>
  <c r="T42" i="15"/>
  <c r="T42" i="17"/>
  <c r="T42" i="19"/>
  <c r="T42" i="21"/>
  <c r="T42" i="23"/>
  <c r="T42" i="25"/>
  <c r="T42" i="27"/>
  <c r="T42" i="29"/>
  <c r="T42" i="31"/>
  <c r="T42" i="33"/>
  <c r="T42" i="35"/>
  <c r="T42" i="37"/>
  <c r="T42" i="39"/>
  <c r="T42" i="41"/>
  <c r="T42" i="44"/>
  <c r="T42" i="51"/>
  <c r="T42" i="49"/>
  <c r="J42" i="13"/>
  <c r="J42" i="14"/>
  <c r="J42" i="16"/>
  <c r="J42" i="18"/>
  <c r="J42" i="21"/>
  <c r="J42" i="23"/>
  <c r="J42" i="25"/>
  <c r="J42" i="27"/>
  <c r="J42" i="29"/>
  <c r="J42" i="31"/>
  <c r="J42" i="33"/>
  <c r="J42" i="35"/>
  <c r="J42" i="37"/>
  <c r="J42" i="39"/>
  <c r="J42" i="41"/>
  <c r="J42" i="44"/>
  <c r="J42" i="52"/>
  <c r="J42" i="50"/>
  <c r="J42" i="48"/>
  <c r="AN9" i="4"/>
  <c r="H9" i="4" s="1"/>
  <c r="T42" i="13"/>
  <c r="T42" i="14"/>
  <c r="T42" i="16"/>
  <c r="T42" i="18"/>
  <c r="T42" i="20"/>
  <c r="T42" i="22"/>
  <c r="T42" i="24"/>
  <c r="T42" i="26"/>
  <c r="T42" i="28"/>
  <c r="T42" i="32"/>
  <c r="T42" i="34"/>
  <c r="T42" i="36"/>
  <c r="T42" i="38"/>
  <c r="T42" i="40"/>
  <c r="T42" i="42"/>
  <c r="T42" i="43"/>
  <c r="T42" i="50"/>
  <c r="J42" i="12"/>
  <c r="J42" i="15"/>
  <c r="J42" i="17"/>
  <c r="J42" i="20"/>
  <c r="J42" i="22"/>
  <c r="J42" i="24"/>
  <c r="J42" i="26"/>
  <c r="J42" i="28"/>
  <c r="J42" i="32"/>
  <c r="J42" i="34"/>
  <c r="J42" i="36"/>
  <c r="J42" i="38"/>
  <c r="J42" i="40"/>
  <c r="J42" i="42"/>
  <c r="J42" i="43"/>
  <c r="J42" i="51"/>
  <c r="J42" i="49"/>
  <c r="V41" i="50"/>
  <c r="V41" i="43"/>
  <c r="V41" i="49"/>
  <c r="V41" i="44"/>
  <c r="V41" i="39"/>
  <c r="V41" i="35"/>
  <c r="V41" i="31"/>
  <c r="V41" i="27"/>
  <c r="V41" i="40"/>
  <c r="V41" i="36"/>
  <c r="V41" i="32"/>
  <c r="V41" i="28"/>
  <c r="V41" i="12"/>
  <c r="V41" i="16"/>
  <c r="V41" i="17"/>
  <c r="V41" i="18"/>
  <c r="V41" i="22"/>
  <c r="V41" i="8"/>
  <c r="V41" i="13"/>
  <c r="V41" i="19"/>
  <c r="V41" i="23"/>
  <c r="V41" i="24"/>
  <c r="V41" i="48"/>
  <c r="V41" i="52"/>
  <c r="V41" i="42"/>
  <c r="V41" i="51"/>
  <c r="V41" i="41"/>
  <c r="V41" i="37"/>
  <c r="V41" i="33"/>
  <c r="V41" i="29"/>
  <c r="V41" i="25"/>
  <c r="V41" i="38"/>
  <c r="V41" i="34"/>
  <c r="V41" i="26"/>
  <c r="V41" i="20"/>
  <c r="V41" i="14"/>
  <c r="V41" i="15"/>
  <c r="V41" i="21"/>
  <c r="X31" i="29"/>
  <c r="X31" i="15"/>
  <c r="X31" i="23"/>
  <c r="X31" i="36"/>
  <c r="X31" i="25"/>
  <c r="N18" i="51"/>
  <c r="F27" i="31"/>
  <c r="F27" i="30"/>
  <c r="F27" i="32"/>
  <c r="F27" i="33"/>
  <c r="G27" i="33" s="1"/>
  <c r="F27" i="34"/>
  <c r="F27" i="35"/>
  <c r="F27" i="36"/>
  <c r="G27" i="36" s="1"/>
  <c r="F27" i="37"/>
  <c r="F27" i="38"/>
  <c r="F27" i="39"/>
  <c r="F27" i="40"/>
  <c r="G27" i="40" s="1"/>
  <c r="F27" i="41"/>
  <c r="F27" i="42"/>
  <c r="F27" i="44"/>
  <c r="F27" i="43"/>
  <c r="P27" i="31"/>
  <c r="P27" i="30"/>
  <c r="P27" i="32"/>
  <c r="P27" i="33"/>
  <c r="P27" i="34"/>
  <c r="P27" i="35"/>
  <c r="P27" i="36"/>
  <c r="P27" i="37"/>
  <c r="P27" i="38"/>
  <c r="P27" i="39"/>
  <c r="P27" i="40"/>
  <c r="P27" i="41"/>
  <c r="P27" i="42"/>
  <c r="P27" i="44"/>
  <c r="P27" i="43"/>
  <c r="F27" i="48"/>
  <c r="F27" i="49"/>
  <c r="P27" i="49"/>
  <c r="P27" i="51"/>
  <c r="F27" i="51"/>
  <c r="F27" i="13"/>
  <c r="N28" i="52"/>
  <c r="O42" i="4"/>
  <c r="P42" i="4" s="1"/>
  <c r="C42" i="4" s="1"/>
  <c r="F39" i="39" s="1"/>
  <c r="O37" i="4"/>
  <c r="P37" i="4" s="1"/>
  <c r="C37" i="4" s="1"/>
  <c r="F34" i="13" s="1"/>
  <c r="O22" i="4"/>
  <c r="P22" i="4" s="1"/>
  <c r="C22" i="4" s="1"/>
  <c r="P19" i="41" s="1"/>
  <c r="O16" i="4"/>
  <c r="P16" i="4" s="1"/>
  <c r="C16" i="4" s="1"/>
  <c r="F13" i="36" s="1"/>
  <c r="P10" i="15"/>
  <c r="F10" i="43"/>
  <c r="F10" i="41"/>
  <c r="G10" i="41" s="1"/>
  <c r="F28" i="28"/>
  <c r="P28" i="21"/>
  <c r="O39" i="4"/>
  <c r="P39" i="4" s="1"/>
  <c r="C39" i="4" s="1"/>
  <c r="F36" i="19" s="1"/>
  <c r="O32" i="4"/>
  <c r="P32" i="4" s="1"/>
  <c r="C32" i="4" s="1"/>
  <c r="P29" i="14" s="1"/>
  <c r="AN45" i="4"/>
  <c r="H45" i="4" s="1"/>
  <c r="N42" i="31" s="1"/>
  <c r="F27" i="12"/>
  <c r="P27" i="12"/>
  <c r="P27" i="14"/>
  <c r="P27" i="15"/>
  <c r="P27" i="16"/>
  <c r="F27" i="21"/>
  <c r="F27" i="22"/>
  <c r="F27" i="17"/>
  <c r="G27" i="17" s="1"/>
  <c r="P27" i="18"/>
  <c r="P27" i="19"/>
  <c r="P27" i="20"/>
  <c r="P27" i="23"/>
  <c r="P27" i="24"/>
  <c r="P27" i="25"/>
  <c r="P27" i="26"/>
  <c r="P27" i="27"/>
  <c r="P27" i="28"/>
  <c r="P27" i="29"/>
  <c r="F27" i="14"/>
  <c r="F27" i="15"/>
  <c r="G27" i="15" s="1"/>
  <c r="F27" i="16"/>
  <c r="P27" i="17"/>
  <c r="P27" i="21"/>
  <c r="P27" i="22"/>
  <c r="F27" i="18"/>
  <c r="G27" i="18" s="1"/>
  <c r="F27" i="19"/>
  <c r="F27" i="20"/>
  <c r="F27" i="23"/>
  <c r="F27" i="24"/>
  <c r="G27" i="24" s="1"/>
  <c r="F27" i="25"/>
  <c r="G27" i="25" s="1"/>
  <c r="F27" i="26"/>
  <c r="F27" i="27"/>
  <c r="F27" i="28"/>
  <c r="G27" i="28" s="1"/>
  <c r="F27" i="29"/>
  <c r="F11" i="43"/>
  <c r="AN46" i="4"/>
  <c r="H46" i="4" s="1"/>
  <c r="F34" i="17"/>
  <c r="P36" i="44"/>
  <c r="P36" i="28"/>
  <c r="F36" i="35"/>
  <c r="F36" i="41"/>
  <c r="O38" i="4"/>
  <c r="P38" i="4" s="1"/>
  <c r="C38" i="4" s="1"/>
  <c r="O26" i="4"/>
  <c r="P26" i="4" s="1"/>
  <c r="C26" i="4" s="1"/>
  <c r="F33" i="28"/>
  <c r="F33" i="19"/>
  <c r="F33" i="26"/>
  <c r="P33" i="16"/>
  <c r="F33" i="33"/>
  <c r="G33" i="33" s="1"/>
  <c r="F33" i="20"/>
  <c r="F33" i="34"/>
  <c r="F33" i="27"/>
  <c r="P33" i="32"/>
  <c r="F33" i="36"/>
  <c r="P33" i="49"/>
  <c r="P10" i="50"/>
  <c r="N40" i="50"/>
  <c r="N40" i="17"/>
  <c r="N40" i="29"/>
  <c r="N40" i="32"/>
  <c r="N40" i="36"/>
  <c r="N40" i="34"/>
  <c r="N40" i="42"/>
  <c r="N40" i="49"/>
  <c r="N40" i="18"/>
  <c r="N40" i="23"/>
  <c r="N40" i="27"/>
  <c r="N40" i="31"/>
  <c r="N40" i="21"/>
  <c r="N40" i="28"/>
  <c r="N40" i="37"/>
  <c r="N35" i="48"/>
  <c r="N35" i="50"/>
  <c r="N35" i="49"/>
  <c r="N35" i="51"/>
  <c r="O41" i="4"/>
  <c r="P41" i="4" s="1"/>
  <c r="C41" i="4" s="1"/>
  <c r="O46" i="4"/>
  <c r="P46" i="4" s="1"/>
  <c r="C46" i="4" s="1"/>
  <c r="P43" i="17" s="1"/>
  <c r="P19" i="15"/>
  <c r="P32" i="52"/>
  <c r="P32" i="48"/>
  <c r="P32" i="32"/>
  <c r="F32" i="41"/>
  <c r="P12" i="13"/>
  <c r="F12" i="17"/>
  <c r="P12" i="16"/>
  <c r="F12" i="19"/>
  <c r="F12" i="12"/>
  <c r="P12" i="15"/>
  <c r="P12" i="18"/>
  <c r="AI28" i="4"/>
  <c r="G28" i="4" s="1"/>
  <c r="AI26" i="4"/>
  <c r="G26" i="4" s="1"/>
  <c r="J23" i="25" s="1"/>
  <c r="AI24" i="4"/>
  <c r="G24" i="4" s="1"/>
  <c r="J21" i="13" s="1"/>
  <c r="AI20" i="4"/>
  <c r="G20" i="4" s="1"/>
  <c r="AI18" i="4"/>
  <c r="G18" i="4" s="1"/>
  <c r="AI16" i="4"/>
  <c r="G16" i="4" s="1"/>
  <c r="AI12" i="4"/>
  <c r="G12" i="4" s="1"/>
  <c r="J9" i="28" s="1"/>
  <c r="AI10" i="4"/>
  <c r="G10" i="4" s="1"/>
  <c r="J7" i="50" s="1"/>
  <c r="F29" i="25"/>
  <c r="P29" i="49"/>
  <c r="P29" i="29"/>
  <c r="F29" i="39"/>
  <c r="F29" i="26"/>
  <c r="P29" i="52"/>
  <c r="P29" i="34"/>
  <c r="F29" i="17"/>
  <c r="G29" i="17" s="1"/>
  <c r="F29" i="23"/>
  <c r="G29" i="23" s="1"/>
  <c r="F29" i="27"/>
  <c r="F29" i="30"/>
  <c r="G29" i="30" s="1"/>
  <c r="F29" i="37"/>
  <c r="F29" i="41"/>
  <c r="P32" i="15"/>
  <c r="F32" i="27"/>
  <c r="F32" i="13"/>
  <c r="P32" i="39"/>
  <c r="F32" i="8"/>
  <c r="G32" i="8" s="1"/>
  <c r="F40" i="13"/>
  <c r="F40" i="14"/>
  <c r="P40" i="15"/>
  <c r="P40" i="16"/>
  <c r="P40" i="17"/>
  <c r="F40" i="19"/>
  <c r="F40" i="20"/>
  <c r="P40" i="20"/>
  <c r="F40" i="22"/>
  <c r="P40" i="23"/>
  <c r="P40" i="31"/>
  <c r="P40" i="25"/>
  <c r="F40" i="27"/>
  <c r="P40" i="29"/>
  <c r="F40" i="32"/>
  <c r="P40" i="33"/>
  <c r="F40" i="36"/>
  <c r="P40" i="37"/>
  <c r="F40" i="39"/>
  <c r="P40" i="41"/>
  <c r="P40" i="34"/>
  <c r="P40" i="38"/>
  <c r="F40" i="44"/>
  <c r="G40" i="44" s="1"/>
  <c r="F40" i="43"/>
  <c r="P40" i="49"/>
  <c r="F40" i="50"/>
  <c r="F40" i="51"/>
  <c r="P40" i="13"/>
  <c r="F40" i="15"/>
  <c r="G40" i="15" s="1"/>
  <c r="P40" i="14"/>
  <c r="P40" i="18"/>
  <c r="F40" i="18"/>
  <c r="P40" i="19"/>
  <c r="P40" i="21"/>
  <c r="F40" i="21"/>
  <c r="F40" i="23"/>
  <c r="F40" i="24"/>
  <c r="F40" i="25"/>
  <c r="G40" i="25" s="1"/>
  <c r="F40" i="26"/>
  <c r="P40" i="27"/>
  <c r="F40" i="31"/>
  <c r="P40" i="30"/>
  <c r="F40" i="33"/>
  <c r="P40" i="35"/>
  <c r="F40" i="37"/>
  <c r="F40" i="38"/>
  <c r="F40" i="41"/>
  <c r="P40" i="32"/>
  <c r="P40" i="36"/>
  <c r="F40" i="42"/>
  <c r="P40" i="44"/>
  <c r="P40" i="43"/>
  <c r="P40" i="48"/>
  <c r="P40" i="50"/>
  <c r="P40" i="51"/>
  <c r="F25" i="13"/>
  <c r="F25" i="52"/>
  <c r="P25" i="51"/>
  <c r="P25" i="50"/>
  <c r="F40" i="52"/>
  <c r="F12" i="22"/>
  <c r="F12" i="26"/>
  <c r="F12" i="28"/>
  <c r="P12" i="30"/>
  <c r="P12" i="34"/>
  <c r="F12" i="24"/>
  <c r="F12" i="38"/>
  <c r="F12" i="40"/>
  <c r="F12" i="42"/>
  <c r="G12" i="42" s="1"/>
  <c r="P12" i="20"/>
  <c r="P12" i="22"/>
  <c r="P12" i="27"/>
  <c r="F12" i="31"/>
  <c r="F12" i="33"/>
  <c r="P12" i="23"/>
  <c r="P12" i="36"/>
  <c r="P12" i="38"/>
  <c r="P12" i="41"/>
  <c r="F12" i="43"/>
  <c r="AI32" i="4"/>
  <c r="G32" i="4" s="1"/>
  <c r="J29" i="48" s="1"/>
  <c r="AI38" i="4"/>
  <c r="G38" i="4" s="1"/>
  <c r="J35" i="17" s="1"/>
  <c r="AI30" i="4"/>
  <c r="G30" i="4" s="1"/>
  <c r="AI22" i="4"/>
  <c r="G22" i="4" s="1"/>
  <c r="AI14" i="4"/>
  <c r="G14" i="4" s="1"/>
  <c r="J11" i="35" s="1"/>
  <c r="AI9" i="4"/>
  <c r="G9" i="4" s="1"/>
  <c r="J7" i="15"/>
  <c r="J7" i="12"/>
  <c r="J7" i="13"/>
  <c r="J7" i="42"/>
  <c r="J23" i="23"/>
  <c r="J35" i="19"/>
  <c r="J35" i="27"/>
  <c r="J35" i="29"/>
  <c r="J35" i="41"/>
  <c r="J35" i="12"/>
  <c r="J35" i="15"/>
  <c r="J35" i="28"/>
  <c r="J35" i="36"/>
  <c r="J35" i="52"/>
  <c r="J35" i="31"/>
  <c r="J35" i="42"/>
  <c r="J35" i="40"/>
  <c r="J35" i="37"/>
  <c r="J35" i="38"/>
  <c r="AI34" i="4"/>
  <c r="G34" i="4" s="1"/>
  <c r="J31" i="16" s="1"/>
  <c r="J21" i="48"/>
  <c r="F43" i="30"/>
  <c r="P43" i="37"/>
  <c r="F43" i="39"/>
  <c r="F43" i="23"/>
  <c r="P43" i="40"/>
  <c r="F43" i="16"/>
  <c r="P43" i="15"/>
  <c r="J15" i="49"/>
  <c r="J15" i="34"/>
  <c r="J15" i="17"/>
  <c r="J15" i="29"/>
  <c r="J15" i="24"/>
  <c r="J15" i="23"/>
  <c r="J15" i="39"/>
  <c r="J15" i="15"/>
  <c r="J15" i="22"/>
  <c r="J15" i="37"/>
  <c r="J15" i="33"/>
  <c r="J15" i="44"/>
  <c r="J15" i="19"/>
  <c r="J15" i="52"/>
  <c r="J15" i="8"/>
  <c r="J15" i="28"/>
  <c r="J15" i="18"/>
  <c r="J15" i="40"/>
  <c r="J15" i="48"/>
  <c r="J15" i="32"/>
  <c r="J15" i="35"/>
  <c r="J15" i="14"/>
  <c r="J15" i="21"/>
  <c r="J15" i="36"/>
  <c r="J15" i="42"/>
  <c r="J15" i="27"/>
  <c r="J15" i="38"/>
  <c r="J15" i="30"/>
  <c r="J15" i="43"/>
  <c r="AI40" i="4"/>
  <c r="G40" i="4" s="1"/>
  <c r="J37" i="13" s="1"/>
  <c r="X14" i="37"/>
  <c r="X14" i="38"/>
  <c r="X14" i="49"/>
  <c r="X14" i="30"/>
  <c r="X14" i="18"/>
  <c r="X14" i="40"/>
  <c r="X14" i="43"/>
  <c r="X14" i="23"/>
  <c r="X14" i="12"/>
  <c r="X14" i="20"/>
  <c r="X14" i="19"/>
  <c r="X14" i="29"/>
  <c r="P23" i="8"/>
  <c r="F23" i="16"/>
  <c r="G23" i="16" s="1"/>
  <c r="P33" i="43"/>
  <c r="P33" i="42"/>
  <c r="F33" i="8"/>
  <c r="P33" i="24"/>
  <c r="F33" i="41"/>
  <c r="P33" i="31"/>
  <c r="F39" i="17"/>
  <c r="F39" i="48"/>
  <c r="P39" i="33"/>
  <c r="G27" i="31"/>
  <c r="X22" i="22"/>
  <c r="X22" i="38"/>
  <c r="X22" i="40"/>
  <c r="X22" i="48"/>
  <c r="X22" i="21"/>
  <c r="X22" i="52"/>
  <c r="X22" i="31"/>
  <c r="X22" i="39"/>
  <c r="X22" i="34"/>
  <c r="X22" i="23"/>
  <c r="X22" i="44"/>
  <c r="X22" i="37"/>
  <c r="X22" i="29"/>
  <c r="X22" i="26"/>
  <c r="X22" i="36"/>
  <c r="X22" i="35"/>
  <c r="X22" i="19"/>
  <c r="X22" i="32"/>
  <c r="X22" i="30"/>
  <c r="X22" i="43"/>
  <c r="X22" i="27"/>
  <c r="X22" i="49"/>
  <c r="X22" i="12"/>
  <c r="X22" i="50"/>
  <c r="X22" i="14"/>
  <c r="X22" i="25"/>
  <c r="X22" i="51"/>
  <c r="X22" i="33"/>
  <c r="X22" i="20"/>
  <c r="X22" i="42"/>
  <c r="X22" i="41"/>
  <c r="X22" i="16"/>
  <c r="X22" i="15"/>
  <c r="X22" i="18"/>
  <c r="X22" i="8"/>
  <c r="X22" i="28"/>
  <c r="V40" i="30"/>
  <c r="V40" i="19"/>
  <c r="V40" i="14"/>
  <c r="V40" i="33"/>
  <c r="V40" i="23"/>
  <c r="V40" i="18"/>
  <c r="V40" i="15"/>
  <c r="V40" i="16"/>
  <c r="V40" i="38"/>
  <c r="V40" i="21"/>
  <c r="V40" i="36"/>
  <c r="V40" i="28"/>
  <c r="V40" i="12"/>
  <c r="V40" i="34"/>
  <c r="V40" i="40"/>
  <c r="V40" i="29"/>
  <c r="V40" i="43"/>
  <c r="V40" i="49"/>
  <c r="V40" i="31"/>
  <c r="V40" i="41"/>
  <c r="V40" i="25"/>
  <c r="V40" i="8"/>
  <c r="V40" i="52"/>
  <c r="V40" i="50"/>
  <c r="V40" i="17"/>
  <c r="V40" i="48"/>
  <c r="V40" i="22"/>
  <c r="V40" i="39"/>
  <c r="V40" i="20"/>
  <c r="V40" i="32"/>
  <c r="V40" i="35"/>
  <c r="V40" i="27"/>
  <c r="V40" i="42"/>
  <c r="V40" i="44"/>
  <c r="V40" i="51"/>
  <c r="V40" i="26"/>
  <c r="F23" i="28"/>
  <c r="G23" i="28" s="1"/>
  <c r="F39" i="31"/>
  <c r="G39" i="31" s="1"/>
  <c r="P39" i="41"/>
  <c r="P39" i="26"/>
  <c r="P39" i="31"/>
  <c r="P39" i="14"/>
  <c r="P39" i="16"/>
  <c r="F39" i="51"/>
  <c r="F39" i="29"/>
  <c r="P39" i="8"/>
  <c r="P39" i="18"/>
  <c r="P39" i="20"/>
  <c r="P39" i="30"/>
  <c r="P33" i="33"/>
  <c r="P33" i="36"/>
  <c r="P33" i="15"/>
  <c r="F33" i="16"/>
  <c r="G33" i="16" s="1"/>
  <c r="P33" i="17"/>
  <c r="F33" i="51"/>
  <c r="G33" i="51" s="1"/>
  <c r="F33" i="50"/>
  <c r="F33" i="17"/>
  <c r="G33" i="17" s="1"/>
  <c r="P33" i="22"/>
  <c r="F33" i="44"/>
  <c r="G33" i="44"/>
  <c r="F33" i="40"/>
  <c r="P33" i="52"/>
  <c r="F33" i="42"/>
  <c r="P33" i="14"/>
  <c r="P33" i="20"/>
  <c r="F33" i="30"/>
  <c r="G33" i="30" s="1"/>
  <c r="P33" i="8"/>
  <c r="F33" i="24"/>
  <c r="P33" i="51"/>
  <c r="P33" i="12"/>
  <c r="P33" i="28"/>
  <c r="P33" i="50"/>
  <c r="F33" i="18"/>
  <c r="F33" i="31"/>
  <c r="G33" i="31" s="1"/>
  <c r="F33" i="43"/>
  <c r="P33" i="40"/>
  <c r="P33" i="13"/>
  <c r="F33" i="22"/>
  <c r="P33" i="26"/>
  <c r="F33" i="49"/>
  <c r="F33" i="14"/>
  <c r="P33" i="38"/>
  <c r="F33" i="25"/>
  <c r="P33" i="37"/>
  <c r="F33" i="48"/>
  <c r="F33" i="29"/>
  <c r="P33" i="41"/>
  <c r="F33" i="39"/>
  <c r="P33" i="35"/>
  <c r="P33" i="27"/>
  <c r="F33" i="23"/>
  <c r="G33" i="23" s="1"/>
  <c r="F33" i="15"/>
  <c r="P33" i="34"/>
  <c r="P33" i="19"/>
  <c r="P33" i="48"/>
  <c r="F33" i="37"/>
  <c r="P33" i="23"/>
  <c r="F33" i="38"/>
  <c r="P33" i="18"/>
  <c r="F15" i="33"/>
  <c r="G15" i="33" s="1"/>
  <c r="P13" i="37"/>
  <c r="F13" i="14"/>
  <c r="F13" i="33"/>
  <c r="G13" i="33" s="1"/>
  <c r="P13" i="19"/>
  <c r="F13" i="41"/>
  <c r="G13" i="41" s="1"/>
  <c r="F13" i="13"/>
  <c r="F36" i="15"/>
  <c r="P36" i="52"/>
  <c r="P36" i="49"/>
  <c r="P36" i="23"/>
  <c r="F36" i="18"/>
  <c r="P36" i="25"/>
  <c r="F36" i="44"/>
  <c r="F36" i="42"/>
  <c r="P36" i="40"/>
  <c r="P36" i="20"/>
  <c r="F36" i="31"/>
  <c r="F36" i="28"/>
  <c r="P36" i="37"/>
  <c r="F14" i="19"/>
  <c r="P14" i="39"/>
  <c r="V17" i="50"/>
  <c r="V17" i="20"/>
  <c r="V17" i="40"/>
  <c r="V17" i="31"/>
  <c r="V17" i="24"/>
  <c r="V17" i="18"/>
  <c r="V17" i="41"/>
  <c r="V17" i="36"/>
  <c r="V17" i="52"/>
  <c r="V17" i="12"/>
  <c r="V17" i="42"/>
  <c r="V17" i="13"/>
  <c r="V17" i="44"/>
  <c r="V17" i="48"/>
  <c r="V17" i="25"/>
  <c r="V17" i="49"/>
  <c r="V17" i="28"/>
  <c r="V17" i="33"/>
  <c r="V17" i="51"/>
  <c r="V17" i="23"/>
  <c r="V17" i="19"/>
  <c r="V17" i="30"/>
  <c r="V17" i="32"/>
  <c r="V17" i="39"/>
  <c r="V17" i="29"/>
  <c r="V17" i="15"/>
  <c r="V17" i="21"/>
  <c r="V17" i="16"/>
  <c r="V17" i="35"/>
  <c r="V17" i="14"/>
  <c r="V17" i="43"/>
  <c r="V17" i="17"/>
  <c r="V17" i="8"/>
  <c r="V17" i="38"/>
  <c r="V17" i="34"/>
  <c r="N43" i="38"/>
  <c r="N43" i="16"/>
  <c r="N43" i="50"/>
  <c r="N43" i="22"/>
  <c r="N43" i="8"/>
  <c r="P29" i="8"/>
  <c r="P29" i="33"/>
  <c r="F29" i="8"/>
  <c r="G29" i="8" s="1"/>
  <c r="P29" i="23"/>
  <c r="P29" i="50"/>
  <c r="P29" i="44"/>
  <c r="P29" i="17"/>
  <c r="F29" i="43"/>
  <c r="P29" i="20"/>
  <c r="F29" i="15"/>
  <c r="P29" i="39"/>
  <c r="F29" i="51"/>
  <c r="P13" i="34"/>
  <c r="P13" i="33"/>
  <c r="F13" i="27"/>
  <c r="F13" i="28"/>
  <c r="G13" i="28" s="1"/>
  <c r="P13" i="44"/>
  <c r="P13" i="51"/>
  <c r="F13" i="8"/>
  <c r="F13" i="17"/>
  <c r="G13" i="17" s="1"/>
  <c r="F13" i="34"/>
  <c r="F13" i="32"/>
  <c r="F13" i="44"/>
  <c r="P13" i="23"/>
  <c r="P13" i="29"/>
  <c r="F13" i="23"/>
  <c r="G13" i="23" s="1"/>
  <c r="F13" i="39"/>
  <c r="P13" i="15"/>
  <c r="P13" i="42"/>
  <c r="F13" i="35"/>
  <c r="F13" i="29"/>
  <c r="P13" i="8"/>
  <c r="F13" i="30"/>
  <c r="P13" i="50"/>
  <c r="F13" i="15"/>
  <c r="G13" i="15" s="1"/>
  <c r="P13" i="48"/>
  <c r="P13" i="12"/>
  <c r="P13" i="36"/>
  <c r="P13" i="35"/>
  <c r="P13" i="43"/>
  <c r="F13" i="25"/>
  <c r="F13" i="43"/>
  <c r="F13" i="37"/>
  <c r="G13" i="37" s="1"/>
  <c r="F13" i="18"/>
  <c r="G13" i="18" s="1"/>
  <c r="P13" i="26"/>
  <c r="P13" i="21"/>
  <c r="F13" i="42"/>
  <c r="P13" i="20"/>
  <c r="P13" i="39"/>
  <c r="F13" i="38"/>
  <c r="P13" i="41"/>
  <c r="P13" i="49"/>
  <c r="P13" i="13"/>
  <c r="F13" i="26"/>
  <c r="F13" i="52"/>
  <c r="P13" i="27"/>
  <c r="F13" i="22"/>
  <c r="F13" i="40"/>
  <c r="P13" i="18"/>
  <c r="P13" i="30"/>
  <c r="F13" i="24"/>
  <c r="F13" i="20"/>
  <c r="P13" i="14"/>
  <c r="P13" i="28"/>
  <c r="P13" i="17"/>
  <c r="F15" i="22"/>
  <c r="F34" i="30"/>
  <c r="P34" i="27"/>
  <c r="X20" i="36"/>
  <c r="X20" i="19"/>
  <c r="X20" i="21"/>
  <c r="X20" i="43"/>
  <c r="X20" i="23"/>
  <c r="X20" i="25"/>
  <c r="X20" i="31"/>
  <c r="X20" i="37"/>
  <c r="X20" i="52"/>
  <c r="X20" i="30"/>
  <c r="X20" i="49"/>
  <c r="X20" i="34"/>
  <c r="X20" i="40"/>
  <c r="X20" i="17"/>
  <c r="X20" i="48"/>
  <c r="X20" i="42"/>
  <c r="X20" i="35"/>
  <c r="X20" i="38"/>
  <c r="X20" i="20"/>
  <c r="X20" i="16"/>
  <c r="V9" i="25"/>
  <c r="V9" i="16"/>
  <c r="V9" i="34"/>
  <c r="V9" i="12"/>
  <c r="V9" i="40"/>
  <c r="V9" i="33"/>
  <c r="V9" i="42"/>
  <c r="V9" i="49"/>
  <c r="V9" i="52"/>
  <c r="V9" i="35"/>
  <c r="V9" i="41"/>
  <c r="V9" i="28"/>
  <c r="V9" i="30"/>
  <c r="V9" i="18"/>
  <c r="V9" i="23"/>
  <c r="V9" i="38"/>
  <c r="V9" i="43"/>
  <c r="V9" i="14"/>
  <c r="V9" i="15"/>
  <c r="V9" i="36"/>
  <c r="V9" i="24"/>
  <c r="V9" i="8"/>
  <c r="V9" i="19"/>
  <c r="V9" i="17"/>
  <c r="V9" i="13"/>
  <c r="V9" i="37"/>
  <c r="V9" i="48"/>
  <c r="V9" i="20"/>
  <c r="V33" i="32"/>
  <c r="V33" i="19"/>
  <c r="V33" i="26"/>
  <c r="X32" i="22"/>
  <c r="X32" i="32"/>
  <c r="X32" i="51"/>
  <c r="X32" i="12"/>
  <c r="X32" i="35"/>
  <c r="X32" i="26"/>
  <c r="X32" i="40"/>
  <c r="X32" i="18"/>
  <c r="X32" i="13"/>
  <c r="X32" i="23"/>
  <c r="X32" i="38"/>
  <c r="X32" i="15"/>
  <c r="X32" i="29"/>
  <c r="X32" i="50"/>
  <c r="X32" i="36"/>
  <c r="X32" i="44"/>
  <c r="X32" i="16"/>
  <c r="X32" i="33"/>
  <c r="X32" i="48"/>
  <c r="X32" i="24"/>
  <c r="X32" i="34"/>
  <c r="X32" i="20"/>
  <c r="X32" i="49"/>
  <c r="X32" i="31"/>
  <c r="X32" i="25"/>
  <c r="X32" i="17"/>
  <c r="X32" i="41"/>
  <c r="X32" i="28"/>
  <c r="X32" i="39"/>
  <c r="X7" i="39"/>
  <c r="X7" i="13"/>
  <c r="X7" i="14"/>
  <c r="X7" i="40"/>
  <c r="X7" i="41"/>
  <c r="X7" i="49"/>
  <c r="X7" i="21"/>
  <c r="N35" i="18"/>
  <c r="N35" i="29"/>
  <c r="N35" i="28"/>
  <c r="N35" i="38"/>
  <c r="N35" i="16"/>
  <c r="N35" i="44"/>
  <c r="N35" i="35"/>
  <c r="N35" i="39"/>
  <c r="N35" i="8"/>
  <c r="N35" i="22"/>
  <c r="N35" i="25"/>
  <c r="N35" i="36"/>
  <c r="N35" i="43"/>
  <c r="N35" i="20"/>
  <c r="N35" i="15"/>
  <c r="N35" i="30"/>
  <c r="N35" i="24"/>
  <c r="N35" i="27"/>
  <c r="N35" i="14"/>
  <c r="N35" i="41"/>
  <c r="N35" i="34"/>
  <c r="N35" i="17"/>
  <c r="N35" i="23"/>
  <c r="N34" i="49"/>
  <c r="N34" i="19"/>
  <c r="N34" i="36"/>
  <c r="N34" i="17"/>
  <c r="N34" i="34"/>
  <c r="N34" i="8"/>
  <c r="N34" i="27"/>
  <c r="N34" i="16"/>
  <c r="N34" i="42"/>
  <c r="N34" i="18"/>
  <c r="N34" i="39"/>
  <c r="N34" i="26"/>
  <c r="N34" i="52"/>
  <c r="N34" i="24"/>
  <c r="N34" i="25"/>
  <c r="N34" i="32"/>
  <c r="N34" i="33"/>
  <c r="N34" i="15"/>
  <c r="N34" i="13"/>
  <c r="N34" i="50"/>
  <c r="N34" i="37"/>
  <c r="N34" i="35"/>
  <c r="N34" i="44"/>
  <c r="N34" i="30"/>
  <c r="N34" i="31"/>
  <c r="N34" i="20"/>
  <c r="N34" i="21"/>
  <c r="N34" i="48"/>
  <c r="N34" i="23"/>
  <c r="N34" i="14"/>
  <c r="N34" i="43"/>
  <c r="N34" i="40"/>
  <c r="N34" i="38"/>
  <c r="N34" i="29"/>
  <c r="N30" i="48"/>
  <c r="N30" i="52"/>
  <c r="N30" i="49"/>
  <c r="N30" i="17"/>
  <c r="N30" i="16"/>
  <c r="N30" i="37"/>
  <c r="N30" i="18"/>
  <c r="N30" i="35"/>
  <c r="N30" i="38"/>
  <c r="N30" i="43"/>
  <c r="N30" i="50"/>
  <c r="N30" i="29"/>
  <c r="N30" i="25"/>
  <c r="N30" i="26"/>
  <c r="N30" i="40"/>
  <c r="N30" i="22"/>
  <c r="N30" i="21"/>
  <c r="N30" i="28"/>
  <c r="N30" i="41"/>
  <c r="N30" i="31"/>
  <c r="N30" i="36"/>
  <c r="N30" i="32"/>
  <c r="N30" i="27"/>
  <c r="N30" i="8"/>
  <c r="N30" i="51"/>
  <c r="N30" i="24"/>
  <c r="N30" i="39"/>
  <c r="N30" i="44"/>
  <c r="N30" i="34"/>
  <c r="N30" i="13"/>
  <c r="N28" i="50"/>
  <c r="N28" i="19"/>
  <c r="N28" i="23"/>
  <c r="N28" i="36"/>
  <c r="N28" i="14"/>
  <c r="N28" i="39"/>
  <c r="N28" i="38"/>
  <c r="N28" i="48"/>
  <c r="N28" i="33"/>
  <c r="N28" i="15"/>
  <c r="N28" i="22"/>
  <c r="N28" i="20"/>
  <c r="N28" i="28"/>
  <c r="N28" i="30"/>
  <c r="N28" i="17"/>
  <c r="N28" i="25"/>
  <c r="N28" i="27"/>
  <c r="N28" i="18"/>
  <c r="N28" i="34"/>
  <c r="N28" i="26"/>
  <c r="N28" i="40"/>
  <c r="N28" i="8"/>
  <c r="N28" i="21"/>
  <c r="N28" i="42"/>
  <c r="N28" i="29"/>
  <c r="N28" i="32"/>
  <c r="N28" i="51"/>
  <c r="N28" i="41"/>
  <c r="N28" i="49"/>
  <c r="N26" i="50"/>
  <c r="N26" i="52"/>
  <c r="N26" i="20"/>
  <c r="N26" i="29"/>
  <c r="N26" i="38"/>
  <c r="N26" i="12"/>
  <c r="N26" i="21"/>
  <c r="N26" i="28"/>
  <c r="N26" i="36"/>
  <c r="N26" i="43"/>
  <c r="N26" i="49"/>
  <c r="N26" i="14"/>
  <c r="N26" i="25"/>
  <c r="N26" i="35"/>
  <c r="N26" i="16"/>
  <c r="N26" i="24"/>
  <c r="N26" i="34"/>
  <c r="N26" i="13"/>
  <c r="N26" i="17"/>
  <c r="N26" i="31"/>
  <c r="N26" i="41"/>
  <c r="N26" i="19"/>
  <c r="N26" i="30"/>
  <c r="N26" i="39"/>
  <c r="N26" i="48"/>
  <c r="N26" i="23"/>
  <c r="N26" i="44"/>
  <c r="N26" i="33"/>
  <c r="N26" i="8"/>
  <c r="N26" i="27"/>
  <c r="N26" i="18"/>
  <c r="N26" i="37"/>
  <c r="N26" i="51"/>
  <c r="N26" i="22"/>
  <c r="N26" i="32"/>
  <c r="N26" i="42"/>
  <c r="N26" i="40"/>
  <c r="N26" i="26"/>
  <c r="N24" i="13"/>
  <c r="N24" i="51"/>
  <c r="N24" i="16"/>
  <c r="N24" i="20"/>
  <c r="N24" i="30"/>
  <c r="N24" i="39"/>
  <c r="N24" i="23"/>
  <c r="N24" i="52"/>
  <c r="N24" i="37"/>
  <c r="N24" i="49"/>
  <c r="N24" i="26"/>
  <c r="N24" i="14"/>
  <c r="N24" i="35"/>
  <c r="N24" i="8"/>
  <c r="N24" i="31"/>
  <c r="N24" i="15"/>
  <c r="N24" i="29"/>
  <c r="N24" i="34"/>
  <c r="N24" i="42"/>
  <c r="N24" i="25"/>
  <c r="N24" i="36"/>
  <c r="N24" i="50"/>
  <c r="N24" i="38"/>
  <c r="N24" i="43"/>
  <c r="X20" i="39"/>
  <c r="X20" i="32"/>
  <c r="X20" i="26"/>
  <c r="X20" i="22"/>
  <c r="X20" i="15"/>
  <c r="V19" i="24"/>
  <c r="V19" i="13"/>
  <c r="V19" i="35"/>
  <c r="V19" i="39"/>
  <c r="V19" i="38"/>
  <c r="V19" i="40"/>
  <c r="V19" i="23"/>
  <c r="V19" i="21"/>
  <c r="V19" i="22"/>
  <c r="V19" i="30"/>
  <c r="V19" i="50"/>
  <c r="V19" i="29"/>
  <c r="V19" i="43"/>
  <c r="V19" i="14"/>
  <c r="V19" i="34"/>
  <c r="V19" i="52"/>
  <c r="V19" i="28"/>
  <c r="V19" i="25"/>
  <c r="V19" i="19"/>
  <c r="V19" i="36"/>
  <c r="V19" i="32"/>
  <c r="V19" i="8"/>
  <c r="V19" i="31"/>
  <c r="V19" i="42"/>
  <c r="V19" i="48"/>
  <c r="X5" i="14"/>
  <c r="X5" i="40"/>
  <c r="X5" i="50"/>
  <c r="X5" i="18"/>
  <c r="X5" i="16"/>
  <c r="X5" i="31"/>
  <c r="X5" i="43"/>
  <c r="X5" i="34"/>
  <c r="X5" i="26"/>
  <c r="X5" i="13"/>
  <c r="X5" i="27"/>
  <c r="X5" i="37"/>
  <c r="X5" i="29"/>
  <c r="X5" i="35"/>
  <c r="X5" i="32"/>
  <c r="X5" i="51"/>
  <c r="X5" i="52"/>
  <c r="X5" i="30"/>
  <c r="X5" i="33"/>
  <c r="X5" i="15"/>
  <c r="V9" i="29"/>
  <c r="V30" i="26"/>
  <c r="V30" i="32"/>
  <c r="V36" i="28"/>
  <c r="V36" i="37"/>
  <c r="V36" i="15"/>
  <c r="V36" i="52"/>
  <c r="V36" i="41"/>
  <c r="V36" i="49"/>
  <c r="V36" i="44"/>
  <c r="V36" i="13"/>
  <c r="V36" i="17"/>
  <c r="V36" i="51"/>
  <c r="V36" i="29"/>
  <c r="V36" i="50"/>
  <c r="V36" i="31"/>
  <c r="V36" i="8"/>
  <c r="V36" i="36"/>
  <c r="V36" i="39"/>
  <c r="V36" i="12"/>
  <c r="X18" i="33"/>
  <c r="X18" i="19"/>
  <c r="X18" i="29"/>
  <c r="X18" i="40"/>
  <c r="X18" i="8"/>
  <c r="X18" i="16"/>
  <c r="X18" i="17"/>
  <c r="X18" i="34"/>
  <c r="X18" i="13"/>
  <c r="X18" i="15"/>
  <c r="X18" i="49"/>
  <c r="X18" i="51"/>
  <c r="X18" i="39"/>
  <c r="X18" i="23"/>
  <c r="X18" i="31"/>
  <c r="V7" i="18"/>
  <c r="V7" i="19"/>
  <c r="V7" i="30"/>
  <c r="V7" i="31"/>
  <c r="V7" i="51"/>
  <c r="V7" i="17"/>
  <c r="V7" i="29"/>
  <c r="V7" i="20"/>
  <c r="V7" i="8"/>
  <c r="V7" i="40"/>
  <c r="V7" i="35"/>
  <c r="V7" i="42"/>
  <c r="V7" i="26"/>
  <c r="V7" i="50"/>
  <c r="X38" i="26"/>
  <c r="X38" i="27"/>
  <c r="P28" i="49"/>
  <c r="P28" i="48"/>
  <c r="F28" i="13"/>
  <c r="P28" i="22"/>
  <c r="F28" i="25"/>
  <c r="F28" i="37"/>
  <c r="F28" i="38"/>
  <c r="P28" i="18"/>
  <c r="P8" i="37"/>
  <c r="F8" i="20"/>
  <c r="F8" i="8"/>
  <c r="G8" i="8" s="1"/>
  <c r="X43" i="43"/>
  <c r="X43" i="27"/>
  <c r="X43" i="12"/>
  <c r="X43" i="34"/>
  <c r="X43" i="21"/>
  <c r="X39" i="42"/>
  <c r="X39" i="28"/>
  <c r="X39" i="31"/>
  <c r="X27" i="14"/>
  <c r="X27" i="29"/>
  <c r="X27" i="17"/>
  <c r="X27" i="37"/>
  <c r="X27" i="20"/>
  <c r="X27" i="52"/>
  <c r="X23" i="49"/>
  <c r="X23" i="39"/>
  <c r="X23" i="48"/>
  <c r="X23" i="29"/>
  <c r="X23" i="13"/>
  <c r="X11" i="19"/>
  <c r="X11" i="18"/>
  <c r="X11" i="23"/>
  <c r="X11" i="25"/>
  <c r="X11" i="42"/>
  <c r="X11" i="34"/>
  <c r="N42" i="22"/>
  <c r="N42" i="21"/>
  <c r="N42" i="24"/>
  <c r="N42" i="17"/>
  <c r="N42" i="48"/>
  <c r="N42" i="49"/>
  <c r="N42" i="38"/>
  <c r="N42" i="37"/>
  <c r="V6" i="37"/>
  <c r="V6" i="39"/>
  <c r="V6" i="34"/>
  <c r="V6" i="25"/>
  <c r="V6" i="44"/>
  <c r="V6" i="28"/>
  <c r="V6" i="13"/>
  <c r="V6" i="48"/>
  <c r="V6" i="19"/>
  <c r="V30" i="51"/>
  <c r="V30" i="42"/>
  <c r="V30" i="37"/>
  <c r="V30" i="38"/>
  <c r="V30" i="22"/>
  <c r="V30" i="50"/>
  <c r="V30" i="28"/>
  <c r="V30" i="12"/>
  <c r="V30" i="25"/>
  <c r="V37" i="27"/>
  <c r="V37" i="18"/>
  <c r="V37" i="13"/>
  <c r="V37" i="39"/>
  <c r="V37" i="23"/>
  <c r="V37" i="33"/>
  <c r="V37" i="35"/>
  <c r="V37" i="50"/>
  <c r="V37" i="16"/>
  <c r="V37" i="29"/>
  <c r="V37" i="31"/>
  <c r="V37" i="19"/>
  <c r="V37" i="26"/>
  <c r="V37" i="41"/>
  <c r="V37" i="44"/>
  <c r="V37" i="38"/>
  <c r="V37" i="49"/>
  <c r="V37" i="20"/>
  <c r="V37" i="15"/>
  <c r="V36" i="16"/>
  <c r="V10" i="49"/>
  <c r="V10" i="14"/>
  <c r="V10" i="41"/>
  <c r="V10" i="35"/>
  <c r="V10" i="15"/>
  <c r="V10" i="17"/>
  <c r="V10" i="42"/>
  <c r="V10" i="34"/>
  <c r="V10" i="19"/>
  <c r="V10" i="52"/>
  <c r="V10" i="8"/>
  <c r="V10" i="25"/>
  <c r="V10" i="20"/>
  <c r="V10" i="21"/>
  <c r="V10" i="12"/>
  <c r="V10" i="26"/>
  <c r="V10" i="27"/>
  <c r="V10" i="31"/>
  <c r="V10" i="13"/>
  <c r="F28" i="43"/>
  <c r="P10" i="19"/>
  <c r="P10" i="41"/>
  <c r="F10" i="29"/>
  <c r="F10" i="32"/>
  <c r="X24" i="38"/>
  <c r="E7" i="36"/>
  <c r="F27" i="50"/>
  <c r="P27" i="52"/>
  <c r="P27" i="50"/>
  <c r="F27" i="52"/>
  <c r="G27" i="52" s="1"/>
  <c r="AI42" i="4"/>
  <c r="G42" i="4" s="1"/>
  <c r="J39" i="31" s="1"/>
  <c r="AH42" i="4"/>
  <c r="F42" i="4" s="1"/>
  <c r="T39" i="35" s="1"/>
  <c r="AH14" i="4"/>
  <c r="F14" i="4" s="1"/>
  <c r="T11" i="19" s="1"/>
  <c r="AH40" i="4"/>
  <c r="F40" i="4" s="1"/>
  <c r="T37" i="40" s="1"/>
  <c r="AH9" i="4"/>
  <c r="F9" i="4" s="1"/>
  <c r="E26" i="36"/>
  <c r="E41" i="36"/>
  <c r="E19" i="36"/>
  <c r="E34" i="36"/>
  <c r="E39" i="36"/>
  <c r="E33" i="36"/>
  <c r="G33" i="36" s="1"/>
  <c r="E11" i="36"/>
  <c r="E21" i="36"/>
  <c r="E38" i="36"/>
  <c r="E14" i="36"/>
  <c r="E21" i="31"/>
  <c r="E6" i="28"/>
  <c r="E38" i="28"/>
  <c r="E26" i="28"/>
  <c r="E33" i="14"/>
  <c r="G33" i="14" s="1"/>
  <c r="N36" i="52"/>
  <c r="N36" i="48"/>
  <c r="N36" i="50"/>
  <c r="E5" i="50"/>
  <c r="E7" i="50"/>
  <c r="E11" i="50"/>
  <c r="E13" i="50"/>
  <c r="E15" i="50"/>
  <c r="E19" i="50"/>
  <c r="E21" i="50"/>
  <c r="E23" i="50"/>
  <c r="E27" i="50"/>
  <c r="E29" i="50"/>
  <c r="E31" i="50"/>
  <c r="E35" i="50"/>
  <c r="E37" i="50"/>
  <c r="E39" i="50"/>
  <c r="E43" i="50"/>
  <c r="E8" i="50"/>
  <c r="E10" i="50"/>
  <c r="E12" i="50"/>
  <c r="E16" i="50"/>
  <c r="E18" i="50"/>
  <c r="E20" i="50"/>
  <c r="E24" i="50"/>
  <c r="E26" i="50"/>
  <c r="E28" i="50"/>
  <c r="E32" i="50"/>
  <c r="E34" i="50"/>
  <c r="E36" i="50"/>
  <c r="E40" i="50"/>
  <c r="G40" i="50" s="1"/>
  <c r="E42" i="50"/>
  <c r="P12" i="50"/>
  <c r="P12" i="52"/>
  <c r="F12" i="48"/>
  <c r="F12" i="50"/>
  <c r="F12" i="49"/>
  <c r="P12" i="51"/>
  <c r="P25" i="49"/>
  <c r="P25" i="48"/>
  <c r="P25" i="14"/>
  <c r="E19" i="43"/>
  <c r="E15" i="43"/>
  <c r="E24" i="43"/>
  <c r="E27" i="43"/>
  <c r="E33" i="43"/>
  <c r="G33" i="43" s="1"/>
  <c r="E34" i="43"/>
  <c r="E37" i="43"/>
  <c r="E39" i="43"/>
  <c r="E23" i="43"/>
  <c r="E26" i="43"/>
  <c r="E10" i="43"/>
  <c r="E35" i="43"/>
  <c r="E17" i="43"/>
  <c r="E9" i="38"/>
  <c r="E13" i="38"/>
  <c r="G13" i="38" s="1"/>
  <c r="E16" i="38"/>
  <c r="E34" i="38"/>
  <c r="E37" i="38"/>
  <c r="E18" i="38"/>
  <c r="E11" i="34"/>
  <c r="E20" i="29"/>
  <c r="E24" i="29"/>
  <c r="E33" i="18"/>
  <c r="G33" i="18" s="1"/>
  <c r="E25" i="18"/>
  <c r="E7" i="18"/>
  <c r="E24" i="12"/>
  <c r="E27" i="12"/>
  <c r="E34" i="12"/>
  <c r="E37" i="12"/>
  <c r="E26" i="12"/>
  <c r="N20" i="41"/>
  <c r="N20" i="13"/>
  <c r="N18" i="50"/>
  <c r="N18" i="48"/>
  <c r="J12" i="46"/>
  <c r="V18" i="13"/>
  <c r="V18" i="43"/>
  <c r="V18" i="51"/>
  <c r="V26" i="48"/>
  <c r="V26" i="52"/>
  <c r="V26" i="19"/>
  <c r="V26" i="26"/>
  <c r="V26" i="34"/>
  <c r="V26" i="42"/>
  <c r="V26" i="15"/>
  <c r="V26" i="25"/>
  <c r="V26" i="32"/>
  <c r="V26" i="41"/>
  <c r="V26" i="50"/>
  <c r="V26" i="16"/>
  <c r="V26" i="24"/>
  <c r="V26" i="36"/>
  <c r="V26" i="8"/>
  <c r="V26" i="23"/>
  <c r="V26" i="35"/>
  <c r="V26" i="13"/>
  <c r="X34" i="18"/>
  <c r="X34" i="26"/>
  <c r="X34" i="35"/>
  <c r="X34" i="40"/>
  <c r="X34" i="51"/>
  <c r="X34" i="17"/>
  <c r="X34" i="27"/>
  <c r="X34" i="34"/>
  <c r="X34" i="12"/>
  <c r="X34" i="24"/>
  <c r="X34" i="37"/>
  <c r="X34" i="50"/>
  <c r="X12" i="20"/>
  <c r="X12" i="27"/>
  <c r="X12" i="30"/>
  <c r="X12" i="28"/>
  <c r="X12" i="38"/>
  <c r="X12" i="22"/>
  <c r="X12" i="37"/>
  <c r="X12" i="48"/>
  <c r="X12" i="52"/>
  <c r="F40" i="30"/>
  <c r="G40" i="30" s="1"/>
  <c r="P40" i="52"/>
  <c r="P11" i="49"/>
  <c r="F5" i="18"/>
  <c r="P5" i="19"/>
  <c r="E20" i="35"/>
  <c r="E27" i="35"/>
  <c r="G27" i="35" s="1"/>
  <c r="E12" i="25"/>
  <c r="G12" i="25" s="1"/>
  <c r="E33" i="25"/>
  <c r="G33" i="25" s="1"/>
  <c r="E25" i="25"/>
  <c r="E13" i="25"/>
  <c r="E37" i="25"/>
  <c r="E32" i="25"/>
  <c r="E23" i="25"/>
  <c r="E7" i="25"/>
  <c r="E24" i="20"/>
  <c r="E29" i="16"/>
  <c r="E17" i="16"/>
  <c r="E18" i="16"/>
  <c r="E25" i="16"/>
  <c r="E6" i="16"/>
  <c r="E14" i="16"/>
  <c r="N8" i="51"/>
  <c r="N8" i="13"/>
  <c r="N8" i="50"/>
  <c r="E9" i="40"/>
  <c r="J42" i="30"/>
  <c r="J42" i="8"/>
  <c r="E10" i="49"/>
  <c r="E18" i="49"/>
  <c r="E26" i="49"/>
  <c r="E34" i="49"/>
  <c r="E42" i="49"/>
  <c r="E8" i="49"/>
  <c r="E30" i="49"/>
  <c r="E40" i="49"/>
  <c r="E31" i="49"/>
  <c r="E32" i="49"/>
  <c r="E16" i="49"/>
  <c r="E39" i="48"/>
  <c r="E23" i="48"/>
  <c r="AI25" i="4"/>
  <c r="G25" i="4" s="1"/>
  <c r="AI17" i="4"/>
  <c r="G17" i="4" s="1"/>
  <c r="AI37" i="4"/>
  <c r="G37" i="4" s="1"/>
  <c r="J31" i="20"/>
  <c r="AI29" i="4"/>
  <c r="G29" i="4" s="1"/>
  <c r="J26" i="33" s="1"/>
  <c r="AH16" i="4"/>
  <c r="F16" i="4" s="1"/>
  <c r="AI21" i="4"/>
  <c r="G21" i="4" s="1"/>
  <c r="AI44" i="4"/>
  <c r="G44" i="4" s="1"/>
  <c r="J41" i="34" s="1"/>
  <c r="AI27" i="4"/>
  <c r="G27" i="4" s="1"/>
  <c r="AI13" i="4"/>
  <c r="G13" i="4" s="1"/>
  <c r="J10" i="21" s="1"/>
  <c r="AH38" i="4"/>
  <c r="F38" i="4" s="1"/>
  <c r="T37" i="12"/>
  <c r="T37" i="50"/>
  <c r="AI46" i="4"/>
  <c r="G46" i="4" s="1"/>
  <c r="J43" i="19" s="1"/>
  <c r="AH46" i="4"/>
  <c r="F46" i="4" s="1"/>
  <c r="J37" i="41"/>
  <c r="J37" i="33"/>
  <c r="J37" i="24"/>
  <c r="T11" i="14"/>
  <c r="J41" i="31"/>
  <c r="J41" i="41"/>
  <c r="J41" i="44"/>
  <c r="J41" i="49"/>
  <c r="T39" i="39"/>
  <c r="J24" i="25"/>
  <c r="J24" i="20"/>
  <c r="J24" i="51"/>
  <c r="J24" i="28"/>
  <c r="J24" i="17"/>
  <c r="J24" i="36"/>
  <c r="J24" i="34"/>
  <c r="J24" i="49"/>
  <c r="J24" i="22"/>
  <c r="J39" i="12"/>
  <c r="T28" i="40"/>
  <c r="T28" i="38"/>
  <c r="T28" i="23"/>
  <c r="T28" i="34"/>
  <c r="T28" i="19"/>
  <c r="T43" i="30"/>
  <c r="T43" i="17"/>
  <c r="T43" i="13"/>
  <c r="T43" i="38"/>
  <c r="T43" i="31"/>
  <c r="T43" i="34"/>
  <c r="T43" i="21"/>
  <c r="T43" i="16"/>
  <c r="T43" i="43"/>
  <c r="T43" i="27"/>
  <c r="T43" i="24"/>
  <c r="T43" i="36"/>
  <c r="T43" i="33"/>
  <c r="T43" i="40"/>
  <c r="T43" i="15"/>
  <c r="T43" i="50"/>
  <c r="T43" i="42"/>
  <c r="T43" i="37"/>
  <c r="T43" i="48"/>
  <c r="T43" i="19"/>
  <c r="T43" i="35"/>
  <c r="T43" i="14"/>
  <c r="T43" i="22"/>
  <c r="T43" i="20"/>
  <c r="T43" i="39"/>
  <c r="T43" i="25"/>
  <c r="T43" i="52"/>
  <c r="T43" i="12"/>
  <c r="T43" i="32"/>
  <c r="T43" i="41"/>
  <c r="T43" i="29"/>
  <c r="T43" i="26"/>
  <c r="T43" i="28"/>
  <c r="T43" i="23"/>
  <c r="T43" i="8"/>
  <c r="T43" i="49"/>
  <c r="T43" i="18"/>
  <c r="J43" i="30"/>
  <c r="J43" i="15"/>
  <c r="J43" i="29"/>
  <c r="J43" i="36"/>
  <c r="J43" i="12"/>
  <c r="J43" i="16"/>
  <c r="T16" i="39"/>
  <c r="T16" i="16"/>
  <c r="T16" i="19"/>
  <c r="T16" i="21"/>
  <c r="T16" i="36"/>
  <c r="T16" i="42"/>
  <c r="T16" i="26"/>
  <c r="T16" i="8"/>
  <c r="T16" i="29"/>
  <c r="T16" i="33"/>
  <c r="T24" i="8"/>
  <c r="T24" i="14"/>
  <c r="T24" i="44"/>
  <c r="T24" i="35"/>
  <c r="T24" i="41"/>
  <c r="T24" i="16"/>
  <c r="T24" i="38"/>
  <c r="T24" i="17"/>
  <c r="T24" i="15"/>
  <c r="T24" i="27"/>
  <c r="J26" i="31"/>
  <c r="J26" i="43"/>
  <c r="J26" i="14"/>
  <c r="J26" i="18"/>
  <c r="J26" i="29"/>
  <c r="J26" i="51"/>
  <c r="J26" i="19"/>
  <c r="J26" i="8"/>
  <c r="J26" i="48"/>
  <c r="J26" i="40"/>
  <c r="J26" i="24"/>
  <c r="J26" i="27"/>
  <c r="J26" i="36"/>
  <c r="J26" i="16"/>
  <c r="J26" i="39"/>
  <c r="J26" i="12"/>
  <c r="J26" i="32"/>
  <c r="T20" i="43"/>
  <c r="T6" i="44"/>
  <c r="T6" i="50"/>
  <c r="T6" i="25"/>
  <c r="T6" i="52"/>
  <c r="T6" i="36"/>
  <c r="T6" i="51"/>
  <c r="T6" i="32"/>
  <c r="T6" i="40"/>
  <c r="T6" i="27"/>
  <c r="T6" i="43"/>
  <c r="T6" i="24"/>
  <c r="T6" i="38"/>
  <c r="T6" i="23"/>
  <c r="T6" i="16"/>
  <c r="T6" i="12"/>
  <c r="T6" i="31"/>
  <c r="T6" i="22"/>
  <c r="T6" i="29"/>
  <c r="T6" i="20"/>
  <c r="T6" i="19"/>
  <c r="T6" i="39"/>
  <c r="T6" i="33"/>
  <c r="T6" i="42"/>
  <c r="T6" i="18"/>
  <c r="T6" i="34"/>
  <c r="T6" i="37"/>
  <c r="T6" i="28"/>
  <c r="T6" i="49"/>
  <c r="T6" i="13"/>
  <c r="T6" i="17"/>
  <c r="T6" i="8"/>
  <c r="T6" i="26"/>
  <c r="T6" i="41"/>
  <c r="T6" i="30"/>
  <c r="T6" i="48"/>
  <c r="T6" i="21"/>
  <c r="T6" i="35"/>
  <c r="J14" i="51"/>
  <c r="J14" i="38"/>
  <c r="J14" i="24"/>
  <c r="J14" i="12"/>
  <c r="J14" i="35"/>
  <c r="J14" i="16"/>
  <c r="J14" i="22"/>
  <c r="J14" i="32"/>
  <c r="J14" i="33"/>
  <c r="V29" i="12" l="1"/>
  <c r="V29" i="37"/>
  <c r="V29" i="31"/>
  <c r="X38" i="19"/>
  <c r="X38" i="23"/>
  <c r="V33" i="16"/>
  <c r="V33" i="48"/>
  <c r="V33" i="28"/>
  <c r="V33" i="29"/>
  <c r="X20" i="41"/>
  <c r="X38" i="52"/>
  <c r="X38" i="24"/>
  <c r="X38" i="31"/>
  <c r="V33" i="31"/>
  <c r="X37" i="38"/>
  <c r="X38" i="30"/>
  <c r="X38" i="15"/>
  <c r="V33" i="30"/>
  <c r="V33" i="49"/>
  <c r="V33" i="51"/>
  <c r="V33" i="21"/>
  <c r="X38" i="17"/>
  <c r="V8" i="50"/>
  <c r="X38" i="34"/>
  <c r="X38" i="36"/>
  <c r="X25" i="8"/>
  <c r="X38" i="18"/>
  <c r="X38" i="50"/>
  <c r="V33" i="33"/>
  <c r="V33" i="25"/>
  <c r="V33" i="18"/>
  <c r="V33" i="43"/>
  <c r="X20" i="12"/>
  <c r="X38" i="28"/>
  <c r="X38" i="20"/>
  <c r="X38" i="13"/>
  <c r="X38" i="39"/>
  <c r="V33" i="38"/>
  <c r="V33" i="20"/>
  <c r="V33" i="23"/>
  <c r="V33" i="52"/>
  <c r="X20" i="33"/>
  <c r="X38" i="22"/>
  <c r="V8" i="18"/>
  <c r="X13" i="13"/>
  <c r="X38" i="43"/>
  <c r="X38" i="49"/>
  <c r="V33" i="39"/>
  <c r="V33" i="27"/>
  <c r="V33" i="13"/>
  <c r="V33" i="34"/>
  <c r="X38" i="35"/>
  <c r="X38" i="51"/>
  <c r="V33" i="37"/>
  <c r="X9" i="36"/>
  <c r="X38" i="38"/>
  <c r="X38" i="37"/>
  <c r="X38" i="8"/>
  <c r="V33" i="24"/>
  <c r="V33" i="17"/>
  <c r="V33" i="50"/>
  <c r="V33" i="22"/>
  <c r="X20" i="50"/>
  <c r="X38" i="21"/>
  <c r="X38" i="40"/>
  <c r="X38" i="29"/>
  <c r="X38" i="32"/>
  <c r="V33" i="40"/>
  <c r="V33" i="44"/>
  <c r="V33" i="8"/>
  <c r="V33" i="12"/>
  <c r="V33" i="14"/>
  <c r="X20" i="29"/>
  <c r="X38" i="25"/>
  <c r="X38" i="16"/>
  <c r="X38" i="12"/>
  <c r="G40" i="20"/>
  <c r="G27" i="27"/>
  <c r="G28" i="13"/>
  <c r="G12" i="22"/>
  <c r="G40" i="24"/>
  <c r="G5" i="42"/>
  <c r="G36" i="44"/>
  <c r="G39" i="17"/>
  <c r="G33" i="26"/>
  <c r="G36" i="19"/>
  <c r="G14" i="19"/>
  <c r="G36" i="18"/>
  <c r="G33" i="41"/>
  <c r="G27" i="42"/>
  <c r="E26" i="42"/>
  <c r="G29" i="51"/>
  <c r="G40" i="18"/>
  <c r="G10" i="52"/>
  <c r="E27" i="34"/>
  <c r="G27" i="34" s="1"/>
  <c r="V39" i="16"/>
  <c r="V39" i="48"/>
  <c r="V39" i="31"/>
  <c r="V39" i="19"/>
  <c r="V39" i="29"/>
  <c r="V39" i="8"/>
  <c r="V39" i="40"/>
  <c r="V39" i="23"/>
  <c r="V39" i="32"/>
  <c r="V39" i="17"/>
  <c r="V39" i="13"/>
  <c r="V39" i="52"/>
  <c r="V39" i="38"/>
  <c r="V39" i="15"/>
  <c r="V39" i="43"/>
  <c r="V39" i="24"/>
  <c r="V39" i="28"/>
  <c r="V39" i="37"/>
  <c r="V39" i="34"/>
  <c r="V39" i="22"/>
  <c r="V39" i="27"/>
  <c r="V39" i="20"/>
  <c r="V39" i="36"/>
  <c r="V39" i="49"/>
  <c r="V39" i="42"/>
  <c r="V39" i="25"/>
  <c r="V39" i="44"/>
  <c r="V39" i="33"/>
  <c r="V39" i="50"/>
  <c r="V39" i="35"/>
  <c r="V39" i="30"/>
  <c r="V39" i="12"/>
  <c r="V39" i="39"/>
  <c r="V39" i="51"/>
  <c r="J37" i="50"/>
  <c r="J37" i="21"/>
  <c r="J37" i="34"/>
  <c r="V29" i="43"/>
  <c r="V29" i="14"/>
  <c r="F5" i="50"/>
  <c r="G5" i="50" s="1"/>
  <c r="F5" i="26"/>
  <c r="X24" i="20"/>
  <c r="P10" i="13"/>
  <c r="P10" i="23"/>
  <c r="P10" i="40"/>
  <c r="X9" i="44"/>
  <c r="X13" i="38"/>
  <c r="X25" i="30"/>
  <c r="X37" i="32"/>
  <c r="F15" i="40"/>
  <c r="F10" i="48"/>
  <c r="F10" i="30"/>
  <c r="F10" i="40"/>
  <c r="F10" i="15"/>
  <c r="G10" i="15" s="1"/>
  <c r="P5" i="44"/>
  <c r="F5" i="39"/>
  <c r="F5" i="36"/>
  <c r="V14" i="12"/>
  <c r="X29" i="23"/>
  <c r="V29" i="20"/>
  <c r="AN19" i="4"/>
  <c r="H19" i="4" s="1"/>
  <c r="AN15" i="4"/>
  <c r="H15" i="4" s="1"/>
  <c r="G10" i="50"/>
  <c r="T8" i="19"/>
  <c r="J37" i="44"/>
  <c r="J37" i="27"/>
  <c r="J37" i="26"/>
  <c r="V29" i="36"/>
  <c r="V29" i="49"/>
  <c r="P5" i="49"/>
  <c r="P5" i="17"/>
  <c r="X24" i="30"/>
  <c r="F10" i="36"/>
  <c r="P10" i="12"/>
  <c r="F10" i="27"/>
  <c r="X25" i="22"/>
  <c r="X33" i="44"/>
  <c r="P15" i="39"/>
  <c r="F10" i="31"/>
  <c r="G10" i="31" s="1"/>
  <c r="F10" i="34"/>
  <c r="F5" i="43"/>
  <c r="P5" i="40"/>
  <c r="P5" i="36"/>
  <c r="F5" i="33"/>
  <c r="X41" i="27"/>
  <c r="V14" i="14"/>
  <c r="X29" i="24"/>
  <c r="F5" i="40"/>
  <c r="V29" i="51"/>
  <c r="T8" i="16"/>
  <c r="J37" i="25"/>
  <c r="J37" i="39"/>
  <c r="V29" i="27"/>
  <c r="P5" i="23"/>
  <c r="P5" i="25"/>
  <c r="P5" i="51"/>
  <c r="P5" i="15"/>
  <c r="X24" i="52"/>
  <c r="F10" i="33"/>
  <c r="P10" i="34"/>
  <c r="P10" i="25"/>
  <c r="X25" i="15"/>
  <c r="X33" i="48"/>
  <c r="F15" i="13"/>
  <c r="P10" i="52"/>
  <c r="F10" i="26"/>
  <c r="G10" i="26" s="1"/>
  <c r="F10" i="35"/>
  <c r="F5" i="41"/>
  <c r="F5" i="37"/>
  <c r="P5" i="33"/>
  <c r="P5" i="31"/>
  <c r="X41" i="40"/>
  <c r="X29" i="28"/>
  <c r="P5" i="42"/>
  <c r="F10" i="42"/>
  <c r="G10" i="42" s="1"/>
  <c r="G10" i="49"/>
  <c r="T8" i="44"/>
  <c r="J39" i="33"/>
  <c r="J37" i="35"/>
  <c r="J37" i="23"/>
  <c r="V29" i="23"/>
  <c r="F5" i="15"/>
  <c r="G5" i="15" s="1"/>
  <c r="F5" i="19"/>
  <c r="G5" i="19" s="1"/>
  <c r="P5" i="50"/>
  <c r="F5" i="16"/>
  <c r="X24" i="41"/>
  <c r="F10" i="28"/>
  <c r="G10" i="28" s="1"/>
  <c r="F10" i="50"/>
  <c r="P10" i="17"/>
  <c r="X9" i="22"/>
  <c r="X33" i="23"/>
  <c r="P15" i="18"/>
  <c r="P10" i="49"/>
  <c r="F15" i="41"/>
  <c r="F10" i="23"/>
  <c r="P10" i="28"/>
  <c r="P5" i="37"/>
  <c r="P5" i="34"/>
  <c r="F5" i="30"/>
  <c r="F5" i="28"/>
  <c r="V14" i="44"/>
  <c r="X21" i="31"/>
  <c r="X33" i="43"/>
  <c r="F10" i="16"/>
  <c r="P10" i="38"/>
  <c r="X24" i="48"/>
  <c r="V29" i="42"/>
  <c r="T8" i="17"/>
  <c r="J39" i="30"/>
  <c r="J37" i="16"/>
  <c r="J37" i="36"/>
  <c r="V29" i="17"/>
  <c r="P5" i="20"/>
  <c r="F5" i="27"/>
  <c r="P5" i="48"/>
  <c r="F5" i="14"/>
  <c r="X24" i="34"/>
  <c r="F10" i="22"/>
  <c r="G10" i="22" s="1"/>
  <c r="P10" i="37"/>
  <c r="F10" i="38"/>
  <c r="X9" i="16"/>
  <c r="X37" i="18"/>
  <c r="F15" i="25"/>
  <c r="P10" i="48"/>
  <c r="F10" i="18"/>
  <c r="G10" i="18" s="1"/>
  <c r="P10" i="29"/>
  <c r="F5" i="34"/>
  <c r="P5" i="30"/>
  <c r="P5" i="29"/>
  <c r="V14" i="32"/>
  <c r="X21" i="13"/>
  <c r="P10" i="24"/>
  <c r="P10" i="20"/>
  <c r="X24" i="44"/>
  <c r="V29" i="28"/>
  <c r="T8" i="51"/>
  <c r="J39" i="22"/>
  <c r="J37" i="37"/>
  <c r="J37" i="40"/>
  <c r="V29" i="40"/>
  <c r="F5" i="24"/>
  <c r="P5" i="18"/>
  <c r="G27" i="12"/>
  <c r="F5" i="12"/>
  <c r="G5" i="12" s="1"/>
  <c r="X24" i="35"/>
  <c r="X24" i="19"/>
  <c r="F10" i="13"/>
  <c r="F10" i="25"/>
  <c r="G10" i="25" s="1"/>
  <c r="P10" i="36"/>
  <c r="X9" i="40"/>
  <c r="X37" i="43"/>
  <c r="F15" i="38"/>
  <c r="G15" i="38" s="1"/>
  <c r="P10" i="51"/>
  <c r="P10" i="44"/>
  <c r="P10" i="16"/>
  <c r="F10" i="20"/>
  <c r="G10" i="20" s="1"/>
  <c r="P5" i="32"/>
  <c r="F5" i="29"/>
  <c r="P5" i="43"/>
  <c r="V14" i="43"/>
  <c r="X37" i="41"/>
  <c r="P10" i="8"/>
  <c r="X24" i="23"/>
  <c r="V29" i="22"/>
  <c r="J39" i="36"/>
  <c r="J37" i="19"/>
  <c r="V29" i="34"/>
  <c r="P5" i="14"/>
  <c r="P5" i="8"/>
  <c r="F5" i="8"/>
  <c r="X24" i="36"/>
  <c r="F10" i="21"/>
  <c r="G10" i="21" s="1"/>
  <c r="P10" i="42"/>
  <c r="F10" i="8"/>
  <c r="G10" i="8" s="1"/>
  <c r="P10" i="27"/>
  <c r="X9" i="27"/>
  <c r="X37" i="31"/>
  <c r="F10" i="51"/>
  <c r="G10" i="51" s="1"/>
  <c r="P10" i="39"/>
  <c r="F10" i="12"/>
  <c r="P10" i="18"/>
  <c r="F5" i="31"/>
  <c r="P5" i="26"/>
  <c r="P5" i="41"/>
  <c r="X13" i="18"/>
  <c r="V14" i="29"/>
  <c r="G12" i="44"/>
  <c r="E20" i="40"/>
  <c r="E27" i="8"/>
  <c r="E5" i="8"/>
  <c r="G12" i="50"/>
  <c r="E19" i="40"/>
  <c r="E26" i="35"/>
  <c r="E10" i="35"/>
  <c r="E32" i="40"/>
  <c r="E18" i="40"/>
  <c r="E33" i="15"/>
  <c r="E17" i="15"/>
  <c r="E26" i="8"/>
  <c r="E33" i="40"/>
  <c r="E17" i="40"/>
  <c r="E32" i="15"/>
  <c r="E35" i="8"/>
  <c r="E15" i="37"/>
  <c r="E7" i="35"/>
  <c r="E12" i="8"/>
  <c r="E34" i="8"/>
  <c r="E23" i="8"/>
  <c r="E30" i="40"/>
  <c r="E14" i="40"/>
  <c r="E29" i="40"/>
  <c r="E13" i="40"/>
  <c r="G13" i="40" s="1"/>
  <c r="E38" i="12"/>
  <c r="E16" i="29"/>
  <c r="E13" i="29"/>
  <c r="G13" i="29" s="1"/>
  <c r="E15" i="40"/>
  <c r="G15" i="40" s="1"/>
  <c r="E39" i="38"/>
  <c r="G43" i="16"/>
  <c r="E31" i="40"/>
  <c r="E35" i="40"/>
  <c r="G40" i="52"/>
  <c r="G5" i="37"/>
  <c r="E29" i="29"/>
  <c r="E7" i="37"/>
  <c r="E12" i="40"/>
  <c r="G12" i="40" s="1"/>
  <c r="E5" i="40"/>
  <c r="E8" i="40"/>
  <c r="E38" i="40"/>
  <c r="E6" i="40"/>
  <c r="E38" i="8"/>
  <c r="G34" i="17"/>
  <c r="G29" i="41"/>
  <c r="G27" i="16"/>
  <c r="E40" i="21"/>
  <c r="G40" i="21" s="1"/>
  <c r="E23" i="29"/>
  <c r="E35" i="37"/>
  <c r="E16" i="37"/>
  <c r="E25" i="41"/>
  <c r="E26" i="41"/>
  <c r="E28" i="25"/>
  <c r="G28" i="25" s="1"/>
  <c r="E37" i="33"/>
  <c r="E32" i="38"/>
  <c r="E17" i="38"/>
  <c r="E31" i="12"/>
  <c r="E15" i="12"/>
  <c r="E25" i="21"/>
  <c r="E12" i="13"/>
  <c r="E24" i="21"/>
  <c r="E30" i="37"/>
  <c r="E14" i="37"/>
  <c r="E38" i="33"/>
  <c r="E22" i="33"/>
  <c r="E6" i="33"/>
  <c r="E12" i="32"/>
  <c r="E24" i="31"/>
  <c r="E30" i="29"/>
  <c r="E14" i="29"/>
  <c r="E32" i="18"/>
  <c r="E8" i="14"/>
  <c r="E27" i="13"/>
  <c r="G27" i="13" s="1"/>
  <c r="E11" i="13"/>
  <c r="E37" i="21"/>
  <c r="E33" i="29"/>
  <c r="G33" i="29" s="1"/>
  <c r="E23" i="37"/>
  <c r="E36" i="37"/>
  <c r="E34" i="41"/>
  <c r="E9" i="29"/>
  <c r="E5" i="21"/>
  <c r="E28" i="37"/>
  <c r="G28" i="37" s="1"/>
  <c r="E27" i="41"/>
  <c r="E11" i="41"/>
  <c r="E30" i="38"/>
  <c r="E14" i="38"/>
  <c r="E39" i="14"/>
  <c r="E26" i="21"/>
  <c r="E14" i="18"/>
  <c r="E26" i="16"/>
  <c r="E10" i="16"/>
  <c r="E16" i="15"/>
  <c r="E13" i="8"/>
  <c r="G13" i="8" s="1"/>
  <c r="E29" i="37"/>
  <c r="E40" i="37"/>
  <c r="G40" i="37" s="1"/>
  <c r="E36" i="29"/>
  <c r="E28" i="38"/>
  <c r="G28" i="38" s="1"/>
  <c r="E12" i="38"/>
  <c r="G12" i="38" s="1"/>
  <c r="E27" i="37"/>
  <c r="G27" i="37" s="1"/>
  <c r="E29" i="34"/>
  <c r="E35" i="33"/>
  <c r="E19" i="33"/>
  <c r="E27" i="29"/>
  <c r="E29" i="26"/>
  <c r="G29" i="26" s="1"/>
  <c r="E13" i="26"/>
  <c r="G13" i="26" s="1"/>
  <c r="E25" i="24"/>
  <c r="E9" i="24"/>
  <c r="E33" i="20"/>
  <c r="E17" i="20"/>
  <c r="E8" i="13"/>
  <c r="E39" i="49"/>
  <c r="E23" i="49"/>
  <c r="G5" i="24"/>
  <c r="E19" i="37"/>
  <c r="E42" i="37"/>
  <c r="E21" i="29"/>
  <c r="E34" i="42"/>
  <c r="E24" i="41"/>
  <c r="E8" i="41"/>
  <c r="E36" i="39"/>
  <c r="E26" i="37"/>
  <c r="E10" i="37"/>
  <c r="E26" i="29"/>
  <c r="E10" i="29"/>
  <c r="E12" i="18"/>
  <c r="G12" i="18" s="1"/>
  <c r="E5" i="14"/>
  <c r="E25" i="12"/>
  <c r="E9" i="12"/>
  <c r="E23" i="13"/>
  <c r="E7" i="13"/>
  <c r="E11" i="8"/>
  <c r="E26" i="44"/>
  <c r="E11" i="44"/>
  <c r="E26" i="38"/>
  <c r="E10" i="38"/>
  <c r="G10" i="38" s="1"/>
  <c r="E25" i="29"/>
  <c r="G25" i="29" s="1"/>
  <c r="E17" i="25"/>
  <c r="E20" i="37"/>
  <c r="E32" i="41"/>
  <c r="G32" i="41" s="1"/>
  <c r="E36" i="41"/>
  <c r="G36" i="41" s="1"/>
  <c r="E17" i="29"/>
  <c r="E38" i="16"/>
  <c r="E22" i="16"/>
  <c r="G13" i="14"/>
  <c r="G12" i="24"/>
  <c r="E17" i="37"/>
  <c r="E15" i="29"/>
  <c r="E37" i="29"/>
  <c r="E39" i="29"/>
  <c r="G39" i="29" s="1"/>
  <c r="E7" i="29"/>
  <c r="E34" i="13"/>
  <c r="G34" i="13" s="1"/>
  <c r="E43" i="48"/>
  <c r="E27" i="48"/>
  <c r="G27" i="48" s="1"/>
  <c r="E11" i="48"/>
  <c r="G5" i="14"/>
  <c r="E11" i="37"/>
  <c r="E38" i="41"/>
  <c r="E42" i="41"/>
  <c r="E12" i="29"/>
  <c r="E31" i="29"/>
  <c r="E5" i="41"/>
  <c r="G5" i="41" s="1"/>
  <c r="E22" i="37"/>
  <c r="E6" i="37"/>
  <c r="E38" i="29"/>
  <c r="E22" i="29"/>
  <c r="E6" i="29"/>
  <c r="E19" i="13"/>
  <c r="G8" i="20"/>
  <c r="G40" i="41"/>
  <c r="E34" i="37"/>
  <c r="E5" i="29"/>
  <c r="E18" i="41"/>
  <c r="G40" i="38"/>
  <c r="E32" i="29"/>
  <c r="E14" i="41"/>
  <c r="E24" i="25"/>
  <c r="E33" i="24"/>
  <c r="G33" i="24" s="1"/>
  <c r="E17" i="24"/>
  <c r="E32" i="13"/>
  <c r="G32" i="13" s="1"/>
  <c r="E15" i="49"/>
  <c r="E18" i="37"/>
  <c r="E34" i="29"/>
  <c r="E18" i="29"/>
  <c r="E5" i="18"/>
  <c r="G5" i="18" s="1"/>
  <c r="E33" i="12"/>
  <c r="E17" i="12"/>
  <c r="E31" i="13"/>
  <c r="E15" i="13"/>
  <c r="G15" i="13" s="1"/>
  <c r="G33" i="37"/>
  <c r="E21" i="37"/>
  <c r="E25" i="37"/>
  <c r="E9" i="41"/>
  <c r="E33" i="37"/>
  <c r="E11" i="14"/>
  <c r="J23" i="26"/>
  <c r="X14" i="52"/>
  <c r="X14" i="27"/>
  <c r="X14" i="14"/>
  <c r="X14" i="39"/>
  <c r="X14" i="32"/>
  <c r="X14" i="21"/>
  <c r="X14" i="25"/>
  <c r="X14" i="48"/>
  <c r="X14" i="24"/>
  <c r="X14" i="44"/>
  <c r="X14" i="26"/>
  <c r="X14" i="8"/>
  <c r="X14" i="36"/>
  <c r="X14" i="35"/>
  <c r="X14" i="13"/>
  <c r="X14" i="22"/>
  <c r="X14" i="42"/>
  <c r="X14" i="51"/>
  <c r="X14" i="33"/>
  <c r="X14" i="15"/>
  <c r="J10" i="20"/>
  <c r="T39" i="27"/>
  <c r="T39" i="18"/>
  <c r="J41" i="39"/>
  <c r="J41" i="18"/>
  <c r="J10" i="25"/>
  <c r="J39" i="23"/>
  <c r="T39" i="48"/>
  <c r="T39" i="38"/>
  <c r="J41" i="37"/>
  <c r="J41" i="24"/>
  <c r="P19" i="27"/>
  <c r="V20" i="38"/>
  <c r="V20" i="17"/>
  <c r="V20" i="30"/>
  <c r="V20" i="40"/>
  <c r="V20" i="19"/>
  <c r="V20" i="33"/>
  <c r="V20" i="8"/>
  <c r="V20" i="22"/>
  <c r="V20" i="36"/>
  <c r="V20" i="50"/>
  <c r="V20" i="20"/>
  <c r="V20" i="42"/>
  <c r="V20" i="51"/>
  <c r="V20" i="26"/>
  <c r="V20" i="43"/>
  <c r="V20" i="25"/>
  <c r="V20" i="48"/>
  <c r="V20" i="23"/>
  <c r="V20" i="52"/>
  <c r="V20" i="31"/>
  <c r="V20" i="14"/>
  <c r="V20" i="32"/>
  <c r="V20" i="18"/>
  <c r="V20" i="39"/>
  <c r="V20" i="16"/>
  <c r="V20" i="24"/>
  <c r="V20" i="34"/>
  <c r="V20" i="37"/>
  <c r="V20" i="12"/>
  <c r="V20" i="28"/>
  <c r="J26" i="35"/>
  <c r="J26" i="52"/>
  <c r="J26" i="15"/>
  <c r="J43" i="43"/>
  <c r="J39" i="13"/>
  <c r="T39" i="12"/>
  <c r="J41" i="20"/>
  <c r="J41" i="27"/>
  <c r="J41" i="36"/>
  <c r="J24" i="12"/>
  <c r="J24" i="35"/>
  <c r="F36" i="16"/>
  <c r="X14" i="17"/>
  <c r="P36" i="27"/>
  <c r="V20" i="13"/>
  <c r="P19" i="49"/>
  <c r="F19" i="19"/>
  <c r="P19" i="44"/>
  <c r="P19" i="52"/>
  <c r="P19" i="20"/>
  <c r="P19" i="36"/>
  <c r="F19" i="29"/>
  <c r="G19" i="29" s="1"/>
  <c r="P19" i="31"/>
  <c r="P19" i="38"/>
  <c r="F19" i="15"/>
  <c r="G19" i="15" s="1"/>
  <c r="F19" i="17"/>
  <c r="F19" i="24"/>
  <c r="F19" i="27"/>
  <c r="F19" i="32"/>
  <c r="G19" i="32" s="1"/>
  <c r="P19" i="14"/>
  <c r="P19" i="30"/>
  <c r="F19" i="23"/>
  <c r="P34" i="29"/>
  <c r="F34" i="51"/>
  <c r="G34" i="51" s="1"/>
  <c r="F34" i="15"/>
  <c r="G34" i="15" s="1"/>
  <c r="F34" i="25"/>
  <c r="P34" i="44"/>
  <c r="F34" i="44"/>
  <c r="P34" i="22"/>
  <c r="P34" i="38"/>
  <c r="V31" i="15"/>
  <c r="V31" i="16"/>
  <c r="V31" i="50"/>
  <c r="V31" i="19"/>
  <c r="V31" i="31"/>
  <c r="V31" i="49"/>
  <c r="V31" i="24"/>
  <c r="V31" i="29"/>
  <c r="V31" i="33"/>
  <c r="V31" i="13"/>
  <c r="V31" i="40"/>
  <c r="V31" i="17"/>
  <c r="V31" i="30"/>
  <c r="V31" i="42"/>
  <c r="V31" i="34"/>
  <c r="V31" i="52"/>
  <c r="V31" i="25"/>
  <c r="V31" i="48"/>
  <c r="V31" i="18"/>
  <c r="V31" i="27"/>
  <c r="V31" i="23"/>
  <c r="V31" i="22"/>
  <c r="V31" i="20"/>
  <c r="V31" i="12"/>
  <c r="V31" i="8"/>
  <c r="V31" i="44"/>
  <c r="V31" i="37"/>
  <c r="V31" i="51"/>
  <c r="V31" i="41"/>
  <c r="T39" i="16"/>
  <c r="J23" i="16"/>
  <c r="J23" i="31"/>
  <c r="J23" i="27"/>
  <c r="J41" i="52"/>
  <c r="J26" i="42"/>
  <c r="J26" i="49"/>
  <c r="J39" i="24"/>
  <c r="J39" i="43"/>
  <c r="T39" i="52"/>
  <c r="J41" i="33"/>
  <c r="J41" i="21"/>
  <c r="F36" i="43"/>
  <c r="F36" i="21"/>
  <c r="G36" i="21" s="1"/>
  <c r="X14" i="31"/>
  <c r="P19" i="8"/>
  <c r="N43" i="30"/>
  <c r="N43" i="33"/>
  <c r="N43" i="23"/>
  <c r="N43" i="35"/>
  <c r="N43" i="25"/>
  <c r="V11" i="35"/>
  <c r="V11" i="28"/>
  <c r="V11" i="32"/>
  <c r="V11" i="31"/>
  <c r="V11" i="30"/>
  <c r="V11" i="34"/>
  <c r="V11" i="49"/>
  <c r="V11" i="12"/>
  <c r="V11" i="51"/>
  <c r="V11" i="26"/>
  <c r="J41" i="16"/>
  <c r="J41" i="50"/>
  <c r="J39" i="16"/>
  <c r="F36" i="51"/>
  <c r="G36" i="51" s="1"/>
  <c r="P36" i="18"/>
  <c r="J6" i="51"/>
  <c r="J6" i="48"/>
  <c r="J6" i="23"/>
  <c r="J6" i="38"/>
  <c r="F19" i="37"/>
  <c r="F35" i="33"/>
  <c r="P35" i="49"/>
  <c r="P19" i="33"/>
  <c r="J41" i="15"/>
  <c r="J26" i="21"/>
  <c r="F19" i="12"/>
  <c r="G19" i="12" s="1"/>
  <c r="P36" i="51"/>
  <c r="J41" i="38"/>
  <c r="J26" i="23"/>
  <c r="J41" i="32"/>
  <c r="J26" i="28"/>
  <c r="J26" i="13"/>
  <c r="J39" i="26"/>
  <c r="T39" i="29"/>
  <c r="J41" i="43"/>
  <c r="J41" i="14"/>
  <c r="F36" i="34"/>
  <c r="P36" i="19"/>
  <c r="X14" i="16"/>
  <c r="J19" i="12"/>
  <c r="J19" i="8"/>
  <c r="P19" i="37"/>
  <c r="P36" i="33"/>
  <c r="N16" i="23"/>
  <c r="N16" i="38"/>
  <c r="N16" i="24"/>
  <c r="N16" i="39"/>
  <c r="N16" i="25"/>
  <c r="N16" i="40"/>
  <c r="N16" i="29"/>
  <c r="N16" i="42"/>
  <c r="N16" i="16"/>
  <c r="N16" i="31"/>
  <c r="N16" i="44"/>
  <c r="N16" i="32"/>
  <c r="N16" i="43"/>
  <c r="N16" i="14"/>
  <c r="N16" i="18"/>
  <c r="N16" i="21"/>
  <c r="N16" i="20"/>
  <c r="N16" i="22"/>
  <c r="N16" i="27"/>
  <c r="N16" i="30"/>
  <c r="N16" i="34"/>
  <c r="N16" i="15"/>
  <c r="N16" i="37"/>
  <c r="N16" i="26"/>
  <c r="N16" i="41"/>
  <c r="N16" i="28"/>
  <c r="N16" i="33"/>
  <c r="N16" i="35"/>
  <c r="N16" i="19"/>
  <c r="N16" i="36"/>
  <c r="N12" i="36"/>
  <c r="N12" i="51"/>
  <c r="N12" i="37"/>
  <c r="N12" i="52"/>
  <c r="N12" i="35"/>
  <c r="N12" i="48"/>
  <c r="N12" i="26"/>
  <c r="N12" i="50"/>
  <c r="N12" i="28"/>
  <c r="N12" i="30"/>
  <c r="N12" i="8"/>
  <c r="N12" i="12"/>
  <c r="N12" i="39"/>
  <c r="N12" i="43"/>
  <c r="N12" i="16"/>
  <c r="N12" i="40"/>
  <c r="N12" i="20"/>
  <c r="N12" i="44"/>
  <c r="N12" i="21"/>
  <c r="N12" i="18"/>
  <c r="N12" i="17"/>
  <c r="N12" i="38"/>
  <c r="N12" i="19"/>
  <c r="N12" i="24"/>
  <c r="N12" i="23"/>
  <c r="N12" i="31"/>
  <c r="N12" i="42"/>
  <c r="N12" i="25"/>
  <c r="N12" i="27"/>
  <c r="N12" i="32"/>
  <c r="N12" i="29"/>
  <c r="N12" i="34"/>
  <c r="N12" i="49"/>
  <c r="J41" i="19"/>
  <c r="J41" i="26"/>
  <c r="J41" i="35"/>
  <c r="T39" i="23"/>
  <c r="J26" i="50"/>
  <c r="J26" i="41"/>
  <c r="J39" i="48"/>
  <c r="T39" i="43"/>
  <c r="J41" i="51"/>
  <c r="J41" i="17"/>
  <c r="P34" i="31"/>
  <c r="F19" i="36"/>
  <c r="G19" i="36" s="1"/>
  <c r="F36" i="17"/>
  <c r="J41" i="42"/>
  <c r="J14" i="13"/>
  <c r="J14" i="15"/>
  <c r="P34" i="21"/>
  <c r="P36" i="12"/>
  <c r="F36" i="30"/>
  <c r="G36" i="30" s="1"/>
  <c r="X14" i="41"/>
  <c r="F19" i="28"/>
  <c r="G19" i="28" s="1"/>
  <c r="T39" i="33"/>
  <c r="J41" i="22"/>
  <c r="J41" i="48"/>
  <c r="T39" i="40"/>
  <c r="J41" i="30"/>
  <c r="J39" i="34"/>
  <c r="J41" i="25"/>
  <c r="J26" i="44"/>
  <c r="J26" i="26"/>
  <c r="J39" i="27"/>
  <c r="T39" i="42"/>
  <c r="J41" i="13"/>
  <c r="J26" i="17"/>
  <c r="J39" i="14"/>
  <c r="T39" i="28"/>
  <c r="J41" i="23"/>
  <c r="J41" i="8"/>
  <c r="T43" i="44"/>
  <c r="T43" i="51"/>
  <c r="T6" i="15"/>
  <c r="T6" i="14"/>
  <c r="F34" i="29"/>
  <c r="P19" i="12"/>
  <c r="P36" i="14"/>
  <c r="P36" i="29"/>
  <c r="P36" i="42"/>
  <c r="P36" i="48"/>
  <c r="F36" i="8"/>
  <c r="P36" i="21"/>
  <c r="P36" i="41"/>
  <c r="F36" i="52"/>
  <c r="G36" i="52" s="1"/>
  <c r="F36" i="22"/>
  <c r="G36" i="22" s="1"/>
  <c r="F36" i="32"/>
  <c r="P36" i="31"/>
  <c r="F36" i="20"/>
  <c r="P36" i="26"/>
  <c r="F36" i="49"/>
  <c r="P36" i="38"/>
  <c r="F36" i="37"/>
  <c r="G36" i="37" s="1"/>
  <c r="F36" i="24"/>
  <c r="P36" i="39"/>
  <c r="F36" i="29"/>
  <c r="G36" i="29" s="1"/>
  <c r="F36" i="13"/>
  <c r="P36" i="32"/>
  <c r="F36" i="50"/>
  <c r="G36" i="50" s="1"/>
  <c r="F36" i="39"/>
  <c r="G36" i="39" s="1"/>
  <c r="P36" i="17"/>
  <c r="F36" i="36"/>
  <c r="P36" i="22"/>
  <c r="P36" i="35"/>
  <c r="F36" i="14"/>
  <c r="G36" i="14" s="1"/>
  <c r="P36" i="8"/>
  <c r="P36" i="30"/>
  <c r="P36" i="24"/>
  <c r="F36" i="26"/>
  <c r="F36" i="48"/>
  <c r="P36" i="36"/>
  <c r="P36" i="34"/>
  <c r="P36" i="50"/>
  <c r="P36" i="13"/>
  <c r="F36" i="23"/>
  <c r="G36" i="23" s="1"/>
  <c r="P36" i="15"/>
  <c r="F36" i="27"/>
  <c r="F36" i="38"/>
  <c r="P36" i="43"/>
  <c r="T39" i="31"/>
  <c r="J39" i="35"/>
  <c r="J39" i="18"/>
  <c r="T39" i="49"/>
  <c r="J26" i="34"/>
  <c r="J26" i="38"/>
  <c r="J26" i="37"/>
  <c r="J26" i="25"/>
  <c r="J26" i="20"/>
  <c r="J39" i="37"/>
  <c r="T39" i="30"/>
  <c r="J41" i="28"/>
  <c r="J41" i="12"/>
  <c r="J43" i="35"/>
  <c r="J43" i="31"/>
  <c r="F34" i="21"/>
  <c r="G34" i="21" s="1"/>
  <c r="F36" i="25"/>
  <c r="G36" i="25" s="1"/>
  <c r="V27" i="50"/>
  <c r="V27" i="52"/>
  <c r="V27" i="20"/>
  <c r="V27" i="12"/>
  <c r="V27" i="26"/>
  <c r="V27" i="16"/>
  <c r="V27" i="18"/>
  <c r="V27" i="30"/>
  <c r="V27" i="23"/>
  <c r="V27" i="36"/>
  <c r="V27" i="39"/>
  <c r="V27" i="34"/>
  <c r="V27" i="33"/>
  <c r="V27" i="41"/>
  <c r="V27" i="43"/>
  <c r="V27" i="49"/>
  <c r="V27" i="51"/>
  <c r="V27" i="35"/>
  <c r="V27" i="15"/>
  <c r="V27" i="27"/>
  <c r="V27" i="42"/>
  <c r="V27" i="48"/>
  <c r="N40" i="30"/>
  <c r="N40" i="14"/>
  <c r="N40" i="40"/>
  <c r="N40" i="19"/>
  <c r="N40" i="44"/>
  <c r="N40" i="22"/>
  <c r="N40" i="15"/>
  <c r="N40" i="26"/>
  <c r="N40" i="16"/>
  <c r="N40" i="48"/>
  <c r="N40" i="38"/>
  <c r="N40" i="24"/>
  <c r="N40" i="51"/>
  <c r="N40" i="12"/>
  <c r="N40" i="33"/>
  <c r="N40" i="20"/>
  <c r="N40" i="8"/>
  <c r="N40" i="39"/>
  <c r="N40" i="25"/>
  <c r="N40" i="52"/>
  <c r="N40" i="43"/>
  <c r="N40" i="13"/>
  <c r="N40" i="35"/>
  <c r="N24" i="41"/>
  <c r="N24" i="24"/>
  <c r="N24" i="40"/>
  <c r="N24" i="19"/>
  <c r="N24" i="21"/>
  <c r="N24" i="44"/>
  <c r="N24" i="12"/>
  <c r="N24" i="48"/>
  <c r="N24" i="28"/>
  <c r="N24" i="18"/>
  <c r="N24" i="33"/>
  <c r="N24" i="22"/>
  <c r="N24" i="27"/>
  <c r="N24" i="32"/>
  <c r="N24" i="17"/>
  <c r="J26" i="22"/>
  <c r="J26" i="30"/>
  <c r="J43" i="13"/>
  <c r="J39" i="20"/>
  <c r="T39" i="51"/>
  <c r="J41" i="29"/>
  <c r="J41" i="40"/>
  <c r="T37" i="42"/>
  <c r="F34" i="50"/>
  <c r="G34" i="50" s="1"/>
  <c r="F36" i="33"/>
  <c r="X14" i="34"/>
  <c r="N40" i="41"/>
  <c r="F36" i="12"/>
  <c r="V20" i="35"/>
  <c r="P36" i="16"/>
  <c r="P35" i="16"/>
  <c r="X14" i="50"/>
  <c r="F36" i="40"/>
  <c r="G36" i="40" s="1"/>
  <c r="V20" i="29"/>
  <c r="V27" i="37"/>
  <c r="P39" i="51"/>
  <c r="F39" i="50"/>
  <c r="G39" i="50" s="1"/>
  <c r="F39" i="28"/>
  <c r="G39" i="28" s="1"/>
  <c r="J35" i="51"/>
  <c r="F29" i="42"/>
  <c r="G13" i="36"/>
  <c r="V6" i="18"/>
  <c r="V36" i="30"/>
  <c r="E21" i="39"/>
  <c r="X40" i="50"/>
  <c r="X40" i="31"/>
  <c r="X40" i="22"/>
  <c r="X24" i="15"/>
  <c r="E40" i="39"/>
  <c r="E6" i="34"/>
  <c r="E25" i="39"/>
  <c r="X24" i="43"/>
  <c r="E38" i="39"/>
  <c r="E9" i="43"/>
  <c r="E6" i="18"/>
  <c r="E12" i="17"/>
  <c r="G12" i="17" s="1"/>
  <c r="E24" i="15"/>
  <c r="AN35" i="4"/>
  <c r="H35" i="4" s="1"/>
  <c r="AN25" i="4"/>
  <c r="H25" i="4" s="1"/>
  <c r="E35" i="48"/>
  <c r="E19" i="48"/>
  <c r="X24" i="12"/>
  <c r="E29" i="39"/>
  <c r="G29" i="39" s="1"/>
  <c r="E21" i="43"/>
  <c r="E28" i="43"/>
  <c r="G28" i="43" s="1"/>
  <c r="E12" i="43"/>
  <c r="E34" i="44"/>
  <c r="E19" i="44"/>
  <c r="E25" i="42"/>
  <c r="E9" i="42"/>
  <c r="E15" i="41"/>
  <c r="E27" i="39"/>
  <c r="E11" i="39"/>
  <c r="E19" i="38"/>
  <c r="E24" i="36"/>
  <c r="E8" i="36"/>
  <c r="E30" i="35"/>
  <c r="E14" i="35"/>
  <c r="E5" i="34"/>
  <c r="G5" i="34" s="1"/>
  <c r="E26" i="33"/>
  <c r="E10" i="33"/>
  <c r="G10" i="33" s="1"/>
  <c r="E16" i="32"/>
  <c r="E38" i="30"/>
  <c r="E22" i="30"/>
  <c r="E12" i="31"/>
  <c r="E30" i="27"/>
  <c r="E36" i="26"/>
  <c r="E26" i="25"/>
  <c r="E39" i="23"/>
  <c r="E23" i="23"/>
  <c r="E29" i="22"/>
  <c r="E13" i="22"/>
  <c r="E19" i="21"/>
  <c r="E31" i="19"/>
  <c r="E15" i="19"/>
  <c r="T42" i="48"/>
  <c r="E28" i="52"/>
  <c r="E12" i="52"/>
  <c r="E35" i="51"/>
  <c r="E19" i="51"/>
  <c r="E43" i="52"/>
  <c r="E41" i="44"/>
  <c r="E41" i="39"/>
  <c r="E40" i="13"/>
  <c r="V14" i="40"/>
  <c r="V6" i="30"/>
  <c r="V6" i="17"/>
  <c r="V36" i="27"/>
  <c r="E37" i="39"/>
  <c r="E16" i="42"/>
  <c r="E30" i="42"/>
  <c r="X40" i="36"/>
  <c r="X40" i="8"/>
  <c r="X24" i="28"/>
  <c r="E28" i="39"/>
  <c r="E22" i="34"/>
  <c r="E30" i="43"/>
  <c r="E26" i="39"/>
  <c r="E10" i="39"/>
  <c r="E33" i="38"/>
  <c r="G33" i="38" s="1"/>
  <c r="E35" i="26"/>
  <c r="E19" i="26"/>
  <c r="E26" i="17"/>
  <c r="E10" i="17"/>
  <c r="E24" i="39"/>
  <c r="E14" i="43"/>
  <c r="G13" i="35"/>
  <c r="F39" i="38"/>
  <c r="P39" i="21"/>
  <c r="G27" i="29"/>
  <c r="G10" i="12"/>
  <c r="V36" i="26"/>
  <c r="X40" i="43"/>
  <c r="X40" i="38"/>
  <c r="X24" i="51"/>
  <c r="E20" i="39"/>
  <c r="E31" i="43"/>
  <c r="E34" i="18"/>
  <c r="E18" i="18"/>
  <c r="E40" i="17"/>
  <c r="E24" i="17"/>
  <c r="E8" i="17"/>
  <c r="E30" i="16"/>
  <c r="E36" i="15"/>
  <c r="G36" i="15" s="1"/>
  <c r="E20" i="15"/>
  <c r="E41" i="50"/>
  <c r="E25" i="50"/>
  <c r="E9" i="50"/>
  <c r="E31" i="48"/>
  <c r="E15" i="48"/>
  <c r="P39" i="32"/>
  <c r="J35" i="21"/>
  <c r="G27" i="32"/>
  <c r="V36" i="40"/>
  <c r="V36" i="32"/>
  <c r="X40" i="37"/>
  <c r="X40" i="39"/>
  <c r="X24" i="13"/>
  <c r="X24" i="26"/>
  <c r="E17" i="39"/>
  <c r="E11" i="43"/>
  <c r="G11" i="43" s="1"/>
  <c r="E40" i="43"/>
  <c r="E39" i="39"/>
  <c r="G39" i="39" s="1"/>
  <c r="E23" i="39"/>
  <c r="E7" i="39"/>
  <c r="E32" i="34"/>
  <c r="E36" i="28"/>
  <c r="G36" i="28" s="1"/>
  <c r="E5" i="28"/>
  <c r="E32" i="26"/>
  <c r="E16" i="26"/>
  <c r="E22" i="25"/>
  <c r="E29" i="24"/>
  <c r="E13" i="24"/>
  <c r="G13" i="24" s="1"/>
  <c r="E35" i="23"/>
  <c r="E19" i="23"/>
  <c r="E25" i="22"/>
  <c r="E9" i="22"/>
  <c r="E31" i="21"/>
  <c r="E15" i="21"/>
  <c r="E27" i="19"/>
  <c r="E13" i="13"/>
  <c r="AN41" i="4"/>
  <c r="H41" i="4" s="1"/>
  <c r="E24" i="52"/>
  <c r="E8" i="52"/>
  <c r="E31" i="51"/>
  <c r="E15" i="51"/>
  <c r="E39" i="52"/>
  <c r="E41" i="42"/>
  <c r="E41" i="38"/>
  <c r="E36" i="13"/>
  <c r="E13" i="39"/>
  <c r="G13" i="39" s="1"/>
  <c r="E10" i="36"/>
  <c r="G10" i="36" s="1"/>
  <c r="E7" i="43"/>
  <c r="E22" i="39"/>
  <c r="E6" i="39"/>
  <c r="E31" i="26"/>
  <c r="E15" i="26"/>
  <c r="E21" i="25"/>
  <c r="AN17" i="4"/>
  <c r="H17" i="4" s="1"/>
  <c r="J35" i="23"/>
  <c r="V6" i="32"/>
  <c r="V6" i="26"/>
  <c r="X38" i="42"/>
  <c r="V36" i="21"/>
  <c r="V36" i="19"/>
  <c r="E43" i="43"/>
  <c r="E31" i="42"/>
  <c r="E35" i="42"/>
  <c r="X40" i="13"/>
  <c r="X40" i="23"/>
  <c r="V22" i="51"/>
  <c r="X24" i="39"/>
  <c r="E12" i="39"/>
  <c r="G12" i="39" s="1"/>
  <c r="E42" i="39"/>
  <c r="E36" i="33"/>
  <c r="E14" i="26"/>
  <c r="E43" i="30"/>
  <c r="P39" i="23"/>
  <c r="G5" i="30"/>
  <c r="X40" i="42"/>
  <c r="X40" i="15"/>
  <c r="V22" i="16"/>
  <c r="X24" i="18"/>
  <c r="E20" i="43"/>
  <c r="E5" i="43"/>
  <c r="E33" i="42"/>
  <c r="E39" i="41"/>
  <c r="E23" i="41"/>
  <c r="E7" i="41"/>
  <c r="E35" i="39"/>
  <c r="E19" i="39"/>
  <c r="E5" i="39"/>
  <c r="E27" i="38"/>
  <c r="E11" i="38"/>
  <c r="E32" i="36"/>
  <c r="E38" i="35"/>
  <c r="E22" i="35"/>
  <c r="E6" i="35"/>
  <c r="E28" i="34"/>
  <c r="G28" i="34" s="1"/>
  <c r="E12" i="34"/>
  <c r="G12" i="34" s="1"/>
  <c r="E34" i="33"/>
  <c r="E18" i="33"/>
  <c r="E40" i="32"/>
  <c r="G40" i="32" s="1"/>
  <c r="E24" i="32"/>
  <c r="E8" i="32"/>
  <c r="E30" i="30"/>
  <c r="E14" i="30"/>
  <c r="E20" i="31"/>
  <c r="E32" i="28"/>
  <c r="E16" i="28"/>
  <c r="E28" i="26"/>
  <c r="E12" i="26"/>
  <c r="E34" i="25"/>
  <c r="G34" i="25" s="1"/>
  <c r="E18" i="25"/>
  <c r="E31" i="23"/>
  <c r="E15" i="23"/>
  <c r="G15" i="23" s="1"/>
  <c r="E27" i="21"/>
  <c r="E11" i="21"/>
  <c r="E23" i="19"/>
  <c r="E20" i="52"/>
  <c r="E43" i="51"/>
  <c r="E27" i="51"/>
  <c r="E11" i="51"/>
  <c r="E35" i="52"/>
  <c r="E41" i="41"/>
  <c r="E41" i="37"/>
  <c r="V36" i="34"/>
  <c r="X40" i="21"/>
  <c r="X40" i="40"/>
  <c r="V22" i="20"/>
  <c r="V36" i="20"/>
  <c r="X24" i="31"/>
  <c r="E34" i="39"/>
  <c r="E18" i="39"/>
  <c r="E27" i="26"/>
  <c r="G27" i="26" s="1"/>
  <c r="E11" i="26"/>
  <c r="G13" i="52"/>
  <c r="F29" i="33"/>
  <c r="G29" i="33" s="1"/>
  <c r="P29" i="30"/>
  <c r="P39" i="43"/>
  <c r="J35" i="18"/>
  <c r="J35" i="35"/>
  <c r="P29" i="28"/>
  <c r="V6" i="36"/>
  <c r="V6" i="52"/>
  <c r="V6" i="50"/>
  <c r="E43" i="39"/>
  <c r="G43" i="39" s="1"/>
  <c r="X40" i="49"/>
  <c r="X40" i="32"/>
  <c r="V36" i="33"/>
  <c r="X24" i="14"/>
  <c r="E33" i="39"/>
  <c r="G33" i="39" s="1"/>
  <c r="AN44" i="4"/>
  <c r="H44" i="4" s="1"/>
  <c r="G13" i="32"/>
  <c r="P29" i="36"/>
  <c r="P39" i="52"/>
  <c r="J35" i="43"/>
  <c r="J35" i="24"/>
  <c r="J7" i="48"/>
  <c r="F29" i="18"/>
  <c r="G29" i="18" s="1"/>
  <c r="E42" i="43"/>
  <c r="X40" i="44"/>
  <c r="X40" i="35"/>
  <c r="E8" i="39"/>
  <c r="E33" i="50"/>
  <c r="G33" i="50" s="1"/>
  <c r="E17" i="50"/>
  <c r="E7" i="48"/>
  <c r="F39" i="44"/>
  <c r="G29" i="37"/>
  <c r="X40" i="41"/>
  <c r="X40" i="34"/>
  <c r="X40" i="27"/>
  <c r="E21" i="26"/>
  <c r="E34" i="40"/>
  <c r="E25" i="40"/>
  <c r="E16" i="43"/>
  <c r="E38" i="44"/>
  <c r="E23" i="44"/>
  <c r="E7" i="44"/>
  <c r="E29" i="42"/>
  <c r="E35" i="41"/>
  <c r="E19" i="41"/>
  <c r="E31" i="39"/>
  <c r="E15" i="39"/>
  <c r="E38" i="38"/>
  <c r="E7" i="38"/>
  <c r="E28" i="36"/>
  <c r="E12" i="36"/>
  <c r="E40" i="34"/>
  <c r="E24" i="34"/>
  <c r="E14" i="33"/>
  <c r="E36" i="32"/>
  <c r="E20" i="32"/>
  <c r="E5" i="32"/>
  <c r="G5" i="32" s="1"/>
  <c r="E26" i="30"/>
  <c r="E10" i="30"/>
  <c r="E28" i="28"/>
  <c r="G28" i="28" s="1"/>
  <c r="E12" i="28"/>
  <c r="E40" i="26"/>
  <c r="E30" i="25"/>
  <c r="E15" i="25"/>
  <c r="E27" i="23"/>
  <c r="G27" i="23" s="1"/>
  <c r="E11" i="23"/>
  <c r="E33" i="22"/>
  <c r="G33" i="22" s="1"/>
  <c r="E17" i="22"/>
  <c r="E39" i="21"/>
  <c r="E23" i="21"/>
  <c r="E7" i="21"/>
  <c r="E35" i="19"/>
  <c r="E19" i="19"/>
  <c r="G19" i="19" s="1"/>
  <c r="E41" i="43"/>
  <c r="E16" i="52"/>
  <c r="E39" i="51"/>
  <c r="G39" i="51" s="1"/>
  <c r="E23" i="51"/>
  <c r="E31" i="52"/>
  <c r="E37" i="37"/>
  <c r="F39" i="40"/>
  <c r="G39" i="40" s="1"/>
  <c r="P39" i="25"/>
  <c r="V36" i="24"/>
  <c r="X38" i="33"/>
  <c r="E16" i="39"/>
  <c r="X40" i="25"/>
  <c r="X40" i="33"/>
  <c r="X40" i="26"/>
  <c r="E9" i="39"/>
  <c r="E38" i="26"/>
  <c r="E5" i="44"/>
  <c r="E37" i="44"/>
  <c r="E30" i="39"/>
  <c r="E14" i="39"/>
  <c r="E22" i="38"/>
  <c r="E6" i="38"/>
  <c r="E39" i="26"/>
  <c r="E23" i="26"/>
  <c r="E7" i="26"/>
  <c r="E29" i="25"/>
  <c r="G29" i="25" s="1"/>
  <c r="E8" i="18"/>
  <c r="E36" i="16"/>
  <c r="E5" i="16"/>
  <c r="G5" i="16" s="1"/>
  <c r="P23" i="17"/>
  <c r="P23" i="16"/>
  <c r="P23" i="26"/>
  <c r="F23" i="26"/>
  <c r="P23" i="36"/>
  <c r="F23" i="20"/>
  <c r="G23" i="20" s="1"/>
  <c r="P23" i="51"/>
  <c r="P23" i="25"/>
  <c r="F23" i="31"/>
  <c r="G23" i="31" s="1"/>
  <c r="P23" i="33"/>
  <c r="F23" i="49"/>
  <c r="P23" i="37"/>
  <c r="P23" i="13"/>
  <c r="P15" i="50"/>
  <c r="F15" i="34"/>
  <c r="P15" i="15"/>
  <c r="P15" i="41"/>
  <c r="P15" i="51"/>
  <c r="P15" i="36"/>
  <c r="F15" i="16"/>
  <c r="G15" i="16" s="1"/>
  <c r="F15" i="51"/>
  <c r="P15" i="42"/>
  <c r="P15" i="12"/>
  <c r="F15" i="15"/>
  <c r="G15" i="15" s="1"/>
  <c r="F15" i="44"/>
  <c r="F15" i="36"/>
  <c r="F15" i="48"/>
  <c r="P15" i="27"/>
  <c r="F15" i="26"/>
  <c r="F15" i="37"/>
  <c r="F15" i="28"/>
  <c r="G15" i="28" s="1"/>
  <c r="P11" i="12"/>
  <c r="G10" i="43"/>
  <c r="G27" i="43"/>
  <c r="F28" i="29"/>
  <c r="G28" i="29" s="1"/>
  <c r="P28" i="23"/>
  <c r="F28" i="34"/>
  <c r="F28" i="27"/>
  <c r="F28" i="42"/>
  <c r="G28" i="42" s="1"/>
  <c r="P28" i="15"/>
  <c r="F28" i="49"/>
  <c r="P28" i="50"/>
  <c r="F28" i="48"/>
  <c r="P34" i="8"/>
  <c r="F34" i="31"/>
  <c r="G34" i="31" s="1"/>
  <c r="F34" i="20"/>
  <c r="G34" i="20" s="1"/>
  <c r="F34" i="38"/>
  <c r="F34" i="16"/>
  <c r="G34" i="16" s="1"/>
  <c r="P34" i="48"/>
  <c r="P34" i="37"/>
  <c r="F34" i="8"/>
  <c r="G34" i="8" s="1"/>
  <c r="P34" i="51"/>
  <c r="P34" i="13"/>
  <c r="F34" i="26"/>
  <c r="G34" i="26" s="1"/>
  <c r="P34" i="42"/>
  <c r="F15" i="49"/>
  <c r="P15" i="23"/>
  <c r="P15" i="26"/>
  <c r="P15" i="13"/>
  <c r="F15" i="39"/>
  <c r="F15" i="50"/>
  <c r="G15" i="50" s="1"/>
  <c r="P15" i="32"/>
  <c r="F15" i="30"/>
  <c r="G15" i="30" s="1"/>
  <c r="F15" i="27"/>
  <c r="P15" i="22"/>
  <c r="F34" i="49"/>
  <c r="G34" i="49" s="1"/>
  <c r="P23" i="40"/>
  <c r="P23" i="42"/>
  <c r="P23" i="31"/>
  <c r="F23" i="19"/>
  <c r="P43" i="52"/>
  <c r="F43" i="21"/>
  <c r="G43" i="21" s="1"/>
  <c r="P43" i="14"/>
  <c r="P43" i="50"/>
  <c r="F43" i="34"/>
  <c r="G43" i="34" s="1"/>
  <c r="F43" i="22"/>
  <c r="G43" i="22" s="1"/>
  <c r="F43" i="28"/>
  <c r="G43" i="28" s="1"/>
  <c r="F32" i="17"/>
  <c r="F32" i="33"/>
  <c r="F32" i="50"/>
  <c r="G32" i="50" s="1"/>
  <c r="P32" i="24"/>
  <c r="P32" i="42"/>
  <c r="P32" i="49"/>
  <c r="F32" i="32"/>
  <c r="P15" i="38"/>
  <c r="P35" i="31"/>
  <c r="F35" i="21"/>
  <c r="P34" i="19"/>
  <c r="P15" i="49"/>
  <c r="P28" i="27"/>
  <c r="P43" i="49"/>
  <c r="P43" i="34"/>
  <c r="F43" i="43"/>
  <c r="F43" i="48"/>
  <c r="F43" i="31"/>
  <c r="F43" i="18"/>
  <c r="G43" i="18" s="1"/>
  <c r="F43" i="15"/>
  <c r="G43" i="15" s="1"/>
  <c r="P43" i="20"/>
  <c r="P43" i="29"/>
  <c r="F43" i="50"/>
  <c r="G43" i="50" s="1"/>
  <c r="P43" i="21"/>
  <c r="F43" i="51"/>
  <c r="P43" i="18"/>
  <c r="F43" i="38"/>
  <c r="F43" i="20"/>
  <c r="G43" i="20" s="1"/>
  <c r="P43" i="22"/>
  <c r="P43" i="51"/>
  <c r="P43" i="16"/>
  <c r="F43" i="49"/>
  <c r="F43" i="44"/>
  <c r="G43" i="44" s="1"/>
  <c r="F43" i="27"/>
  <c r="F43" i="14"/>
  <c r="G43" i="14" s="1"/>
  <c r="F43" i="8"/>
  <c r="F43" i="52"/>
  <c r="G43" i="52" s="1"/>
  <c r="P43" i="44"/>
  <c r="F43" i="29"/>
  <c r="G43" i="29" s="1"/>
  <c r="P43" i="39"/>
  <c r="P43" i="41"/>
  <c r="F43" i="37"/>
  <c r="G43" i="37" s="1"/>
  <c r="P43" i="26"/>
  <c r="P43" i="24"/>
  <c r="F34" i="14"/>
  <c r="G34" i="14" s="1"/>
  <c r="P34" i="16"/>
  <c r="P34" i="14"/>
  <c r="P34" i="30"/>
  <c r="P34" i="23"/>
  <c r="F34" i="39"/>
  <c r="P34" i="12"/>
  <c r="P34" i="36"/>
  <c r="P34" i="49"/>
  <c r="P32" i="8"/>
  <c r="F32" i="52"/>
  <c r="P32" i="22"/>
  <c r="P32" i="35"/>
  <c r="F32" i="43"/>
  <c r="P32" i="16"/>
  <c r="P32" i="38"/>
  <c r="F32" i="40"/>
  <c r="G32" i="40" s="1"/>
  <c r="P32" i="19"/>
  <c r="P32" i="50"/>
  <c r="F32" i="37"/>
  <c r="G32" i="37" s="1"/>
  <c r="F32" i="16"/>
  <c r="G32" i="16" s="1"/>
  <c r="P32" i="12"/>
  <c r="P32" i="17"/>
  <c r="F32" i="22"/>
  <c r="F32" i="49"/>
  <c r="G32" i="49" s="1"/>
  <c r="F32" i="51"/>
  <c r="G32" i="51" s="1"/>
  <c r="F32" i="24"/>
  <c r="G32" i="24" s="1"/>
  <c r="F32" i="31"/>
  <c r="P32" i="18"/>
  <c r="P32" i="23"/>
  <c r="P32" i="44"/>
  <c r="P32" i="26"/>
  <c r="F32" i="29"/>
  <c r="G32" i="29" s="1"/>
  <c r="P32" i="51"/>
  <c r="F32" i="18"/>
  <c r="G32" i="18" s="1"/>
  <c r="F32" i="34"/>
  <c r="F32" i="12"/>
  <c r="P32" i="37"/>
  <c r="P32" i="20"/>
  <c r="P32" i="29"/>
  <c r="P32" i="30"/>
  <c r="F32" i="35"/>
  <c r="G32" i="35" s="1"/>
  <c r="P32" i="41"/>
  <c r="P32" i="40"/>
  <c r="P11" i="34"/>
  <c r="P11" i="36"/>
  <c r="P11" i="22"/>
  <c r="P11" i="18"/>
  <c r="F11" i="22"/>
  <c r="G11" i="22" s="1"/>
  <c r="F11" i="31"/>
  <c r="G11" i="31" s="1"/>
  <c r="F11" i="37"/>
  <c r="F11" i="51"/>
  <c r="P28" i="28"/>
  <c r="P28" i="16"/>
  <c r="F28" i="30"/>
  <c r="G28" i="30" s="1"/>
  <c r="P28" i="37"/>
  <c r="F28" i="15"/>
  <c r="G28" i="15" s="1"/>
  <c r="P28" i="29"/>
  <c r="F28" i="36"/>
  <c r="P28" i="44"/>
  <c r="P28" i="19"/>
  <c r="F28" i="33"/>
  <c r="P28" i="39"/>
  <c r="F28" i="18"/>
  <c r="G28" i="18" s="1"/>
  <c r="P28" i="30"/>
  <c r="F28" i="39"/>
  <c r="F28" i="40"/>
  <c r="P28" i="8"/>
  <c r="P28" i="25"/>
  <c r="F28" i="35"/>
  <c r="G28" i="35" s="1"/>
  <c r="P28" i="42"/>
  <c r="F28" i="22"/>
  <c r="G28" i="22" s="1"/>
  <c r="P28" i="34"/>
  <c r="F28" i="41"/>
  <c r="G28" i="41" s="1"/>
  <c r="P11" i="52"/>
  <c r="F28" i="26"/>
  <c r="P28" i="38"/>
  <c r="P28" i="26"/>
  <c r="F28" i="19"/>
  <c r="P28" i="41"/>
  <c r="P28" i="24"/>
  <c r="P28" i="13"/>
  <c r="F28" i="12"/>
  <c r="G28" i="12" s="1"/>
  <c r="F28" i="14"/>
  <c r="F34" i="22"/>
  <c r="G34" i="22" s="1"/>
  <c r="F34" i="35"/>
  <c r="G34" i="35" s="1"/>
  <c r="F34" i="48"/>
  <c r="P34" i="35"/>
  <c r="F34" i="24"/>
  <c r="G34" i="24" s="1"/>
  <c r="F34" i="42"/>
  <c r="G34" i="42" s="1"/>
  <c r="F34" i="52"/>
  <c r="G34" i="52" s="1"/>
  <c r="P34" i="33"/>
  <c r="P34" i="50"/>
  <c r="P34" i="20"/>
  <c r="P34" i="40"/>
  <c r="F34" i="33"/>
  <c r="P15" i="52"/>
  <c r="F15" i="42"/>
  <c r="G15" i="42" s="1"/>
  <c r="P15" i="16"/>
  <c r="P15" i="35"/>
  <c r="P15" i="34"/>
  <c r="F15" i="8"/>
  <c r="G15" i="8" s="1"/>
  <c r="P15" i="8"/>
  <c r="P15" i="17"/>
  <c r="P15" i="43"/>
  <c r="P15" i="33"/>
  <c r="P23" i="28"/>
  <c r="F23" i="38"/>
  <c r="F23" i="37"/>
  <c r="G23" i="37" s="1"/>
  <c r="F23" i="39"/>
  <c r="P43" i="27"/>
  <c r="F43" i="24"/>
  <c r="G43" i="24" s="1"/>
  <c r="P43" i="8"/>
  <c r="P43" i="36"/>
  <c r="F43" i="42"/>
  <c r="G43" i="42" s="1"/>
  <c r="F43" i="25"/>
  <c r="G43" i="25" s="1"/>
  <c r="F43" i="36"/>
  <c r="G43" i="36" s="1"/>
  <c r="P43" i="31"/>
  <c r="F32" i="14"/>
  <c r="P32" i="27"/>
  <c r="F32" i="30"/>
  <c r="F32" i="38"/>
  <c r="G32" i="38" s="1"/>
  <c r="P32" i="25"/>
  <c r="P32" i="36"/>
  <c r="P32" i="33"/>
  <c r="P32" i="43"/>
  <c r="F15" i="19"/>
  <c r="P34" i="52"/>
  <c r="P15" i="21"/>
  <c r="P28" i="43"/>
  <c r="P11" i="38"/>
  <c r="F11" i="12"/>
  <c r="G11" i="12" s="1"/>
  <c r="P11" i="48"/>
  <c r="P28" i="36"/>
  <c r="P28" i="31"/>
  <c r="F28" i="16"/>
  <c r="G28" i="16" s="1"/>
  <c r="P28" i="52"/>
  <c r="P28" i="33"/>
  <c r="F28" i="31"/>
  <c r="F28" i="50"/>
  <c r="G28" i="50" s="1"/>
  <c r="P28" i="51"/>
  <c r="F28" i="51"/>
  <c r="G28" i="51" s="1"/>
  <c r="P34" i="39"/>
  <c r="F34" i="36"/>
  <c r="G34" i="36" s="1"/>
  <c r="F34" i="18"/>
  <c r="G34" i="18" s="1"/>
  <c r="P34" i="25"/>
  <c r="F34" i="43"/>
  <c r="G34" i="43" s="1"/>
  <c r="P34" i="34"/>
  <c r="P34" i="15"/>
  <c r="F34" i="37"/>
  <c r="F34" i="27"/>
  <c r="P34" i="17"/>
  <c r="F34" i="32"/>
  <c r="G34" i="32" s="1"/>
  <c r="F34" i="34"/>
  <c r="F34" i="12"/>
  <c r="G34" i="12" s="1"/>
  <c r="P15" i="25"/>
  <c r="F15" i="20"/>
  <c r="G15" i="20" s="1"/>
  <c r="P15" i="40"/>
  <c r="F15" i="14"/>
  <c r="G15" i="14" s="1"/>
  <c r="P15" i="14"/>
  <c r="P15" i="44"/>
  <c r="F15" i="23"/>
  <c r="F15" i="43"/>
  <c r="P15" i="28"/>
  <c r="P34" i="43"/>
  <c r="F23" i="35"/>
  <c r="G23" i="35" s="1"/>
  <c r="F23" i="12"/>
  <c r="G23" i="12" s="1"/>
  <c r="F23" i="14"/>
  <c r="G23" i="14" s="1"/>
  <c r="P43" i="32"/>
  <c r="F43" i="32"/>
  <c r="F43" i="12"/>
  <c r="G43" i="12" s="1"/>
  <c r="P43" i="28"/>
  <c r="F43" i="19"/>
  <c r="G43" i="19" s="1"/>
  <c r="F43" i="35"/>
  <c r="G43" i="35" s="1"/>
  <c r="P43" i="43"/>
  <c r="P43" i="30"/>
  <c r="F32" i="21"/>
  <c r="G32" i="21" s="1"/>
  <c r="P32" i="31"/>
  <c r="P32" i="13"/>
  <c r="F32" i="15"/>
  <c r="P32" i="28"/>
  <c r="P32" i="21"/>
  <c r="F32" i="25"/>
  <c r="G32" i="25" s="1"/>
  <c r="P32" i="34"/>
  <c r="F34" i="41"/>
  <c r="F15" i="12"/>
  <c r="G15" i="12" s="1"/>
  <c r="P11" i="40"/>
  <c r="F28" i="44"/>
  <c r="G28" i="44" s="1"/>
  <c r="P28" i="35"/>
  <c r="F28" i="24"/>
  <c r="G12" i="30"/>
  <c r="G15" i="49"/>
  <c r="G15" i="48"/>
  <c r="P39" i="12"/>
  <c r="F39" i="19"/>
  <c r="F39" i="27"/>
  <c r="P39" i="28"/>
  <c r="P39" i="15"/>
  <c r="F39" i="34"/>
  <c r="G39" i="34" s="1"/>
  <c r="P39" i="22"/>
  <c r="P39" i="49"/>
  <c r="F39" i="37"/>
  <c r="G39" i="37" s="1"/>
  <c r="F39" i="25"/>
  <c r="G39" i="25" s="1"/>
  <c r="F39" i="18"/>
  <c r="G39" i="18" s="1"/>
  <c r="F39" i="30"/>
  <c r="G39" i="30" s="1"/>
  <c r="P39" i="29"/>
  <c r="P39" i="24"/>
  <c r="G28" i="24"/>
  <c r="G12" i="43"/>
  <c r="G10" i="29"/>
  <c r="F39" i="20"/>
  <c r="G39" i="20" s="1"/>
  <c r="F39" i="36"/>
  <c r="G39" i="36" s="1"/>
  <c r="P39" i="44"/>
  <c r="F39" i="23"/>
  <c r="G39" i="23" s="1"/>
  <c r="P39" i="27"/>
  <c r="F39" i="42"/>
  <c r="P39" i="34"/>
  <c r="F39" i="12"/>
  <c r="G39" i="12" s="1"/>
  <c r="P39" i="50"/>
  <c r="P39" i="35"/>
  <c r="F39" i="8"/>
  <c r="G39" i="8" s="1"/>
  <c r="P39" i="48"/>
  <c r="F39" i="24"/>
  <c r="G39" i="24" s="1"/>
  <c r="G28" i="40"/>
  <c r="F5" i="38"/>
  <c r="P5" i="38"/>
  <c r="F5" i="35"/>
  <c r="P5" i="35"/>
  <c r="F5" i="44"/>
  <c r="P5" i="28"/>
  <c r="X15" i="43"/>
  <c r="X15" i="41"/>
  <c r="X15" i="29"/>
  <c r="X15" i="14"/>
  <c r="X15" i="37"/>
  <c r="X15" i="52"/>
  <c r="X15" i="30"/>
  <c r="X15" i="48"/>
  <c r="X15" i="33"/>
  <c r="X15" i="26"/>
  <c r="X15" i="17"/>
  <c r="X15" i="22"/>
  <c r="X15" i="15"/>
  <c r="X15" i="12"/>
  <c r="X15" i="42"/>
  <c r="X15" i="8"/>
  <c r="X15" i="31"/>
  <c r="X15" i="35"/>
  <c r="X15" i="38"/>
  <c r="X15" i="32"/>
  <c r="X15" i="49"/>
  <c r="X15" i="51"/>
  <c r="X15" i="24"/>
  <c r="X15" i="36"/>
  <c r="X15" i="23"/>
  <c r="X15" i="50"/>
  <c r="X15" i="34"/>
  <c r="X15" i="21"/>
  <c r="X15" i="13"/>
  <c r="X15" i="44"/>
  <c r="X15" i="27"/>
  <c r="X15" i="20"/>
  <c r="X15" i="28"/>
  <c r="X15" i="40"/>
  <c r="X15" i="19"/>
  <c r="X15" i="18"/>
  <c r="X15" i="16"/>
  <c r="X15" i="39"/>
  <c r="X15" i="25"/>
  <c r="V35" i="34"/>
  <c r="V35" i="23"/>
  <c r="V35" i="50"/>
  <c r="V35" i="49"/>
  <c r="V35" i="15"/>
  <c r="V35" i="13"/>
  <c r="V35" i="24"/>
  <c r="V35" i="12"/>
  <c r="V35" i="39"/>
  <c r="V35" i="22"/>
  <c r="V35" i="29"/>
  <c r="V35" i="20"/>
  <c r="V35" i="32"/>
  <c r="V35" i="38"/>
  <c r="V35" i="31"/>
  <c r="V35" i="48"/>
  <c r="V35" i="51"/>
  <c r="V35" i="21"/>
  <c r="V35" i="18"/>
  <c r="V35" i="43"/>
  <c r="V35" i="41"/>
  <c r="V35" i="30"/>
  <c r="X43" i="51"/>
  <c r="X43" i="38"/>
  <c r="X43" i="39"/>
  <c r="X43" i="16"/>
  <c r="X43" i="18"/>
  <c r="X43" i="20"/>
  <c r="X43" i="22"/>
  <c r="X43" i="24"/>
  <c r="X43" i="44"/>
  <c r="X43" i="35"/>
  <c r="X43" i="33"/>
  <c r="X43" i="50"/>
  <c r="X43" i="32"/>
  <c r="X43" i="29"/>
  <c r="X43" i="26"/>
  <c r="X43" i="25"/>
  <c r="X43" i="13"/>
  <c r="X43" i="14"/>
  <c r="X39" i="43"/>
  <c r="X39" i="44"/>
  <c r="X39" i="18"/>
  <c r="X39" i="19"/>
  <c r="X39" i="51"/>
  <c r="X39" i="30"/>
  <c r="X39" i="16"/>
  <c r="X39" i="33"/>
  <c r="X39" i="13"/>
  <c r="X39" i="34"/>
  <c r="X39" i="8"/>
  <c r="X39" i="20"/>
  <c r="X39" i="48"/>
  <c r="X39" i="50"/>
  <c r="X39" i="22"/>
  <c r="X39" i="36"/>
  <c r="X39" i="38"/>
  <c r="X39" i="39"/>
  <c r="X39" i="35"/>
  <c r="X39" i="37"/>
  <c r="X39" i="15"/>
  <c r="X39" i="49"/>
  <c r="X39" i="32"/>
  <c r="X39" i="21"/>
  <c r="X31" i="18"/>
  <c r="X31" i="24"/>
  <c r="X31" i="16"/>
  <c r="X31" i="49"/>
  <c r="X31" i="26"/>
  <c r="X31" i="21"/>
  <c r="X31" i="37"/>
  <c r="X31" i="17"/>
  <c r="X31" i="14"/>
  <c r="X31" i="13"/>
  <c r="X31" i="50"/>
  <c r="X31" i="39"/>
  <c r="X31" i="33"/>
  <c r="X31" i="12"/>
  <c r="X31" i="42"/>
  <c r="X31" i="48"/>
  <c r="X31" i="34"/>
  <c r="X25" i="17"/>
  <c r="X25" i="44"/>
  <c r="X25" i="27"/>
  <c r="X25" i="33"/>
  <c r="X25" i="28"/>
  <c r="X25" i="16"/>
  <c r="X25" i="20"/>
  <c r="X25" i="40"/>
  <c r="X25" i="34"/>
  <c r="X25" i="13"/>
  <c r="X25" i="49"/>
  <c r="X25" i="14"/>
  <c r="X25" i="52"/>
  <c r="X25" i="42"/>
  <c r="X25" i="51"/>
  <c r="X25" i="19"/>
  <c r="X25" i="37"/>
  <c r="X21" i="41"/>
  <c r="X21" i="19"/>
  <c r="X21" i="16"/>
  <c r="X21" i="24"/>
  <c r="X21" i="21"/>
  <c r="X21" i="22"/>
  <c r="X21" i="17"/>
  <c r="X21" i="43"/>
  <c r="X21" i="8"/>
  <c r="X21" i="18"/>
  <c r="X21" i="12"/>
  <c r="X21" i="25"/>
  <c r="X21" i="20"/>
  <c r="X21" i="44"/>
  <c r="X21" i="28"/>
  <c r="X21" i="30"/>
  <c r="X21" i="29"/>
  <c r="X21" i="15"/>
  <c r="X21" i="36"/>
  <c r="X21" i="33"/>
  <c r="X21" i="27"/>
  <c r="X21" i="32"/>
  <c r="X21" i="35"/>
  <c r="X21" i="50"/>
  <c r="X21" i="34"/>
  <c r="X21" i="40"/>
  <c r="X21" i="37"/>
  <c r="X21" i="51"/>
  <c r="X21" i="26"/>
  <c r="X13" i="19"/>
  <c r="X13" i="34"/>
  <c r="X13" i="49"/>
  <c r="X13" i="35"/>
  <c r="X13" i="25"/>
  <c r="X13" i="8"/>
  <c r="X13" i="51"/>
  <c r="X13" i="42"/>
  <c r="X13" i="36"/>
  <c r="X13" i="17"/>
  <c r="X13" i="24"/>
  <c r="X13" i="22"/>
  <c r="X13" i="48"/>
  <c r="X13" i="33"/>
  <c r="X13" i="26"/>
  <c r="X13" i="28"/>
  <c r="X13" i="52"/>
  <c r="X13" i="29"/>
  <c r="X13" i="50"/>
  <c r="X13" i="12"/>
  <c r="X13" i="21"/>
  <c r="X13" i="20"/>
  <c r="X13" i="44"/>
  <c r="X13" i="23"/>
  <c r="X13" i="37"/>
  <c r="X7" i="19"/>
  <c r="X7" i="15"/>
  <c r="X7" i="16"/>
  <c r="X9" i="25"/>
  <c r="X9" i="34"/>
  <c r="X9" i="38"/>
  <c r="X9" i="15"/>
  <c r="X9" i="28"/>
  <c r="X9" i="20"/>
  <c r="X11" i="37"/>
  <c r="X11" i="27"/>
  <c r="X11" i="35"/>
  <c r="X11" i="33"/>
  <c r="X11" i="52"/>
  <c r="X13" i="32"/>
  <c r="X13" i="31"/>
  <c r="X13" i="30"/>
  <c r="X23" i="31"/>
  <c r="X23" i="20"/>
  <c r="X23" i="27"/>
  <c r="X23" i="16"/>
  <c r="X23" i="30"/>
  <c r="X25" i="24"/>
  <c r="X25" i="36"/>
  <c r="X25" i="35"/>
  <c r="X25" i="48"/>
  <c r="X25" i="43"/>
  <c r="X27" i="24"/>
  <c r="X27" i="42"/>
  <c r="X27" i="50"/>
  <c r="X27" i="34"/>
  <c r="X27" i="35"/>
  <c r="X27" i="19"/>
  <c r="X33" i="34"/>
  <c r="X33" i="26"/>
  <c r="X33" i="22"/>
  <c r="X37" i="15"/>
  <c r="X37" i="21"/>
  <c r="X37" i="52"/>
  <c r="X37" i="12"/>
  <c r="X37" i="17"/>
  <c r="X39" i="27"/>
  <c r="X39" i="24"/>
  <c r="X39" i="40"/>
  <c r="X43" i="17"/>
  <c r="X43" i="40"/>
  <c r="X43" i="23"/>
  <c r="X43" i="37"/>
  <c r="X43" i="52"/>
  <c r="X7" i="44"/>
  <c r="X7" i="28"/>
  <c r="X7" i="52"/>
  <c r="X7" i="20"/>
  <c r="X7" i="48"/>
  <c r="X7" i="29"/>
  <c r="X7" i="22"/>
  <c r="X31" i="51"/>
  <c r="X31" i="40"/>
  <c r="X31" i="30"/>
  <c r="X31" i="28"/>
  <c r="X31" i="27"/>
  <c r="X31" i="22"/>
  <c r="X13" i="43"/>
  <c r="X19" i="14"/>
  <c r="X19" i="41"/>
  <c r="X19" i="27"/>
  <c r="X41" i="28"/>
  <c r="X41" i="48"/>
  <c r="X29" i="27"/>
  <c r="X29" i="12"/>
  <c r="X29" i="17"/>
  <c r="X21" i="48"/>
  <c r="X21" i="14"/>
  <c r="X39" i="12"/>
  <c r="X33" i="27"/>
  <c r="X33" i="21"/>
  <c r="V35" i="17"/>
  <c r="V34" i="8"/>
  <c r="V34" i="16"/>
  <c r="V34" i="32"/>
  <c r="V34" i="15"/>
  <c r="V34" i="30"/>
  <c r="V34" i="13"/>
  <c r="V34" i="17"/>
  <c r="V34" i="34"/>
  <c r="V34" i="18"/>
  <c r="V34" i="33"/>
  <c r="V34" i="49"/>
  <c r="V34" i="21"/>
  <c r="V34" i="35"/>
  <c r="V34" i="19"/>
  <c r="V34" i="36"/>
  <c r="V34" i="48"/>
  <c r="V34" i="22"/>
  <c r="V34" i="41"/>
  <c r="V34" i="20"/>
  <c r="V34" i="37"/>
  <c r="V34" i="50"/>
  <c r="V34" i="24"/>
  <c r="V34" i="42"/>
  <c r="V34" i="23"/>
  <c r="V34" i="38"/>
  <c r="V34" i="51"/>
  <c r="V34" i="26"/>
  <c r="V34" i="44"/>
  <c r="V34" i="25"/>
  <c r="V34" i="39"/>
  <c r="V34" i="52"/>
  <c r="V34" i="40"/>
  <c r="V34" i="29"/>
  <c r="V34" i="28"/>
  <c r="V34" i="12"/>
  <c r="V34" i="43"/>
  <c r="V34" i="31"/>
  <c r="V8" i="49"/>
  <c r="V8" i="23"/>
  <c r="V8" i="33"/>
  <c r="V8" i="34"/>
  <c r="V8" i="37"/>
  <c r="V8" i="28"/>
  <c r="V8" i="35"/>
  <c r="V8" i="38"/>
  <c r="V8" i="43"/>
  <c r="V8" i="48"/>
  <c r="V8" i="29"/>
  <c r="V8" i="40"/>
  <c r="V8" i="42"/>
  <c r="V8" i="15"/>
  <c r="V8" i="22"/>
  <c r="V8" i="41"/>
  <c r="V8" i="44"/>
  <c r="V8" i="32"/>
  <c r="V8" i="51"/>
  <c r="V8" i="8"/>
  <c r="V8" i="24"/>
  <c r="V8" i="19"/>
  <c r="V8" i="16"/>
  <c r="V8" i="14"/>
  <c r="V8" i="25"/>
  <c r="V8" i="20"/>
  <c r="V8" i="21"/>
  <c r="V8" i="36"/>
  <c r="V8" i="52"/>
  <c r="V8" i="26"/>
  <c r="V8" i="30"/>
  <c r="V8" i="39"/>
  <c r="V8" i="12"/>
  <c r="V8" i="27"/>
  <c r="V8" i="31"/>
  <c r="V8" i="17"/>
  <c r="X9" i="48"/>
  <c r="X9" i="24"/>
  <c r="X9" i="23"/>
  <c r="X9" i="14"/>
  <c r="X9" i="29"/>
  <c r="X11" i="40"/>
  <c r="X11" i="8"/>
  <c r="X11" i="48"/>
  <c r="X11" i="15"/>
  <c r="X13" i="16"/>
  <c r="X13" i="27"/>
  <c r="X23" i="21"/>
  <c r="X23" i="14"/>
  <c r="X23" i="37"/>
  <c r="X23" i="33"/>
  <c r="X25" i="41"/>
  <c r="X25" i="50"/>
  <c r="X25" i="18"/>
  <c r="X25" i="39"/>
  <c r="X25" i="29"/>
  <c r="X25" i="26"/>
  <c r="X27" i="43"/>
  <c r="X27" i="28"/>
  <c r="X27" i="18"/>
  <c r="X27" i="21"/>
  <c r="X33" i="19"/>
  <c r="X33" i="20"/>
  <c r="X33" i="30"/>
  <c r="X37" i="49"/>
  <c r="X37" i="39"/>
  <c r="X37" i="33"/>
  <c r="X39" i="26"/>
  <c r="X39" i="23"/>
  <c r="X39" i="14"/>
  <c r="X39" i="29"/>
  <c r="X43" i="31"/>
  <c r="X43" i="48"/>
  <c r="X43" i="19"/>
  <c r="X43" i="28"/>
  <c r="X43" i="30"/>
  <c r="X7" i="36"/>
  <c r="X7" i="32"/>
  <c r="X7" i="23"/>
  <c r="X7" i="8"/>
  <c r="X7" i="17"/>
  <c r="X7" i="35"/>
  <c r="X7" i="50"/>
  <c r="X31" i="38"/>
  <c r="X31" i="43"/>
  <c r="X31" i="8"/>
  <c r="X31" i="41"/>
  <c r="X31" i="20"/>
  <c r="X31" i="31"/>
  <c r="V35" i="27"/>
  <c r="X13" i="15"/>
  <c r="X19" i="48"/>
  <c r="X19" i="33"/>
  <c r="X41" i="29"/>
  <c r="X29" i="49"/>
  <c r="X21" i="52"/>
  <c r="X21" i="38"/>
  <c r="X39" i="17"/>
  <c r="X43" i="42"/>
  <c r="V15" i="18"/>
  <c r="V15" i="33"/>
  <c r="V15" i="39"/>
  <c r="V15" i="51"/>
  <c r="V15" i="13"/>
  <c r="V15" i="32"/>
  <c r="V15" i="36"/>
  <c r="V15" i="43"/>
  <c r="V15" i="16"/>
  <c r="V15" i="38"/>
  <c r="V15" i="24"/>
  <c r="V15" i="37"/>
  <c r="V15" i="17"/>
  <c r="V15" i="19"/>
  <c r="V15" i="29"/>
  <c r="V15" i="28"/>
  <c r="X41" i="30"/>
  <c r="X41" i="15"/>
  <c r="X41" i="51"/>
  <c r="X41" i="50"/>
  <c r="X41" i="38"/>
  <c r="X41" i="26"/>
  <c r="X41" i="25"/>
  <c r="X41" i="41"/>
  <c r="X41" i="8"/>
  <c r="X41" i="20"/>
  <c r="X41" i="23"/>
  <c r="X41" i="17"/>
  <c r="X41" i="52"/>
  <c r="X41" i="43"/>
  <c r="X41" i="36"/>
  <c r="X41" i="39"/>
  <c r="X41" i="49"/>
  <c r="X41" i="37"/>
  <c r="X41" i="12"/>
  <c r="X41" i="22"/>
  <c r="X41" i="13"/>
  <c r="X41" i="19"/>
  <c r="X41" i="44"/>
  <c r="X41" i="42"/>
  <c r="X41" i="35"/>
  <c r="X41" i="33"/>
  <c r="X41" i="32"/>
  <c r="X41" i="31"/>
  <c r="X41" i="16"/>
  <c r="X41" i="24"/>
  <c r="X37" i="13"/>
  <c r="X37" i="44"/>
  <c r="X37" i="51"/>
  <c r="X37" i="14"/>
  <c r="X37" i="37"/>
  <c r="X37" i="23"/>
  <c r="X37" i="16"/>
  <c r="X37" i="20"/>
  <c r="X37" i="36"/>
  <c r="X37" i="19"/>
  <c r="X37" i="30"/>
  <c r="X37" i="29"/>
  <c r="X37" i="28"/>
  <c r="X37" i="27"/>
  <c r="X37" i="26"/>
  <c r="X37" i="48"/>
  <c r="X37" i="40"/>
  <c r="X37" i="50"/>
  <c r="X37" i="35"/>
  <c r="X33" i="51"/>
  <c r="X33" i="41"/>
  <c r="X33" i="35"/>
  <c r="X33" i="38"/>
  <c r="X33" i="28"/>
  <c r="X33" i="24"/>
  <c r="X33" i="16"/>
  <c r="X33" i="17"/>
  <c r="X33" i="25"/>
  <c r="X33" i="15"/>
  <c r="X33" i="39"/>
  <c r="X33" i="33"/>
  <c r="X33" i="49"/>
  <c r="X33" i="14"/>
  <c r="X33" i="32"/>
  <c r="X33" i="8"/>
  <c r="X33" i="37"/>
  <c r="X33" i="52"/>
  <c r="X33" i="12"/>
  <c r="X33" i="18"/>
  <c r="X33" i="50"/>
  <c r="X33" i="40"/>
  <c r="X29" i="18"/>
  <c r="X29" i="31"/>
  <c r="X29" i="41"/>
  <c r="X29" i="52"/>
  <c r="X29" i="16"/>
  <c r="X29" i="26"/>
  <c r="X29" i="37"/>
  <c r="X29" i="51"/>
  <c r="X29" i="22"/>
  <c r="X29" i="15"/>
  <c r="X29" i="20"/>
  <c r="X29" i="33"/>
  <c r="X29" i="43"/>
  <c r="X29" i="13"/>
  <c r="X29" i="21"/>
  <c r="X29" i="29"/>
  <c r="X29" i="40"/>
  <c r="X29" i="44"/>
  <c r="X29" i="39"/>
  <c r="X29" i="14"/>
  <c r="X29" i="25"/>
  <c r="X29" i="36"/>
  <c r="X29" i="48"/>
  <c r="X29" i="8"/>
  <c r="X29" i="19"/>
  <c r="X29" i="32"/>
  <c r="X29" i="42"/>
  <c r="X29" i="35"/>
  <c r="X29" i="30"/>
  <c r="X27" i="32"/>
  <c r="X27" i="31"/>
  <c r="X27" i="41"/>
  <c r="X27" i="38"/>
  <c r="X27" i="36"/>
  <c r="X27" i="15"/>
  <c r="X27" i="16"/>
  <c r="X27" i="12"/>
  <c r="X27" i="8"/>
  <c r="X27" i="30"/>
  <c r="X27" i="49"/>
  <c r="X27" i="23"/>
  <c r="X27" i="27"/>
  <c r="X27" i="48"/>
  <c r="X27" i="26"/>
  <c r="X23" i="24"/>
  <c r="X23" i="40"/>
  <c r="X23" i="44"/>
  <c r="X23" i="28"/>
  <c r="X23" i="19"/>
  <c r="X23" i="15"/>
  <c r="X23" i="38"/>
  <c r="X23" i="32"/>
  <c r="X23" i="12"/>
  <c r="X23" i="23"/>
  <c r="X23" i="51"/>
  <c r="X23" i="26"/>
  <c r="X23" i="50"/>
  <c r="X23" i="42"/>
  <c r="X23" i="22"/>
  <c r="X23" i="8"/>
  <c r="X23" i="34"/>
  <c r="X23" i="43"/>
  <c r="X19" i="8"/>
  <c r="X19" i="31"/>
  <c r="X19" i="34"/>
  <c r="X19" i="44"/>
  <c r="X19" i="26"/>
  <c r="X19" i="39"/>
  <c r="X19" i="22"/>
  <c r="X19" i="50"/>
  <c r="X19" i="16"/>
  <c r="X19" i="49"/>
  <c r="X19" i="25"/>
  <c r="X19" i="38"/>
  <c r="X19" i="13"/>
  <c r="X19" i="42"/>
  <c r="X19" i="37"/>
  <c r="X19" i="23"/>
  <c r="X19" i="36"/>
  <c r="X19" i="30"/>
  <c r="X19" i="32"/>
  <c r="X19" i="17"/>
  <c r="X19" i="19"/>
  <c r="X19" i="35"/>
  <c r="X19" i="21"/>
  <c r="X19" i="40"/>
  <c r="X19" i="12"/>
  <c r="X19" i="51"/>
  <c r="X19" i="18"/>
  <c r="X19" i="24"/>
  <c r="X19" i="15"/>
  <c r="X11" i="44"/>
  <c r="X11" i="16"/>
  <c r="X11" i="14"/>
  <c r="X11" i="12"/>
  <c r="X11" i="41"/>
  <c r="X11" i="21"/>
  <c r="X11" i="24"/>
  <c r="X11" i="22"/>
  <c r="X11" i="31"/>
  <c r="X11" i="51"/>
  <c r="X11" i="30"/>
  <c r="X11" i="29"/>
  <c r="X11" i="49"/>
  <c r="X11" i="38"/>
  <c r="X11" i="36"/>
  <c r="X11" i="20"/>
  <c r="X9" i="26"/>
  <c r="X9" i="21"/>
  <c r="X9" i="52"/>
  <c r="X9" i="51"/>
  <c r="X9" i="35"/>
  <c r="X9" i="31"/>
  <c r="X9" i="33"/>
  <c r="X9" i="32"/>
  <c r="X9" i="42"/>
  <c r="X9" i="39"/>
  <c r="X9" i="18"/>
  <c r="X9" i="12"/>
  <c r="X9" i="17"/>
  <c r="X9" i="13"/>
  <c r="X9" i="30"/>
  <c r="X9" i="41"/>
  <c r="X9" i="50"/>
  <c r="X9" i="49"/>
  <c r="X9" i="8"/>
  <c r="X9" i="19"/>
  <c r="X11" i="26"/>
  <c r="X11" i="28"/>
  <c r="X11" i="17"/>
  <c r="X11" i="43"/>
  <c r="X11" i="13"/>
  <c r="X13" i="40"/>
  <c r="X13" i="41"/>
  <c r="X23" i="36"/>
  <c r="X23" i="17"/>
  <c r="X23" i="18"/>
  <c r="X23" i="35"/>
  <c r="X23" i="25"/>
  <c r="X25" i="21"/>
  <c r="X25" i="32"/>
  <c r="X25" i="23"/>
  <c r="X25" i="38"/>
  <c r="X25" i="31"/>
  <c r="X27" i="39"/>
  <c r="X27" i="40"/>
  <c r="X27" i="13"/>
  <c r="X27" i="44"/>
  <c r="X27" i="33"/>
  <c r="X27" i="51"/>
  <c r="X33" i="42"/>
  <c r="X33" i="13"/>
  <c r="X33" i="31"/>
  <c r="X37" i="42"/>
  <c r="X37" i="25"/>
  <c r="X37" i="24"/>
  <c r="X37" i="22"/>
  <c r="X37" i="8"/>
  <c r="X39" i="41"/>
  <c r="X39" i="52"/>
  <c r="X39" i="25"/>
  <c r="X43" i="8"/>
  <c r="X43" i="41"/>
  <c r="X43" i="49"/>
  <c r="X43" i="15"/>
  <c r="X43" i="36"/>
  <c r="X7" i="24"/>
  <c r="X7" i="38"/>
  <c r="X7" i="12"/>
  <c r="X7" i="43"/>
  <c r="X7" i="25"/>
  <c r="X7" i="42"/>
  <c r="X7" i="18"/>
  <c r="X7" i="33"/>
  <c r="X31" i="32"/>
  <c r="X31" i="44"/>
  <c r="X31" i="52"/>
  <c r="X31" i="19"/>
  <c r="X31" i="35"/>
  <c r="V35" i="52"/>
  <c r="X13" i="39"/>
  <c r="X19" i="29"/>
  <c r="X19" i="28"/>
  <c r="X41" i="18"/>
  <c r="X41" i="34"/>
  <c r="X41" i="14"/>
  <c r="X29" i="34"/>
  <c r="X29" i="38"/>
  <c r="X21" i="39"/>
  <c r="X21" i="42"/>
  <c r="X21" i="49"/>
  <c r="X33" i="36"/>
  <c r="X23" i="41"/>
  <c r="X27" i="25"/>
  <c r="X25" i="25"/>
  <c r="X9" i="43"/>
  <c r="X20" i="27"/>
  <c r="X20" i="24"/>
  <c r="X20" i="44"/>
  <c r="X20" i="8"/>
  <c r="V30" i="15"/>
  <c r="V30" i="35"/>
  <c r="V30" i="34"/>
  <c r="V22" i="42"/>
  <c r="V22" i="17"/>
  <c r="V22" i="21"/>
  <c r="V22" i="12"/>
  <c r="V22" i="31"/>
  <c r="V22" i="41"/>
  <c r="V22" i="43"/>
  <c r="V22" i="30"/>
  <c r="V22" i="48"/>
  <c r="V22" i="15"/>
  <c r="V22" i="26"/>
  <c r="V22" i="35"/>
  <c r="V22" i="23"/>
  <c r="V22" i="29"/>
  <c r="V22" i="32"/>
  <c r="V22" i="13"/>
  <c r="V22" i="37"/>
  <c r="V22" i="50"/>
  <c r="V22" i="49"/>
  <c r="V22" i="28"/>
  <c r="V22" i="19"/>
  <c r="V22" i="36"/>
  <c r="V22" i="27"/>
  <c r="V22" i="8"/>
  <c r="V22" i="38"/>
  <c r="V22" i="18"/>
  <c r="V22" i="44"/>
  <c r="V22" i="40"/>
  <c r="V22" i="52"/>
  <c r="V22" i="25"/>
  <c r="X20" i="18"/>
  <c r="X20" i="13"/>
  <c r="V30" i="13"/>
  <c r="V30" i="31"/>
  <c r="V30" i="36"/>
  <c r="V30" i="18"/>
  <c r="V22" i="33"/>
  <c r="V22" i="39"/>
  <c r="V22" i="14"/>
  <c r="V5" i="39"/>
  <c r="V5" i="17"/>
  <c r="V5" i="38"/>
  <c r="V5" i="20"/>
  <c r="V5" i="26"/>
  <c r="V5" i="15"/>
  <c r="V5" i="25"/>
  <c r="V5" i="29"/>
  <c r="V5" i="27"/>
  <c r="V5" i="13"/>
  <c r="V5" i="21"/>
  <c r="V5" i="23"/>
  <c r="V5" i="40"/>
  <c r="V5" i="37"/>
  <c r="V5" i="16"/>
  <c r="V5" i="49"/>
  <c r="V5" i="34"/>
  <c r="V5" i="48"/>
  <c r="V5" i="32"/>
  <c r="V5" i="36"/>
  <c r="V5" i="18"/>
  <c r="V5" i="31"/>
  <c r="V5" i="8"/>
  <c r="V5" i="19"/>
  <c r="V5" i="51"/>
  <c r="V5" i="43"/>
  <c r="V5" i="52"/>
  <c r="V5" i="42"/>
  <c r="V5" i="12"/>
  <c r="V5" i="50"/>
  <c r="V5" i="35"/>
  <c r="V5" i="28"/>
  <c r="V5" i="33"/>
  <c r="V5" i="22"/>
  <c r="V5" i="30"/>
  <c r="V5" i="14"/>
  <c r="V5" i="24"/>
  <c r="V5" i="44"/>
  <c r="V5" i="41"/>
  <c r="V44" i="51"/>
  <c r="V44" i="52"/>
  <c r="V44" i="38"/>
  <c r="V44" i="30"/>
  <c r="V44" i="39"/>
  <c r="V44" i="31"/>
  <c r="V44" i="16"/>
  <c r="V44" i="44"/>
  <c r="V44" i="43"/>
  <c r="V44" i="36"/>
  <c r="V44" i="28"/>
  <c r="V44" i="37"/>
  <c r="V44" i="29"/>
  <c r="V44" i="18"/>
  <c r="V44" i="24"/>
  <c r="V44" i="48"/>
  <c r="V44" i="42"/>
  <c r="V44" i="34"/>
  <c r="V44" i="26"/>
  <c r="V44" i="35"/>
  <c r="V44" i="27"/>
  <c r="V44" i="13"/>
  <c r="V44" i="15"/>
  <c r="V44" i="19"/>
  <c r="V44" i="21"/>
  <c r="V44" i="23"/>
  <c r="V44" i="12"/>
  <c r="V44" i="20"/>
  <c r="V44" i="49"/>
  <c r="V44" i="50"/>
  <c r="V44" i="40"/>
  <c r="V44" i="32"/>
  <c r="V44" i="41"/>
  <c r="V44" i="33"/>
  <c r="V44" i="25"/>
  <c r="V44" i="14"/>
  <c r="V44" i="17"/>
  <c r="V44" i="8"/>
  <c r="V44" i="22"/>
  <c r="J14" i="17"/>
  <c r="J14" i="29"/>
  <c r="J14" i="48"/>
  <c r="J14" i="26"/>
  <c r="J14" i="39"/>
  <c r="J14" i="21"/>
  <c r="J14" i="36"/>
  <c r="J14" i="43"/>
  <c r="J14" i="40"/>
  <c r="J43" i="8"/>
  <c r="J43" i="39"/>
  <c r="J43" i="24"/>
  <c r="J43" i="44"/>
  <c r="J43" i="21"/>
  <c r="J43" i="40"/>
  <c r="J43" i="42"/>
  <c r="J43" i="14"/>
  <c r="J43" i="52"/>
  <c r="T37" i="35"/>
  <c r="T37" i="36"/>
  <c r="T37" i="32"/>
  <c r="J31" i="40"/>
  <c r="J11" i="38"/>
  <c r="J14" i="23"/>
  <c r="J14" i="37"/>
  <c r="J14" i="42"/>
  <c r="J14" i="19"/>
  <c r="J14" i="14"/>
  <c r="J14" i="30"/>
  <c r="J14" i="31"/>
  <c r="J14" i="52"/>
  <c r="J14" i="25"/>
  <c r="J14" i="50"/>
  <c r="J43" i="26"/>
  <c r="J43" i="33"/>
  <c r="J43" i="38"/>
  <c r="J43" i="28"/>
  <c r="J43" i="18"/>
  <c r="J43" i="51"/>
  <c r="J43" i="17"/>
  <c r="J43" i="49"/>
  <c r="J43" i="20"/>
  <c r="J43" i="23"/>
  <c r="T37" i="22"/>
  <c r="T37" i="15"/>
  <c r="T37" i="31"/>
  <c r="J31" i="24"/>
  <c r="J14" i="8"/>
  <c r="J14" i="44"/>
  <c r="J14" i="27"/>
  <c r="J14" i="49"/>
  <c r="J14" i="18"/>
  <c r="J14" i="34"/>
  <c r="J14" i="41"/>
  <c r="J14" i="28"/>
  <c r="J14" i="20"/>
  <c r="J43" i="41"/>
  <c r="J43" i="32"/>
  <c r="J43" i="37"/>
  <c r="J43" i="34"/>
  <c r="J43" i="22"/>
  <c r="J43" i="25"/>
  <c r="J43" i="50"/>
  <c r="J43" i="48"/>
  <c r="J43" i="27"/>
  <c r="T37" i="14"/>
  <c r="T37" i="34"/>
  <c r="T37" i="52"/>
  <c r="J21" i="15"/>
  <c r="J10" i="39"/>
  <c r="J10" i="33"/>
  <c r="T11" i="29"/>
  <c r="J9" i="49"/>
  <c r="J31" i="25"/>
  <c r="J31" i="8"/>
  <c r="J31" i="36"/>
  <c r="J21" i="34"/>
  <c r="J11" i="50"/>
  <c r="J11" i="20"/>
  <c r="J21" i="28"/>
  <c r="J10" i="34"/>
  <c r="J10" i="40"/>
  <c r="J10" i="12"/>
  <c r="T11" i="16"/>
  <c r="T11" i="28"/>
  <c r="J31" i="22"/>
  <c r="J31" i="39"/>
  <c r="J21" i="39"/>
  <c r="J21" i="42"/>
  <c r="J11" i="48"/>
  <c r="J21" i="14"/>
  <c r="J11" i="32"/>
  <c r="T20" i="38"/>
  <c r="J10" i="42"/>
  <c r="J10" i="38"/>
  <c r="T11" i="38"/>
  <c r="J31" i="31"/>
  <c r="J31" i="15"/>
  <c r="J21" i="27"/>
  <c r="J21" i="31"/>
  <c r="J11" i="13"/>
  <c r="J11" i="18"/>
  <c r="T20" i="15"/>
  <c r="T20" i="42"/>
  <c r="J10" i="26"/>
  <c r="J10" i="51"/>
  <c r="J10" i="43"/>
  <c r="J10" i="31"/>
  <c r="J10" i="50"/>
  <c r="J10" i="17"/>
  <c r="J10" i="13"/>
  <c r="J10" i="37"/>
  <c r="J10" i="14"/>
  <c r="J10" i="44"/>
  <c r="T11" i="24"/>
  <c r="T11" i="44"/>
  <c r="T11" i="41"/>
  <c r="T11" i="48"/>
  <c r="T11" i="42"/>
  <c r="J9" i="29"/>
  <c r="J31" i="27"/>
  <c r="J31" i="21"/>
  <c r="J31" i="52"/>
  <c r="J31" i="29"/>
  <c r="J31" i="37"/>
  <c r="J31" i="34"/>
  <c r="J31" i="32"/>
  <c r="J31" i="38"/>
  <c r="J31" i="51"/>
  <c r="J31" i="14"/>
  <c r="J21" i="26"/>
  <c r="J21" i="49"/>
  <c r="J21" i="23"/>
  <c r="J21" i="30"/>
  <c r="J21" i="21"/>
  <c r="J21" i="41"/>
  <c r="J19" i="33"/>
  <c r="J21" i="12"/>
  <c r="J21" i="35"/>
  <c r="T20" i="44"/>
  <c r="T20" i="26"/>
  <c r="J10" i="41"/>
  <c r="J10" i="30"/>
  <c r="J10" i="16"/>
  <c r="J10" i="18"/>
  <c r="J10" i="27"/>
  <c r="J10" i="29"/>
  <c r="J10" i="32"/>
  <c r="J10" i="35"/>
  <c r="J10" i="8"/>
  <c r="J10" i="15"/>
  <c r="T11" i="40"/>
  <c r="T11" i="39"/>
  <c r="T11" i="25"/>
  <c r="T11" i="34"/>
  <c r="T11" i="51"/>
  <c r="J9" i="22"/>
  <c r="J31" i="13"/>
  <c r="J31" i="17"/>
  <c r="J31" i="41"/>
  <c r="J31" i="19"/>
  <c r="J31" i="33"/>
  <c r="J31" i="12"/>
  <c r="J31" i="50"/>
  <c r="J31" i="18"/>
  <c r="J31" i="28"/>
  <c r="J21" i="32"/>
  <c r="J21" i="29"/>
  <c r="J21" i="16"/>
  <c r="J21" i="8"/>
  <c r="J21" i="51"/>
  <c r="J21" i="43"/>
  <c r="J21" i="19"/>
  <c r="J19" i="17"/>
  <c r="J21" i="17"/>
  <c r="T20" i="17"/>
  <c r="T20" i="40"/>
  <c r="T20" i="13"/>
  <c r="J10" i="48"/>
  <c r="J10" i="19"/>
  <c r="J10" i="24"/>
  <c r="J10" i="52"/>
  <c r="J10" i="23"/>
  <c r="J10" i="49"/>
  <c r="J10" i="28"/>
  <c r="J10" i="36"/>
  <c r="J10" i="22"/>
  <c r="T11" i="23"/>
  <c r="T11" i="50"/>
  <c r="T11" i="17"/>
  <c r="T11" i="32"/>
  <c r="J31" i="43"/>
  <c r="J31" i="26"/>
  <c r="J31" i="35"/>
  <c r="J31" i="23"/>
  <c r="J31" i="44"/>
  <c r="J31" i="42"/>
  <c r="J31" i="30"/>
  <c r="J31" i="48"/>
  <c r="J31" i="49"/>
  <c r="J21" i="24"/>
  <c r="J21" i="36"/>
  <c r="J21" i="25"/>
  <c r="J21" i="18"/>
  <c r="J21" i="52"/>
  <c r="J21" i="37"/>
  <c r="J21" i="40"/>
  <c r="J21" i="44"/>
  <c r="J21" i="22"/>
  <c r="J21" i="20"/>
  <c r="G15" i="36"/>
  <c r="G15" i="44"/>
  <c r="G13" i="42"/>
  <c r="G36" i="8"/>
  <c r="G33" i="42"/>
  <c r="G43" i="38"/>
  <c r="G43" i="51"/>
  <c r="G43" i="31"/>
  <c r="G12" i="31"/>
  <c r="G25" i="52"/>
  <c r="G8" i="13"/>
  <c r="G5" i="8"/>
  <c r="G28" i="26"/>
  <c r="G34" i="29"/>
  <c r="G34" i="44"/>
  <c r="G34" i="30"/>
  <c r="G13" i="20"/>
  <c r="G43" i="32"/>
  <c r="G40" i="43"/>
  <c r="G32" i="30"/>
  <c r="G10" i="30"/>
  <c r="G27" i="39"/>
  <c r="G5" i="43"/>
  <c r="G12" i="26"/>
  <c r="G10" i="13"/>
  <c r="G15" i="25"/>
  <c r="G13" i="22"/>
  <c r="G33" i="40"/>
  <c r="G43" i="23"/>
  <c r="G43" i="30"/>
  <c r="G12" i="28"/>
  <c r="G40" i="26"/>
  <c r="G40" i="39"/>
  <c r="G32" i="12"/>
  <c r="G32" i="34"/>
  <c r="G12" i="12"/>
  <c r="G19" i="17"/>
  <c r="G15" i="51"/>
  <c r="G27" i="14"/>
  <c r="G27" i="22"/>
  <c r="G27" i="38"/>
  <c r="G5" i="35"/>
  <c r="G10" i="16"/>
  <c r="G25" i="44"/>
  <c r="G40" i="19"/>
  <c r="G32" i="22"/>
  <c r="G12" i="19"/>
  <c r="G33" i="20"/>
  <c r="G36" i="35"/>
  <c r="G27" i="19"/>
  <c r="G27" i="21"/>
  <c r="G10" i="35"/>
  <c r="G27" i="41"/>
  <c r="G5" i="28"/>
  <c r="G40" i="22"/>
  <c r="G40" i="13"/>
  <c r="G32" i="17"/>
  <c r="G32" i="15"/>
  <c r="G32" i="32"/>
  <c r="G36" i="17"/>
  <c r="G28" i="17"/>
  <c r="G10" i="23"/>
  <c r="G27" i="51"/>
  <c r="G5" i="36"/>
  <c r="E34" i="34"/>
  <c r="G34" i="34" s="1"/>
  <c r="T20" i="35"/>
  <c r="T20" i="20"/>
  <c r="T20" i="8"/>
  <c r="T20" i="29"/>
  <c r="T20" i="33"/>
  <c r="T20" i="41"/>
  <c r="T20" i="18"/>
  <c r="T20" i="31"/>
  <c r="T20" i="30"/>
  <c r="T20" i="37"/>
  <c r="T24" i="12"/>
  <c r="T24" i="49"/>
  <c r="T24" i="39"/>
  <c r="T24" i="23"/>
  <c r="T24" i="13"/>
  <c r="T24" i="50"/>
  <c r="T24" i="20"/>
  <c r="T24" i="26"/>
  <c r="T24" i="33"/>
  <c r="T24" i="51"/>
  <c r="T16" i="12"/>
  <c r="T16" i="48"/>
  <c r="T16" i="18"/>
  <c r="T16" i="22"/>
  <c r="T16" i="28"/>
  <c r="T16" i="43"/>
  <c r="T16" i="14"/>
  <c r="T16" i="25"/>
  <c r="T16" i="24"/>
  <c r="T16" i="50"/>
  <c r="T8" i="39"/>
  <c r="T8" i="15"/>
  <c r="T8" i="41"/>
  <c r="T8" i="22"/>
  <c r="T8" i="42"/>
  <c r="T28" i="25"/>
  <c r="T28" i="41"/>
  <c r="T28" i="29"/>
  <c r="T28" i="35"/>
  <c r="T28" i="18"/>
  <c r="J24" i="16"/>
  <c r="J24" i="29"/>
  <c r="J24" i="43"/>
  <c r="J24" i="37"/>
  <c r="J24" i="14"/>
  <c r="J24" i="18"/>
  <c r="J24" i="8"/>
  <c r="J24" i="21"/>
  <c r="J24" i="39"/>
  <c r="F8" i="35"/>
  <c r="G8" i="35" s="1"/>
  <c r="P8" i="31"/>
  <c r="F14" i="14"/>
  <c r="G14" i="14" s="1"/>
  <c r="P14" i="15"/>
  <c r="J29" i="23"/>
  <c r="P14" i="30"/>
  <c r="F35" i="30"/>
  <c r="G35" i="30" s="1"/>
  <c r="F35" i="37"/>
  <c r="G35" i="37" s="1"/>
  <c r="F35" i="36"/>
  <c r="G35" i="36" s="1"/>
  <c r="P35" i="23"/>
  <c r="P35" i="19"/>
  <c r="P35" i="29"/>
  <c r="F35" i="24"/>
  <c r="G35" i="24" s="1"/>
  <c r="P35" i="35"/>
  <c r="F35" i="12"/>
  <c r="G35" i="12" s="1"/>
  <c r="F35" i="40"/>
  <c r="G35" i="40" s="1"/>
  <c r="P35" i="18"/>
  <c r="P35" i="33"/>
  <c r="F35" i="29"/>
  <c r="G35" i="29" s="1"/>
  <c r="F35" i="22"/>
  <c r="G35" i="22" s="1"/>
  <c r="F35" i="15"/>
  <c r="G35" i="15" s="1"/>
  <c r="P35" i="38"/>
  <c r="P14" i="51"/>
  <c r="J27" i="33"/>
  <c r="J27" i="40"/>
  <c r="J27" i="51"/>
  <c r="J27" i="28"/>
  <c r="J27" i="19"/>
  <c r="N10" i="16"/>
  <c r="N10" i="17"/>
  <c r="N10" i="24"/>
  <c r="N10" i="31"/>
  <c r="N10" i="40"/>
  <c r="N10" i="30"/>
  <c r="N10" i="42"/>
  <c r="N10" i="41"/>
  <c r="N10" i="14"/>
  <c r="N10" i="19"/>
  <c r="N10" i="25"/>
  <c r="N10" i="32"/>
  <c r="N10" i="12"/>
  <c r="N10" i="20"/>
  <c r="N10" i="33"/>
  <c r="N10" i="36"/>
  <c r="N10" i="44"/>
  <c r="N10" i="18"/>
  <c r="N10" i="22"/>
  <c r="N10" i="27"/>
  <c r="N10" i="34"/>
  <c r="N10" i="28"/>
  <c r="N10" i="37"/>
  <c r="N10" i="21"/>
  <c r="N10" i="23"/>
  <c r="N10" i="35"/>
  <c r="N10" i="29"/>
  <c r="N10" i="43"/>
  <c r="N10" i="39"/>
  <c r="N10" i="13"/>
  <c r="N10" i="38"/>
  <c r="N10" i="26"/>
  <c r="N10" i="49"/>
  <c r="N10" i="15"/>
  <c r="N10" i="52"/>
  <c r="N41" i="42"/>
  <c r="N41" i="27"/>
  <c r="N41" i="40"/>
  <c r="N41" i="44"/>
  <c r="N41" i="21"/>
  <c r="N41" i="18"/>
  <c r="N41" i="28"/>
  <c r="AH8" i="4"/>
  <c r="F8" i="4" s="1"/>
  <c r="AI8" i="4"/>
  <c r="G8" i="4" s="1"/>
  <c r="T20" i="25"/>
  <c r="T20" i="14"/>
  <c r="T20" i="24"/>
  <c r="T20" i="21"/>
  <c r="T20" i="36"/>
  <c r="T20" i="22"/>
  <c r="T20" i="34"/>
  <c r="T20" i="23"/>
  <c r="T20" i="39"/>
  <c r="T20" i="51"/>
  <c r="T24" i="28"/>
  <c r="T24" i="52"/>
  <c r="T24" i="19"/>
  <c r="T24" i="43"/>
  <c r="T24" i="32"/>
  <c r="T24" i="48"/>
  <c r="T24" i="25"/>
  <c r="T24" i="34"/>
  <c r="T24" i="24"/>
  <c r="T16" i="27"/>
  <c r="T16" i="13"/>
  <c r="T16" i="40"/>
  <c r="T16" i="31"/>
  <c r="T16" i="20"/>
  <c r="T16" i="32"/>
  <c r="T16" i="35"/>
  <c r="T16" i="52"/>
  <c r="T16" i="23"/>
  <c r="T16" i="17"/>
  <c r="T8" i="37"/>
  <c r="T8" i="49"/>
  <c r="T8" i="33"/>
  <c r="T8" i="43"/>
  <c r="T8" i="34"/>
  <c r="T28" i="42"/>
  <c r="T28" i="27"/>
  <c r="T28" i="26"/>
  <c r="T28" i="12"/>
  <c r="T28" i="52"/>
  <c r="J24" i="15"/>
  <c r="J24" i="40"/>
  <c r="J24" i="44"/>
  <c r="J24" i="41"/>
  <c r="J24" i="48"/>
  <c r="J24" i="52"/>
  <c r="J24" i="32"/>
  <c r="J24" i="13"/>
  <c r="J24" i="38"/>
  <c r="J24" i="19"/>
  <c r="T37" i="37"/>
  <c r="T37" i="23"/>
  <c r="T37" i="29"/>
  <c r="T37" i="28"/>
  <c r="T37" i="19"/>
  <c r="T37" i="38"/>
  <c r="T37" i="18"/>
  <c r="T37" i="27"/>
  <c r="T37" i="25"/>
  <c r="T37" i="41"/>
  <c r="T37" i="8"/>
  <c r="T37" i="33"/>
  <c r="T37" i="48"/>
  <c r="T37" i="49"/>
  <c r="T37" i="21"/>
  <c r="T37" i="43"/>
  <c r="T37" i="17"/>
  <c r="T37" i="13"/>
  <c r="T37" i="24"/>
  <c r="T37" i="30"/>
  <c r="T37" i="51"/>
  <c r="T37" i="44"/>
  <c r="T37" i="26"/>
  <c r="T37" i="20"/>
  <c r="T37" i="39"/>
  <c r="T37" i="16"/>
  <c r="AI11" i="4"/>
  <c r="G11" i="4" s="1"/>
  <c r="AI31" i="4"/>
  <c r="G31" i="4" s="1"/>
  <c r="J28" i="44" s="1"/>
  <c r="P8" i="28"/>
  <c r="F14" i="15"/>
  <c r="G14" i="15" s="1"/>
  <c r="F14" i="28"/>
  <c r="G14" i="28" s="1"/>
  <c r="J37" i="49"/>
  <c r="J37" i="20"/>
  <c r="J37" i="8"/>
  <c r="J37" i="30"/>
  <c r="J37" i="18"/>
  <c r="J37" i="29"/>
  <c r="J37" i="15"/>
  <c r="J37" i="12"/>
  <c r="J37" i="52"/>
  <c r="J37" i="51"/>
  <c r="J37" i="22"/>
  <c r="J37" i="38"/>
  <c r="J37" i="42"/>
  <c r="J37" i="31"/>
  <c r="J37" i="48"/>
  <c r="J37" i="14"/>
  <c r="J37" i="28"/>
  <c r="J37" i="17"/>
  <c r="J37" i="43"/>
  <c r="J37" i="32"/>
  <c r="P14" i="48"/>
  <c r="F14" i="37"/>
  <c r="G14" i="37" s="1"/>
  <c r="P14" i="20"/>
  <c r="P14" i="35"/>
  <c r="P14" i="42"/>
  <c r="F14" i="44"/>
  <c r="G14" i="44" s="1"/>
  <c r="F14" i="52"/>
  <c r="G14" i="52" s="1"/>
  <c r="F14" i="36"/>
  <c r="G14" i="36" s="1"/>
  <c r="F14" i="33"/>
  <c r="P14" i="41"/>
  <c r="F14" i="13"/>
  <c r="G14" i="13" s="1"/>
  <c r="P14" i="19"/>
  <c r="F14" i="34"/>
  <c r="G14" i="34" s="1"/>
  <c r="P14" i="23"/>
  <c r="P14" i="38"/>
  <c r="P14" i="21"/>
  <c r="F14" i="22"/>
  <c r="G14" i="22" s="1"/>
  <c r="P14" i="14"/>
  <c r="F14" i="43"/>
  <c r="G14" i="43" s="1"/>
  <c r="P14" i="52"/>
  <c r="F14" i="51"/>
  <c r="G14" i="51" s="1"/>
  <c r="F14" i="48"/>
  <c r="P14" i="12"/>
  <c r="F14" i="49"/>
  <c r="P14" i="34"/>
  <c r="F14" i="26"/>
  <c r="F14" i="17"/>
  <c r="G14" i="17" s="1"/>
  <c r="F14" i="27"/>
  <c r="P14" i="50"/>
  <c r="P14" i="32"/>
  <c r="F14" i="16"/>
  <c r="G14" i="16" s="1"/>
  <c r="P14" i="44"/>
  <c r="F14" i="25"/>
  <c r="G14" i="25" s="1"/>
  <c r="F14" i="20"/>
  <c r="G14" i="20" s="1"/>
  <c r="P14" i="18"/>
  <c r="F14" i="24"/>
  <c r="G14" i="24" s="1"/>
  <c r="F14" i="29"/>
  <c r="G14" i="29" s="1"/>
  <c r="P14" i="25"/>
  <c r="P14" i="40"/>
  <c r="F14" i="21"/>
  <c r="G14" i="21" s="1"/>
  <c r="F14" i="35"/>
  <c r="P14" i="16"/>
  <c r="F14" i="18"/>
  <c r="P14" i="31"/>
  <c r="F14" i="39"/>
  <c r="G14" i="39" s="1"/>
  <c r="F14" i="31"/>
  <c r="G14" i="31" s="1"/>
  <c r="P14" i="28"/>
  <c r="F14" i="32"/>
  <c r="G14" i="32" s="1"/>
  <c r="F14" i="41"/>
  <c r="G14" i="41" s="1"/>
  <c r="P14" i="49"/>
  <c r="P14" i="24"/>
  <c r="F14" i="50"/>
  <c r="G14" i="50" s="1"/>
  <c r="F14" i="40"/>
  <c r="G14" i="40" s="1"/>
  <c r="F14" i="42"/>
  <c r="G14" i="42" s="1"/>
  <c r="P14" i="29"/>
  <c r="P14" i="33"/>
  <c r="P8" i="33"/>
  <c r="P8" i="18"/>
  <c r="P8" i="38"/>
  <c r="F8" i="41"/>
  <c r="G8" i="41" s="1"/>
  <c r="F8" i="28"/>
  <c r="F8" i="21"/>
  <c r="G8" i="21" s="1"/>
  <c r="F8" i="27"/>
  <c r="F8" i="24"/>
  <c r="G8" i="24" s="1"/>
  <c r="P8" i="39"/>
  <c r="P8" i="26"/>
  <c r="P8" i="24"/>
  <c r="P8" i="15"/>
  <c r="P8" i="8"/>
  <c r="F8" i="40"/>
  <c r="G8" i="40" s="1"/>
  <c r="P8" i="49"/>
  <c r="F8" i="51"/>
  <c r="G8" i="51" s="1"/>
  <c r="P8" i="41"/>
  <c r="P8" i="40"/>
  <c r="P8" i="16"/>
  <c r="F8" i="29"/>
  <c r="G8" i="29" s="1"/>
  <c r="P8" i="36"/>
  <c r="F8" i="26"/>
  <c r="F8" i="14"/>
  <c r="G8" i="14" s="1"/>
  <c r="P8" i="12"/>
  <c r="F8" i="18"/>
  <c r="G8" i="18" s="1"/>
  <c r="F8" i="43"/>
  <c r="P8" i="19"/>
  <c r="P8" i="30"/>
  <c r="F8" i="38"/>
  <c r="G8" i="38" s="1"/>
  <c r="F8" i="22"/>
  <c r="G8" i="22" s="1"/>
  <c r="P8" i="21"/>
  <c r="F8" i="17"/>
  <c r="G8" i="17" s="1"/>
  <c r="P8" i="35"/>
  <c r="P8" i="32"/>
  <c r="P8" i="50"/>
  <c r="F8" i="52"/>
  <c r="G8" i="52" s="1"/>
  <c r="F8" i="34"/>
  <c r="F8" i="50"/>
  <c r="G8" i="50" s="1"/>
  <c r="P8" i="23"/>
  <c r="P8" i="17"/>
  <c r="F8" i="49"/>
  <c r="G8" i="49" s="1"/>
  <c r="P8" i="27"/>
  <c r="F8" i="23"/>
  <c r="G8" i="23" s="1"/>
  <c r="F8" i="32"/>
  <c r="G8" i="32" s="1"/>
  <c r="F8" i="30"/>
  <c r="G8" i="30" s="1"/>
  <c r="F8" i="48"/>
  <c r="F8" i="19"/>
  <c r="F8" i="36"/>
  <c r="G8" i="36" s="1"/>
  <c r="P8" i="25"/>
  <c r="P8" i="42"/>
  <c r="P8" i="48"/>
  <c r="F8" i="25"/>
  <c r="G8" i="25" s="1"/>
  <c r="P8" i="13"/>
  <c r="P8" i="29"/>
  <c r="P8" i="20"/>
  <c r="F8" i="44"/>
  <c r="G8" i="44" s="1"/>
  <c r="F8" i="37"/>
  <c r="G8" i="37" s="1"/>
  <c r="F8" i="39"/>
  <c r="G8" i="39" s="1"/>
  <c r="P8" i="51"/>
  <c r="P8" i="43"/>
  <c r="F8" i="16"/>
  <c r="G8" i="16" s="1"/>
  <c r="F8" i="33"/>
  <c r="G8" i="33" s="1"/>
  <c r="P8" i="22"/>
  <c r="F8" i="15"/>
  <c r="G8" i="15" s="1"/>
  <c r="P8" i="34"/>
  <c r="P8" i="52"/>
  <c r="P8" i="14"/>
  <c r="F8" i="31"/>
  <c r="T20" i="48"/>
  <c r="T20" i="50"/>
  <c r="T20" i="49"/>
  <c r="T20" i="19"/>
  <c r="T20" i="52"/>
  <c r="T20" i="28"/>
  <c r="T20" i="12"/>
  <c r="T20" i="27"/>
  <c r="T20" i="32"/>
  <c r="T24" i="37"/>
  <c r="T24" i="29"/>
  <c r="T24" i="42"/>
  <c r="T24" i="18"/>
  <c r="T24" i="31"/>
  <c r="T24" i="36"/>
  <c r="T24" i="30"/>
  <c r="T24" i="22"/>
  <c r="T24" i="40"/>
  <c r="T16" i="41"/>
  <c r="T16" i="51"/>
  <c r="T16" i="34"/>
  <c r="T16" i="30"/>
  <c r="T16" i="15"/>
  <c r="T16" i="49"/>
  <c r="T16" i="44"/>
  <c r="T16" i="37"/>
  <c r="T8" i="26"/>
  <c r="T8" i="23"/>
  <c r="T8" i="32"/>
  <c r="T8" i="8"/>
  <c r="T28" i="14"/>
  <c r="T28" i="24"/>
  <c r="T28" i="30"/>
  <c r="J24" i="27"/>
  <c r="J24" i="33"/>
  <c r="J24" i="42"/>
  <c r="J24" i="23"/>
  <c r="J24" i="31"/>
  <c r="J24" i="50"/>
  <c r="J24" i="30"/>
  <c r="J24" i="24"/>
  <c r="J24" i="26"/>
  <c r="P8" i="44"/>
  <c r="F8" i="42"/>
  <c r="G8" i="42" s="1"/>
  <c r="F8" i="12"/>
  <c r="G8" i="12" s="1"/>
  <c r="P14" i="13"/>
  <c r="F14" i="8"/>
  <c r="G14" i="8" s="1"/>
  <c r="F14" i="38"/>
  <c r="G14" i="38" s="1"/>
  <c r="J29" i="22"/>
  <c r="J29" i="24"/>
  <c r="J29" i="29"/>
  <c r="J29" i="41"/>
  <c r="J29" i="35"/>
  <c r="J29" i="27"/>
  <c r="J29" i="52"/>
  <c r="J29" i="21"/>
  <c r="J29" i="43"/>
  <c r="J29" i="17"/>
  <c r="J29" i="37"/>
  <c r="J29" i="50"/>
  <c r="J29" i="32"/>
  <c r="J9" i="43"/>
  <c r="J9" i="35"/>
  <c r="J9" i="13"/>
  <c r="J9" i="26"/>
  <c r="J9" i="31"/>
  <c r="J9" i="30"/>
  <c r="J9" i="50"/>
  <c r="J9" i="33"/>
  <c r="J9" i="40"/>
  <c r="J9" i="8"/>
  <c r="J9" i="18"/>
  <c r="J9" i="48"/>
  <c r="J9" i="17"/>
  <c r="J9" i="41"/>
  <c r="J9" i="39"/>
  <c r="AI36" i="4"/>
  <c r="G36" i="4" s="1"/>
  <c r="J33" i="8" s="1"/>
  <c r="AH36" i="4"/>
  <c r="F36" i="4" s="1"/>
  <c r="T33" i="28" s="1"/>
  <c r="G13" i="25"/>
  <c r="G34" i="38"/>
  <c r="AH17" i="4"/>
  <c r="F17" i="4" s="1"/>
  <c r="AH32" i="4"/>
  <c r="F32" i="4" s="1"/>
  <c r="T29" i="14" s="1"/>
  <c r="AH24" i="4"/>
  <c r="F24" i="4" s="1"/>
  <c r="T21" i="14" s="1"/>
  <c r="AI23" i="4"/>
  <c r="G23" i="4" s="1"/>
  <c r="J20" i="50" s="1"/>
  <c r="J19" i="38"/>
  <c r="J35" i="13"/>
  <c r="J35" i="26"/>
  <c r="J35" i="32"/>
  <c r="J35" i="16"/>
  <c r="J35" i="44"/>
  <c r="J35" i="22"/>
  <c r="J35" i="14"/>
  <c r="G39" i="48"/>
  <c r="G15" i="43"/>
  <c r="J19" i="14"/>
  <c r="J11" i="41"/>
  <c r="J11" i="8"/>
  <c r="J11" i="24"/>
  <c r="AH12" i="4"/>
  <c r="F12" i="4" s="1"/>
  <c r="T9" i="31" s="1"/>
  <c r="AH13" i="4"/>
  <c r="F13" i="4" s="1"/>
  <c r="T10" i="14" s="1"/>
  <c r="AI19" i="4"/>
  <c r="G19" i="4" s="1"/>
  <c r="J16" i="30" s="1"/>
  <c r="J19" i="27"/>
  <c r="J19" i="26"/>
  <c r="J19" i="36"/>
  <c r="J15" i="26"/>
  <c r="J15" i="13"/>
  <c r="J15" i="31"/>
  <c r="J15" i="16"/>
  <c r="J15" i="41"/>
  <c r="J15" i="12"/>
  <c r="J15" i="50"/>
  <c r="J15" i="25"/>
  <c r="J15" i="20"/>
  <c r="J15" i="51"/>
  <c r="J21" i="50"/>
  <c r="J21" i="33"/>
  <c r="J21" i="38"/>
  <c r="J23" i="20"/>
  <c r="J7" i="38"/>
  <c r="F25" i="35"/>
  <c r="P25" i="28"/>
  <c r="P25" i="29"/>
  <c r="F25" i="17"/>
  <c r="G25" i="17" s="1"/>
  <c r="F25" i="31"/>
  <c r="P25" i="43"/>
  <c r="P25" i="32"/>
  <c r="F25" i="42"/>
  <c r="G25" i="42" s="1"/>
  <c r="F25" i="8"/>
  <c r="G25" i="8" s="1"/>
  <c r="F25" i="40"/>
  <c r="P25" i="31"/>
  <c r="F25" i="49"/>
  <c r="P25" i="34"/>
  <c r="F25" i="48"/>
  <c r="P25" i="8"/>
  <c r="F25" i="41"/>
  <c r="G25" i="41" s="1"/>
  <c r="P25" i="37"/>
  <c r="F25" i="39"/>
  <c r="G25" i="39" s="1"/>
  <c r="P25" i="12"/>
  <c r="F25" i="34"/>
  <c r="G25" i="34" s="1"/>
  <c r="P25" i="17"/>
  <c r="P25" i="19"/>
  <c r="P25" i="16"/>
  <c r="F25" i="12"/>
  <c r="G25" i="12" s="1"/>
  <c r="F25" i="18"/>
  <c r="G25" i="18" s="1"/>
  <c r="P25" i="41"/>
  <c r="F25" i="50"/>
  <c r="F25" i="43"/>
  <c r="P25" i="13"/>
  <c r="P25" i="25"/>
  <c r="P25" i="22"/>
  <c r="F25" i="16"/>
  <c r="G25" i="16" s="1"/>
  <c r="P25" i="23"/>
  <c r="P25" i="40"/>
  <c r="P25" i="15"/>
  <c r="P25" i="35"/>
  <c r="F25" i="25"/>
  <c r="G25" i="25" s="1"/>
  <c r="F25" i="33"/>
  <c r="G25" i="33" s="1"/>
  <c r="P25" i="20"/>
  <c r="F25" i="23"/>
  <c r="G25" i="23" s="1"/>
  <c r="F25" i="36"/>
  <c r="G25" i="36" s="1"/>
  <c r="F25" i="20"/>
  <c r="G25" i="20" s="1"/>
  <c r="F25" i="51"/>
  <c r="P25" i="21"/>
  <c r="F25" i="26"/>
  <c r="G25" i="26" s="1"/>
  <c r="N44" i="38"/>
  <c r="N44" i="28"/>
  <c r="N44" i="49"/>
  <c r="N44" i="31"/>
  <c r="N44" i="22"/>
  <c r="N44" i="43"/>
  <c r="N44" i="21"/>
  <c r="N44" i="13"/>
  <c r="P40" i="8"/>
  <c r="F40" i="8"/>
  <c r="G40" i="8" s="1"/>
  <c r="N18" i="25"/>
  <c r="N18" i="18"/>
  <c r="N18" i="14"/>
  <c r="N18" i="21"/>
  <c r="N18" i="37"/>
  <c r="N18" i="36"/>
  <c r="N18" i="42"/>
  <c r="N18" i="43"/>
  <c r="N18" i="19"/>
  <c r="N18" i="27"/>
  <c r="N18" i="22"/>
  <c r="N18" i="15"/>
  <c r="N18" i="28"/>
  <c r="N18" i="39"/>
  <c r="N18" i="38"/>
  <c r="N18" i="44"/>
  <c r="N18" i="49"/>
  <c r="N18" i="12"/>
  <c r="N18" i="23"/>
  <c r="N18" i="31"/>
  <c r="N18" i="29"/>
  <c r="N18" i="17"/>
  <c r="N18" i="33"/>
  <c r="N18" i="26"/>
  <c r="N18" i="40"/>
  <c r="N18" i="8"/>
  <c r="G11" i="37"/>
  <c r="F11" i="40"/>
  <c r="G11" i="40" s="1"/>
  <c r="F11" i="24"/>
  <c r="G11" i="24" s="1"/>
  <c r="F11" i="42"/>
  <c r="G11" i="42" s="1"/>
  <c r="P11" i="50"/>
  <c r="P11" i="24"/>
  <c r="P11" i="20"/>
  <c r="F11" i="14"/>
  <c r="G11" i="14" s="1"/>
  <c r="P11" i="44"/>
  <c r="P11" i="27"/>
  <c r="F11" i="19"/>
  <c r="G11" i="19" s="1"/>
  <c r="F11" i="48"/>
  <c r="G11" i="48" s="1"/>
  <c r="P11" i="15"/>
  <c r="F11" i="26"/>
  <c r="G11" i="26" s="1"/>
  <c r="F11" i="17"/>
  <c r="G11" i="17" s="1"/>
  <c r="P11" i="30"/>
  <c r="F11" i="28"/>
  <c r="G11" i="28" s="1"/>
  <c r="F11" i="13"/>
  <c r="G11" i="13" s="1"/>
  <c r="F25" i="27"/>
  <c r="N14" i="15"/>
  <c r="N14" i="23"/>
  <c r="N14" i="31"/>
  <c r="N14" i="40"/>
  <c r="N14" i="28"/>
  <c r="N14" i="39"/>
  <c r="N14" i="33"/>
  <c r="N14" i="41"/>
  <c r="N14" i="12"/>
  <c r="N14" i="19"/>
  <c r="N14" i="25"/>
  <c r="N14" i="32"/>
  <c r="N14" i="22"/>
  <c r="N14" i="18"/>
  <c r="N14" i="17"/>
  <c r="N14" i="35"/>
  <c r="N14" i="43"/>
  <c r="N14" i="16"/>
  <c r="N14" i="21"/>
  <c r="N14" i="27"/>
  <c r="N14" i="34"/>
  <c r="N14" i="20"/>
  <c r="N14" i="24"/>
  <c r="N14" i="37"/>
  <c r="N14" i="42"/>
  <c r="G25" i="28"/>
  <c r="G12" i="35"/>
  <c r="G25" i="38"/>
  <c r="G11" i="51"/>
  <c r="G25" i="51"/>
  <c r="G25" i="19"/>
  <c r="G25" i="30"/>
  <c r="G25" i="35"/>
  <c r="G5" i="40"/>
  <c r="O34" i="4"/>
  <c r="P34" i="4" s="1"/>
  <c r="C34" i="4" s="1"/>
  <c r="O25" i="4"/>
  <c r="P25" i="4" s="1"/>
  <c r="C25" i="4" s="1"/>
  <c r="AH35" i="4"/>
  <c r="F35" i="4" s="1"/>
  <c r="J6" i="42"/>
  <c r="J6" i="34"/>
  <c r="J6" i="49"/>
  <c r="J6" i="22"/>
  <c r="J27" i="22"/>
  <c r="J27" i="21"/>
  <c r="J27" i="39"/>
  <c r="J27" i="38"/>
  <c r="J7" i="22"/>
  <c r="J7" i="30"/>
  <c r="J7" i="25"/>
  <c r="J7" i="28"/>
  <c r="J7" i="16"/>
  <c r="J23" i="39"/>
  <c r="J23" i="22"/>
  <c r="J23" i="35"/>
  <c r="J23" i="49"/>
  <c r="J23" i="51"/>
  <c r="N41" i="24"/>
  <c r="N41" i="39"/>
  <c r="N41" i="38"/>
  <c r="N41" i="20"/>
  <c r="N41" i="8"/>
  <c r="N41" i="35"/>
  <c r="N41" i="25"/>
  <c r="N41" i="31"/>
  <c r="N41" i="14"/>
  <c r="N41" i="51"/>
  <c r="N41" i="13"/>
  <c r="N41" i="43"/>
  <c r="N41" i="26"/>
  <c r="N41" i="17"/>
  <c r="F19" i="52"/>
  <c r="G19" i="52" s="1"/>
  <c r="F19" i="49"/>
  <c r="F19" i="14"/>
  <c r="G19" i="14" s="1"/>
  <c r="P19" i="51"/>
  <c r="F19" i="18"/>
  <c r="G19" i="18" s="1"/>
  <c r="P19" i="29"/>
  <c r="F19" i="44"/>
  <c r="G19" i="44" s="1"/>
  <c r="F19" i="21"/>
  <c r="G19" i="21" s="1"/>
  <c r="F19" i="25"/>
  <c r="G19" i="25" s="1"/>
  <c r="F19" i="33"/>
  <c r="G19" i="33" s="1"/>
  <c r="F19" i="41"/>
  <c r="G19" i="41" s="1"/>
  <c r="F19" i="16"/>
  <c r="G19" i="16" s="1"/>
  <c r="P19" i="25"/>
  <c r="F19" i="39"/>
  <c r="P19" i="17"/>
  <c r="P19" i="35"/>
  <c r="F19" i="26"/>
  <c r="G19" i="26" s="1"/>
  <c r="F19" i="22"/>
  <c r="G19" i="22" s="1"/>
  <c r="F19" i="31"/>
  <c r="G19" i="31" s="1"/>
  <c r="F19" i="8"/>
  <c r="G19" i="8" s="1"/>
  <c r="P19" i="19"/>
  <c r="F19" i="35"/>
  <c r="G19" i="35" s="1"/>
  <c r="F19" i="43"/>
  <c r="G19" i="43" s="1"/>
  <c r="P19" i="22"/>
  <c r="P19" i="26"/>
  <c r="P19" i="34"/>
  <c r="P19" i="42"/>
  <c r="P19" i="21"/>
  <c r="F19" i="30"/>
  <c r="G19" i="30" s="1"/>
  <c r="F19" i="40"/>
  <c r="G19" i="40" s="1"/>
  <c r="P19" i="23"/>
  <c r="P19" i="39"/>
  <c r="J27" i="32"/>
  <c r="J27" i="48"/>
  <c r="J19" i="41"/>
  <c r="J19" i="24"/>
  <c r="J19" i="44"/>
  <c r="J6" i="35"/>
  <c r="J6" i="25"/>
  <c r="J27" i="34"/>
  <c r="J27" i="52"/>
  <c r="J19" i="30"/>
  <c r="J6" i="8"/>
  <c r="J23" i="17"/>
  <c r="J23" i="34"/>
  <c r="J23" i="29"/>
  <c r="J23" i="15"/>
  <c r="J7" i="26"/>
  <c r="J7" i="40"/>
  <c r="J7" i="29"/>
  <c r="J11" i="28"/>
  <c r="J11" i="43"/>
  <c r="J11" i="27"/>
  <c r="J11" i="29"/>
  <c r="J11" i="30"/>
  <c r="J35" i="48"/>
  <c r="J35" i="30"/>
  <c r="J35" i="34"/>
  <c r="J35" i="49"/>
  <c r="J35" i="33"/>
  <c r="J35" i="50"/>
  <c r="J35" i="8"/>
  <c r="J35" i="39"/>
  <c r="J35" i="20"/>
  <c r="J35" i="25"/>
  <c r="J29" i="31"/>
  <c r="J29" i="34"/>
  <c r="J29" i="28"/>
  <c r="J29" i="8"/>
  <c r="J33" i="29"/>
  <c r="N41" i="52"/>
  <c r="N41" i="36"/>
  <c r="N41" i="37"/>
  <c r="N41" i="15"/>
  <c r="P19" i="18"/>
  <c r="P19" i="48"/>
  <c r="P29" i="22"/>
  <c r="F29" i="49"/>
  <c r="P29" i="15"/>
  <c r="F29" i="22"/>
  <c r="G29" i="22" s="1"/>
  <c r="F29" i="19"/>
  <c r="G29" i="19" s="1"/>
  <c r="P29" i="43"/>
  <c r="P29" i="42"/>
  <c r="F29" i="50"/>
  <c r="V19" i="20"/>
  <c r="V19" i="33"/>
  <c r="X5" i="12"/>
  <c r="X5" i="21"/>
  <c r="X5" i="44"/>
  <c r="X5" i="39"/>
  <c r="X5" i="17"/>
  <c r="X5" i="48"/>
  <c r="X5" i="25"/>
  <c r="X5" i="38"/>
  <c r="X5" i="23"/>
  <c r="X5" i="8"/>
  <c r="X5" i="36"/>
  <c r="X5" i="19"/>
  <c r="X5" i="20"/>
  <c r="X5" i="49"/>
  <c r="X5" i="22"/>
  <c r="J27" i="15"/>
  <c r="J27" i="17"/>
  <c r="J19" i="31"/>
  <c r="J19" i="43"/>
  <c r="J6" i="18"/>
  <c r="J6" i="36"/>
  <c r="J6" i="17"/>
  <c r="J27" i="14"/>
  <c r="J27" i="8"/>
  <c r="J23" i="52"/>
  <c r="J23" i="37"/>
  <c r="J23" i="43"/>
  <c r="J7" i="8"/>
  <c r="J7" i="18"/>
  <c r="J7" i="27"/>
  <c r="J7" i="23"/>
  <c r="N41" i="33"/>
  <c r="N41" i="19"/>
  <c r="N41" i="50"/>
  <c r="N41" i="41"/>
  <c r="F19" i="51"/>
  <c r="X5" i="42"/>
  <c r="G29" i="50"/>
  <c r="J27" i="43"/>
  <c r="J27" i="25"/>
  <c r="J6" i="12"/>
  <c r="J6" i="50"/>
  <c r="J6" i="27"/>
  <c r="J27" i="35"/>
  <c r="J19" i="42"/>
  <c r="J19" i="21"/>
  <c r="J19" i="23"/>
  <c r="J19" i="39"/>
  <c r="F15" i="24"/>
  <c r="G15" i="24" s="1"/>
  <c r="F15" i="52"/>
  <c r="G15" i="52" s="1"/>
  <c r="F15" i="18"/>
  <c r="G15" i="18" s="1"/>
  <c r="P15" i="20"/>
  <c r="F15" i="17"/>
  <c r="G15" i="17" s="1"/>
  <c r="F15" i="32"/>
  <c r="G15" i="32" s="1"/>
  <c r="P15" i="29"/>
  <c r="F15" i="31"/>
  <c r="G15" i="31" s="1"/>
  <c r="F15" i="29"/>
  <c r="G15" i="29" s="1"/>
  <c r="P15" i="48"/>
  <c r="P15" i="30"/>
  <c r="F15" i="35"/>
  <c r="G15" i="35" s="1"/>
  <c r="F33" i="35"/>
  <c r="G33" i="35" s="1"/>
  <c r="P33" i="39"/>
  <c r="P33" i="30"/>
  <c r="F33" i="52"/>
  <c r="G33" i="52" s="1"/>
  <c r="F33" i="32"/>
  <c r="G33" i="32" s="1"/>
  <c r="F33" i="13"/>
  <c r="G33" i="13" s="1"/>
  <c r="P33" i="29"/>
  <c r="F33" i="12"/>
  <c r="P33" i="44"/>
  <c r="P33" i="25"/>
  <c r="F33" i="21"/>
  <c r="G33" i="21" s="1"/>
  <c r="P33" i="21"/>
  <c r="X5" i="41"/>
  <c r="C44" i="27"/>
  <c r="E13" i="27"/>
  <c r="G13" i="27" s="1"/>
  <c r="E35" i="27"/>
  <c r="E12" i="27"/>
  <c r="E33" i="27"/>
  <c r="G33" i="27" s="1"/>
  <c r="E25" i="27"/>
  <c r="E14" i="27"/>
  <c r="G14" i="27" s="1"/>
  <c r="E34" i="27"/>
  <c r="E17" i="27"/>
  <c r="E18" i="27"/>
  <c r="E37" i="27"/>
  <c r="E29" i="27"/>
  <c r="G29" i="27" s="1"/>
  <c r="E5" i="27"/>
  <c r="G5" i="27" s="1"/>
  <c r="E22" i="27"/>
  <c r="E9" i="27"/>
  <c r="E38" i="27"/>
  <c r="E8" i="27"/>
  <c r="G8" i="27" s="1"/>
  <c r="E40" i="27"/>
  <c r="G40" i="27" s="1"/>
  <c r="E43" i="27"/>
  <c r="G43" i="27" s="1"/>
  <c r="E24" i="27"/>
  <c r="E21" i="27"/>
  <c r="E42" i="27"/>
  <c r="E36" i="27"/>
  <c r="E10" i="27"/>
  <c r="G10" i="27" s="1"/>
  <c r="E31" i="27"/>
  <c r="N44" i="52"/>
  <c r="N44" i="44"/>
  <c r="N44" i="42"/>
  <c r="N44" i="35"/>
  <c r="N44" i="36"/>
  <c r="N44" i="27"/>
  <c r="N44" i="19"/>
  <c r="N44" i="8"/>
  <c r="N44" i="26"/>
  <c r="N44" i="18"/>
  <c r="N44" i="48"/>
  <c r="N44" i="41"/>
  <c r="N44" i="33"/>
  <c r="N44" i="34"/>
  <c r="N44" i="25"/>
  <c r="N44" i="17"/>
  <c r="N44" i="32"/>
  <c r="N44" i="24"/>
  <c r="N44" i="16"/>
  <c r="N35" i="12"/>
  <c r="N35" i="19"/>
  <c r="N35" i="31"/>
  <c r="N35" i="21"/>
  <c r="N35" i="37"/>
  <c r="N35" i="32"/>
  <c r="N35" i="42"/>
  <c r="N35" i="40"/>
  <c r="N35" i="13"/>
  <c r="N34" i="51"/>
  <c r="N34" i="28"/>
  <c r="N34" i="22"/>
  <c r="N34" i="41"/>
  <c r="V14" i="50"/>
  <c r="V14" i="19"/>
  <c r="V14" i="30"/>
  <c r="V14" i="8"/>
  <c r="V14" i="52"/>
  <c r="V14" i="16"/>
  <c r="V14" i="26"/>
  <c r="V14" i="37"/>
  <c r="V14" i="48"/>
  <c r="V14" i="13"/>
  <c r="V14" i="17"/>
  <c r="V14" i="35"/>
  <c r="V14" i="38"/>
  <c r="V14" i="28"/>
  <c r="V14" i="49"/>
  <c r="V14" i="27"/>
  <c r="V14" i="33"/>
  <c r="V14" i="21"/>
  <c r="V14" i="41"/>
  <c r="V14" i="42"/>
  <c r="E15" i="27"/>
  <c r="G15" i="27" s="1"/>
  <c r="N35" i="26"/>
  <c r="E19" i="27"/>
  <c r="G19" i="27" s="1"/>
  <c r="F40" i="48"/>
  <c r="P40" i="40"/>
  <c r="P40" i="39"/>
  <c r="F40" i="34"/>
  <c r="G40" i="34" s="1"/>
  <c r="F40" i="29"/>
  <c r="G40" i="29" s="1"/>
  <c r="P40" i="28"/>
  <c r="P40" i="24"/>
  <c r="F40" i="17"/>
  <c r="G40" i="17" s="1"/>
  <c r="P40" i="12"/>
  <c r="F40" i="49"/>
  <c r="G40" i="49" s="1"/>
  <c r="P40" i="42"/>
  <c r="F40" i="40"/>
  <c r="G40" i="40" s="1"/>
  <c r="F40" i="35"/>
  <c r="G40" i="35" s="1"/>
  <c r="F40" i="28"/>
  <c r="G40" i="28" s="1"/>
  <c r="P40" i="26"/>
  <c r="P40" i="22"/>
  <c r="F40" i="16"/>
  <c r="G40" i="16" s="1"/>
  <c r="F40" i="12"/>
  <c r="G40" i="12" s="1"/>
  <c r="P32" i="14"/>
  <c r="F32" i="36"/>
  <c r="G32" i="36" s="1"/>
  <c r="F32" i="23"/>
  <c r="G32" i="23" s="1"/>
  <c r="F32" i="44"/>
  <c r="G32" i="44" s="1"/>
  <c r="F32" i="20"/>
  <c r="G32" i="20" s="1"/>
  <c r="F32" i="26"/>
  <c r="F32" i="28"/>
  <c r="G32" i="28" s="1"/>
  <c r="F32" i="39"/>
  <c r="G32" i="39" s="1"/>
  <c r="F32" i="19"/>
  <c r="G32" i="19" s="1"/>
  <c r="F32" i="48"/>
  <c r="F14" i="12"/>
  <c r="G14" i="12" s="1"/>
  <c r="P14" i="17"/>
  <c r="F14" i="30"/>
  <c r="P14" i="27"/>
  <c r="N35" i="52"/>
  <c r="P14" i="26"/>
  <c r="P14" i="37"/>
  <c r="P14" i="36"/>
  <c r="N44" i="14"/>
  <c r="N44" i="30"/>
  <c r="N44" i="23"/>
  <c r="N44" i="40"/>
  <c r="N44" i="50"/>
  <c r="V14" i="51"/>
  <c r="V14" i="39"/>
  <c r="V14" i="22"/>
  <c r="V14" i="24"/>
  <c r="V14" i="25"/>
  <c r="E41" i="27"/>
  <c r="V11" i="37"/>
  <c r="V11" i="43"/>
  <c r="V11" i="24"/>
  <c r="V11" i="19"/>
  <c r="V11" i="41"/>
  <c r="V11" i="50"/>
  <c r="V11" i="14"/>
  <c r="V11" i="27"/>
  <c r="V11" i="25"/>
  <c r="V11" i="23"/>
  <c r="V11" i="39"/>
  <c r="V11" i="17"/>
  <c r="V11" i="15"/>
  <c r="V11" i="48"/>
  <c r="V11" i="52"/>
  <c r="V11" i="44"/>
  <c r="V11" i="22"/>
  <c r="V11" i="20"/>
  <c r="V7" i="41"/>
  <c r="V7" i="15"/>
  <c r="V7" i="21"/>
  <c r="V7" i="23"/>
  <c r="V7" i="22"/>
  <c r="V7" i="33"/>
  <c r="V7" i="52"/>
  <c r="V7" i="49"/>
  <c r="V7" i="36"/>
  <c r="V7" i="39"/>
  <c r="V7" i="14"/>
  <c r="V7" i="13"/>
  <c r="E28" i="27"/>
  <c r="G28" i="27" s="1"/>
  <c r="N44" i="20"/>
  <c r="N44" i="12"/>
  <c r="N44" i="29"/>
  <c r="N44" i="37"/>
  <c r="N44" i="51"/>
  <c r="X14" i="28"/>
  <c r="V14" i="31"/>
  <c r="V14" i="18"/>
  <c r="V14" i="34"/>
  <c r="V14" i="20"/>
  <c r="V14" i="23"/>
  <c r="G12" i="21"/>
  <c r="E6" i="27"/>
  <c r="G27" i="8"/>
  <c r="G5" i="44"/>
  <c r="E13" i="34"/>
  <c r="G13" i="34" s="1"/>
  <c r="E10" i="34"/>
  <c r="G10" i="34" s="1"/>
  <c r="E35" i="34"/>
  <c r="F12" i="23"/>
  <c r="G12" i="23" s="1"/>
  <c r="F12" i="13"/>
  <c r="G12" i="13" s="1"/>
  <c r="P12" i="28"/>
  <c r="F12" i="37"/>
  <c r="G12" i="37" s="1"/>
  <c r="C44" i="19"/>
  <c r="E8" i="19"/>
  <c r="G8" i="19" s="1"/>
  <c r="E33" i="19"/>
  <c r="G33" i="19" s="1"/>
  <c r="E39" i="19"/>
  <c r="G39" i="19" s="1"/>
  <c r="E7" i="19"/>
  <c r="E28" i="19"/>
  <c r="G28" i="19" s="1"/>
  <c r="C44" i="34"/>
  <c r="E9" i="34"/>
  <c r="E15" i="34"/>
  <c r="G15" i="34" s="1"/>
  <c r="E8" i="34"/>
  <c r="G8" i="34" s="1"/>
  <c r="E20" i="34"/>
  <c r="E16" i="34"/>
  <c r="E30" i="34"/>
  <c r="E36" i="34"/>
  <c r="G36" i="34" s="1"/>
  <c r="C44" i="31"/>
  <c r="E25" i="31"/>
  <c r="E5" i="31"/>
  <c r="C44" i="28"/>
  <c r="E33" i="28"/>
  <c r="G33" i="28" s="1"/>
  <c r="E17" i="28"/>
  <c r="E23" i="27"/>
  <c r="X34" i="22"/>
  <c r="X34" i="42"/>
  <c r="X34" i="52"/>
  <c r="X34" i="14"/>
  <c r="X34" i="30"/>
  <c r="X34" i="13"/>
  <c r="X34" i="25"/>
  <c r="X34" i="43"/>
  <c r="X34" i="28"/>
  <c r="X34" i="19"/>
  <c r="X34" i="39"/>
  <c r="X34" i="16"/>
  <c r="X34" i="33"/>
  <c r="X34" i="29"/>
  <c r="X34" i="48"/>
  <c r="X34" i="20"/>
  <c r="X34" i="36"/>
  <c r="X34" i="21"/>
  <c r="X34" i="41"/>
  <c r="X12" i="12"/>
  <c r="X12" i="32"/>
  <c r="X12" i="49"/>
  <c r="X12" i="44"/>
  <c r="X12" i="51"/>
  <c r="P12" i="12"/>
  <c r="P12" i="25"/>
  <c r="P12" i="33"/>
  <c r="P12" i="39"/>
  <c r="P12" i="17"/>
  <c r="F12" i="32"/>
  <c r="G12" i="32" s="1"/>
  <c r="P12" i="40"/>
  <c r="P12" i="14"/>
  <c r="F12" i="29"/>
  <c r="G12" i="29" s="1"/>
  <c r="F12" i="36"/>
  <c r="G12" i="36" s="1"/>
  <c r="F12" i="8"/>
  <c r="G12" i="8" s="1"/>
  <c r="F12" i="16"/>
  <c r="G12" i="16" s="1"/>
  <c r="F12" i="27"/>
  <c r="P12" i="8"/>
  <c r="P12" i="19"/>
  <c r="P12" i="29"/>
  <c r="P12" i="24"/>
  <c r="P12" i="44"/>
  <c r="P12" i="26"/>
  <c r="P12" i="35"/>
  <c r="P12" i="43"/>
  <c r="F12" i="20"/>
  <c r="G12" i="20" s="1"/>
  <c r="P12" i="32"/>
  <c r="C44" i="42"/>
  <c r="E39" i="42"/>
  <c r="G39" i="42" s="1"/>
  <c r="C44" i="24"/>
  <c r="E19" i="24"/>
  <c r="G19" i="24" s="1"/>
  <c r="C44" i="22"/>
  <c r="E15" i="22"/>
  <c r="C44" i="20"/>
  <c r="E19" i="20"/>
  <c r="E36" i="20"/>
  <c r="G36" i="20" s="1"/>
  <c r="E38" i="20"/>
  <c r="E22" i="20"/>
  <c r="F28" i="52"/>
  <c r="G28" i="52" s="1"/>
  <c r="P28" i="32"/>
  <c r="F28" i="20"/>
  <c r="G28" i="20" s="1"/>
  <c r="F28" i="8"/>
  <c r="G28" i="8" s="1"/>
  <c r="P28" i="12"/>
  <c r="F28" i="23"/>
  <c r="G28" i="23" s="1"/>
  <c r="F28" i="32"/>
  <c r="G28" i="32" s="1"/>
  <c r="P28" i="14"/>
  <c r="P28" i="17"/>
  <c r="P28" i="40"/>
  <c r="F28" i="21"/>
  <c r="G28" i="21" s="1"/>
  <c r="P28" i="20"/>
  <c r="F22" i="41"/>
  <c r="P22" i="20"/>
  <c r="P22" i="42"/>
  <c r="F22" i="24"/>
  <c r="G22" i="24" s="1"/>
  <c r="G25" i="21"/>
  <c r="E40" i="42"/>
  <c r="G40" i="42" s="1"/>
  <c r="E36" i="42"/>
  <c r="G36" i="42" s="1"/>
  <c r="E32" i="42"/>
  <c r="G32" i="42" s="1"/>
  <c r="E40" i="31"/>
  <c r="G40" i="31" s="1"/>
  <c r="E36" i="31"/>
  <c r="G36" i="31" s="1"/>
  <c r="E32" i="31"/>
  <c r="G32" i="31" s="1"/>
  <c r="E28" i="31"/>
  <c r="E16" i="31"/>
  <c r="E8" i="31"/>
  <c r="G8" i="31" s="1"/>
  <c r="E20" i="28"/>
  <c r="E26" i="27"/>
  <c r="E36" i="24"/>
  <c r="E26" i="19"/>
  <c r="E18" i="19"/>
  <c r="E10" i="19"/>
  <c r="O33" i="4"/>
  <c r="P33" i="4" s="1"/>
  <c r="C33" i="4" s="1"/>
  <c r="P30" i="37" s="1"/>
  <c r="O19" i="4"/>
  <c r="P19" i="4" s="1"/>
  <c r="C19" i="4" s="1"/>
  <c r="P16" i="33" s="1"/>
  <c r="E43" i="8"/>
  <c r="G43" i="8" s="1"/>
  <c r="E21" i="49"/>
  <c r="E20" i="44"/>
  <c r="E37" i="34"/>
  <c r="E17" i="34"/>
  <c r="E38" i="32"/>
  <c r="E30" i="32"/>
  <c r="E18" i="32"/>
  <c r="E10" i="32"/>
  <c r="G10" i="32" s="1"/>
  <c r="E18" i="31"/>
  <c r="E20" i="27"/>
  <c r="AN10" i="4"/>
  <c r="H10" i="4" s="1"/>
  <c r="E33" i="49"/>
  <c r="G33" i="49" s="1"/>
  <c r="J13" i="19"/>
  <c r="J13" i="48"/>
  <c r="J13" i="24"/>
  <c r="J13" i="38"/>
  <c r="J13" i="17"/>
  <c r="J13" i="41"/>
  <c r="J13" i="39"/>
  <c r="J13" i="52"/>
  <c r="J13" i="50"/>
  <c r="J13" i="49"/>
  <c r="J13" i="25"/>
  <c r="J13" i="34"/>
  <c r="J13" i="18"/>
  <c r="J13" i="14"/>
  <c r="J13" i="20"/>
  <c r="J13" i="13"/>
  <c r="J13" i="44"/>
  <c r="J13" i="43"/>
  <c r="J13" i="32"/>
  <c r="J17" i="36"/>
  <c r="J17" i="39"/>
  <c r="J17" i="27"/>
  <c r="J17" i="14"/>
  <c r="J17" i="23"/>
  <c r="J17" i="42"/>
  <c r="J17" i="51"/>
  <c r="J17" i="40"/>
  <c r="J17" i="38"/>
  <c r="J17" i="52"/>
  <c r="J17" i="35"/>
  <c r="J17" i="17"/>
  <c r="J17" i="8"/>
  <c r="J17" i="26"/>
  <c r="J17" i="25"/>
  <c r="AH37" i="4"/>
  <c r="F37" i="4" s="1"/>
  <c r="AH25" i="4"/>
  <c r="F25" i="4" s="1"/>
  <c r="T22" i="42" s="1"/>
  <c r="AH39" i="4"/>
  <c r="F39" i="4" s="1"/>
  <c r="T36" i="20" s="1"/>
  <c r="AH29" i="4"/>
  <c r="F29" i="4" s="1"/>
  <c r="T26" i="40" s="1"/>
  <c r="AH26" i="4"/>
  <c r="F26" i="4" s="1"/>
  <c r="T23" i="23" s="1"/>
  <c r="AI41" i="4"/>
  <c r="G41" i="4" s="1"/>
  <c r="J7" i="21"/>
  <c r="G13" i="30"/>
  <c r="T28" i="44"/>
  <c r="T28" i="51"/>
  <c r="T28" i="21"/>
  <c r="T28" i="48"/>
  <c r="T28" i="20"/>
  <c r="T28" i="17"/>
  <c r="T28" i="13"/>
  <c r="T28" i="22"/>
  <c r="T28" i="33"/>
  <c r="T28" i="50"/>
  <c r="T28" i="31"/>
  <c r="T28" i="8"/>
  <c r="T28" i="43"/>
  <c r="T28" i="49"/>
  <c r="T28" i="36"/>
  <c r="T28" i="28"/>
  <c r="T28" i="16"/>
  <c r="T28" i="32"/>
  <c r="T28" i="37"/>
  <c r="T28" i="15"/>
  <c r="T8" i="36"/>
  <c r="T8" i="31"/>
  <c r="T8" i="20"/>
  <c r="T8" i="28"/>
  <c r="T8" i="30"/>
  <c r="T8" i="35"/>
  <c r="T8" i="48"/>
  <c r="T8" i="18"/>
  <c r="T8" i="27"/>
  <c r="T8" i="12"/>
  <c r="T8" i="50"/>
  <c r="T8" i="21"/>
  <c r="T8" i="25"/>
  <c r="T8" i="24"/>
  <c r="T8" i="52"/>
  <c r="T8" i="14"/>
  <c r="T8" i="29"/>
  <c r="T8" i="13"/>
  <c r="T8" i="38"/>
  <c r="T39" i="26"/>
  <c r="T39" i="15"/>
  <c r="T39" i="41"/>
  <c r="T39" i="8"/>
  <c r="T39" i="34"/>
  <c r="T39" i="36"/>
  <c r="T39" i="50"/>
  <c r="T39" i="20"/>
  <c r="T39" i="21"/>
  <c r="T39" i="25"/>
  <c r="T39" i="19"/>
  <c r="T39" i="32"/>
  <c r="T39" i="22"/>
  <c r="T39" i="13"/>
  <c r="T39" i="17"/>
  <c r="T39" i="44"/>
  <c r="T39" i="37"/>
  <c r="T39" i="14"/>
  <c r="T39" i="24"/>
  <c r="T11" i="35"/>
  <c r="T11" i="20"/>
  <c r="T11" i="15"/>
  <c r="T11" i="13"/>
  <c r="T11" i="31"/>
  <c r="T11" i="36"/>
  <c r="T11" i="18"/>
  <c r="T11" i="52"/>
  <c r="T11" i="12"/>
  <c r="T11" i="33"/>
  <c r="T11" i="27"/>
  <c r="T11" i="26"/>
  <c r="T11" i="22"/>
  <c r="T11" i="8"/>
  <c r="T11" i="30"/>
  <c r="T11" i="49"/>
  <c r="T11" i="37"/>
  <c r="T11" i="43"/>
  <c r="T11" i="21"/>
  <c r="T29" i="41"/>
  <c r="T29" i="52"/>
  <c r="T29" i="34"/>
  <c r="T22" i="23"/>
  <c r="T22" i="39"/>
  <c r="T22" i="22"/>
  <c r="T22" i="52"/>
  <c r="T22" i="14"/>
  <c r="J16" i="38"/>
  <c r="J39" i="17"/>
  <c r="J39" i="21"/>
  <c r="J39" i="39"/>
  <c r="J39" i="50"/>
  <c r="J39" i="42"/>
  <c r="J39" i="25"/>
  <c r="J39" i="44"/>
  <c r="J39" i="51"/>
  <c r="J39" i="40"/>
  <c r="J39" i="52"/>
  <c r="J39" i="29"/>
  <c r="J39" i="41"/>
  <c r="J39" i="32"/>
  <c r="J39" i="38"/>
  <c r="J39" i="49"/>
  <c r="J39" i="28"/>
  <c r="J39" i="15"/>
  <c r="J39" i="19"/>
  <c r="J39" i="8"/>
  <c r="G27" i="50"/>
  <c r="AH10" i="4"/>
  <c r="F10" i="4" s="1"/>
  <c r="T7" i="29" s="1"/>
  <c r="AH22" i="4"/>
  <c r="F22" i="4" s="1"/>
  <c r="J6" i="37"/>
  <c r="J6" i="21"/>
  <c r="J6" i="28"/>
  <c r="J6" i="32"/>
  <c r="J6" i="44"/>
  <c r="J6" i="14"/>
  <c r="J6" i="41"/>
  <c r="J6" i="31"/>
  <c r="J6" i="40"/>
  <c r="J6" i="13"/>
  <c r="J6" i="43"/>
  <c r="J6" i="26"/>
  <c r="J6" i="30"/>
  <c r="J6" i="16"/>
  <c r="J6" i="15"/>
  <c r="J6" i="20"/>
  <c r="J6" i="29"/>
  <c r="J6" i="33"/>
  <c r="J11" i="44"/>
  <c r="J11" i="15"/>
  <c r="J11" i="22"/>
  <c r="J11" i="39"/>
  <c r="J11" i="51"/>
  <c r="J11" i="14"/>
  <c r="J11" i="37"/>
  <c r="J11" i="40"/>
  <c r="J11" i="33"/>
  <c r="J11" i="21"/>
  <c r="J11" i="34"/>
  <c r="J11" i="42"/>
  <c r="J11" i="49"/>
  <c r="J11" i="26"/>
  <c r="J11" i="36"/>
  <c r="J11" i="19"/>
  <c r="J11" i="31"/>
  <c r="J11" i="16"/>
  <c r="J19" i="13"/>
  <c r="J19" i="40"/>
  <c r="J19" i="22"/>
  <c r="J19" i="20"/>
  <c r="J19" i="15"/>
  <c r="J19" i="52"/>
  <c r="J19" i="48"/>
  <c r="J19" i="25"/>
  <c r="J19" i="34"/>
  <c r="J19" i="51"/>
  <c r="J19" i="49"/>
  <c r="J19" i="29"/>
  <c r="J19" i="32"/>
  <c r="J19" i="19"/>
  <c r="J19" i="37"/>
  <c r="J19" i="28"/>
  <c r="J19" i="16"/>
  <c r="J19" i="35"/>
  <c r="J19" i="18"/>
  <c r="J19" i="50"/>
  <c r="J27" i="20"/>
  <c r="J27" i="31"/>
  <c r="J27" i="36"/>
  <c r="J27" i="44"/>
  <c r="J27" i="41"/>
  <c r="J27" i="13"/>
  <c r="J27" i="30"/>
  <c r="J27" i="12"/>
  <c r="J27" i="37"/>
  <c r="J27" i="24"/>
  <c r="J27" i="27"/>
  <c r="J27" i="18"/>
  <c r="J27" i="42"/>
  <c r="J27" i="16"/>
  <c r="J27" i="49"/>
  <c r="J27" i="26"/>
  <c r="J27" i="23"/>
  <c r="J27" i="50"/>
  <c r="J27" i="29"/>
  <c r="J13" i="27"/>
  <c r="J13" i="16"/>
  <c r="J13" i="23"/>
  <c r="J13" i="35"/>
  <c r="J13" i="51"/>
  <c r="J13" i="12"/>
  <c r="J13" i="26"/>
  <c r="J13" i="37"/>
  <c r="J13" i="33"/>
  <c r="J13" i="42"/>
  <c r="J13" i="21"/>
  <c r="J13" i="22"/>
  <c r="J13" i="8"/>
  <c r="J13" i="40"/>
  <c r="J13" i="31"/>
  <c r="J13" i="30"/>
  <c r="J13" i="15"/>
  <c r="J13" i="36"/>
  <c r="J13" i="28"/>
  <c r="J13" i="29"/>
  <c r="J17" i="20"/>
  <c r="J17" i="29"/>
  <c r="J17" i="43"/>
  <c r="J17" i="15"/>
  <c r="J17" i="24"/>
  <c r="J17" i="19"/>
  <c r="J17" i="12"/>
  <c r="J17" i="32"/>
  <c r="J17" i="44"/>
  <c r="J17" i="34"/>
  <c r="J17" i="30"/>
  <c r="J17" i="49"/>
  <c r="J17" i="41"/>
  <c r="J17" i="21"/>
  <c r="J17" i="50"/>
  <c r="J17" i="31"/>
  <c r="J29" i="30"/>
  <c r="J29" i="16"/>
  <c r="J29" i="25"/>
  <c r="J29" i="42"/>
  <c r="J29" i="49"/>
  <c r="J29" i="51"/>
  <c r="J29" i="26"/>
  <c r="J29" i="14"/>
  <c r="J29" i="20"/>
  <c r="J29" i="19"/>
  <c r="J29" i="18"/>
  <c r="J29" i="38"/>
  <c r="J29" i="36"/>
  <c r="J29" i="12"/>
  <c r="J29" i="15"/>
  <c r="J29" i="40"/>
  <c r="J29" i="13"/>
  <c r="J29" i="33"/>
  <c r="J29" i="44"/>
  <c r="J29" i="39"/>
  <c r="P29" i="25"/>
  <c r="P29" i="32"/>
  <c r="P29" i="12"/>
  <c r="P29" i="48"/>
  <c r="P29" i="16"/>
  <c r="F29" i="20"/>
  <c r="G29" i="20" s="1"/>
  <c r="P29" i="38"/>
  <c r="P29" i="37"/>
  <c r="F29" i="34"/>
  <c r="G29" i="34" s="1"/>
  <c r="F29" i="21"/>
  <c r="G29" i="21" s="1"/>
  <c r="P29" i="51"/>
  <c r="P29" i="40"/>
  <c r="F29" i="13"/>
  <c r="F29" i="24"/>
  <c r="G29" i="24" s="1"/>
  <c r="P29" i="31"/>
  <c r="P29" i="13"/>
  <c r="F29" i="31"/>
  <c r="G29" i="31" s="1"/>
  <c r="F29" i="48"/>
  <c r="P29" i="27"/>
  <c r="F29" i="38"/>
  <c r="F29" i="12"/>
  <c r="G29" i="12" s="1"/>
  <c r="F29" i="29"/>
  <c r="G29" i="29" s="1"/>
  <c r="F29" i="14"/>
  <c r="G29" i="14" s="1"/>
  <c r="F29" i="28"/>
  <c r="G29" i="28" s="1"/>
  <c r="F29" i="32"/>
  <c r="G29" i="32" s="1"/>
  <c r="F29" i="36"/>
  <c r="G29" i="36" s="1"/>
  <c r="F29" i="40"/>
  <c r="G29" i="40" s="1"/>
  <c r="F29" i="44"/>
  <c r="P29" i="21"/>
  <c r="F29" i="35"/>
  <c r="G29" i="35" s="1"/>
  <c r="F29" i="16"/>
  <c r="G29" i="16" s="1"/>
  <c r="P29" i="19"/>
  <c r="P29" i="35"/>
  <c r="P29" i="18"/>
  <c r="P29" i="41"/>
  <c r="N43" i="42"/>
  <c r="N43" i="41"/>
  <c r="N43" i="18"/>
  <c r="N43" i="15"/>
  <c r="N43" i="49"/>
  <c r="N43" i="32"/>
  <c r="N43" i="29"/>
  <c r="N43" i="12"/>
  <c r="N43" i="36"/>
  <c r="N43" i="14"/>
  <c r="N43" i="19"/>
  <c r="N43" i="44"/>
  <c r="N43" i="28"/>
  <c r="N43" i="13"/>
  <c r="N43" i="52"/>
  <c r="N43" i="40"/>
  <c r="N43" i="26"/>
  <c r="N43" i="31"/>
  <c r="N43" i="48"/>
  <c r="N43" i="39"/>
  <c r="N43" i="24"/>
  <c r="N43" i="21"/>
  <c r="N43" i="51"/>
  <c r="N43" i="37"/>
  <c r="N43" i="27"/>
  <c r="N43" i="43"/>
  <c r="N43" i="34"/>
  <c r="N43" i="20"/>
  <c r="N43" i="17"/>
  <c r="N42" i="30"/>
  <c r="N42" i="41"/>
  <c r="N42" i="50"/>
  <c r="N42" i="34"/>
  <c r="N42" i="25"/>
  <c r="N42" i="39"/>
  <c r="N42" i="43"/>
  <c r="N42" i="36"/>
  <c r="N42" i="23"/>
  <c r="N42" i="12"/>
  <c r="N42" i="28"/>
  <c r="N42" i="16"/>
  <c r="N42" i="15"/>
  <c r="N42" i="26"/>
  <c r="N42" i="14"/>
  <c r="N42" i="51"/>
  <c r="N42" i="33"/>
  <c r="N42" i="42"/>
  <c r="N42" i="29"/>
  <c r="N42" i="44"/>
  <c r="N42" i="35"/>
  <c r="N42" i="40"/>
  <c r="N42" i="27"/>
  <c r="N42" i="19"/>
  <c r="N42" i="32"/>
  <c r="N42" i="20"/>
  <c r="N42" i="13"/>
  <c r="N42" i="8"/>
  <c r="N42" i="18"/>
  <c r="N42" i="52"/>
  <c r="N6" i="14"/>
  <c r="N6" i="42"/>
  <c r="N6" i="25"/>
  <c r="N6" i="24"/>
  <c r="N6" i="18"/>
  <c r="N6" i="49"/>
  <c r="N6" i="52"/>
  <c r="N6" i="41"/>
  <c r="N6" i="48"/>
  <c r="N6" i="30"/>
  <c r="N6" i="20"/>
  <c r="N6" i="21"/>
  <c r="N6" i="34"/>
  <c r="N6" i="13"/>
  <c r="N6" i="33"/>
  <c r="N6" i="44"/>
  <c r="N6" i="35"/>
  <c r="N6" i="39"/>
  <c r="N6" i="43"/>
  <c r="N6" i="12"/>
  <c r="N6" i="29"/>
  <c r="N6" i="16"/>
  <c r="N6" i="36"/>
  <c r="N6" i="37"/>
  <c r="N6" i="28"/>
  <c r="N6" i="32"/>
  <c r="N6" i="19"/>
  <c r="N6" i="31"/>
  <c r="N6" i="22"/>
  <c r="N6" i="51"/>
  <c r="N6" i="40"/>
  <c r="N6" i="26"/>
  <c r="N6" i="8"/>
  <c r="N6" i="27"/>
  <c r="N6" i="50"/>
  <c r="N6" i="15"/>
  <c r="N6" i="17"/>
  <c r="N6" i="38"/>
  <c r="N6" i="23"/>
  <c r="P30" i="8"/>
  <c r="P30" i="14"/>
  <c r="P30" i="19"/>
  <c r="P30" i="35"/>
  <c r="F30" i="27"/>
  <c r="G30" i="27" s="1"/>
  <c r="F30" i="43"/>
  <c r="G30" i="43" s="1"/>
  <c r="P30" i="23"/>
  <c r="F30" i="52"/>
  <c r="G30" i="52" s="1"/>
  <c r="F30" i="30"/>
  <c r="G30" i="30" s="1"/>
  <c r="P30" i="49"/>
  <c r="P30" i="30"/>
  <c r="F30" i="14"/>
  <c r="G30" i="14" s="1"/>
  <c r="F30" i="32"/>
  <c r="F30" i="20"/>
  <c r="G30" i="20" s="1"/>
  <c r="P30" i="31"/>
  <c r="P30" i="39"/>
  <c r="P30" i="50"/>
  <c r="P30" i="16"/>
  <c r="P30" i="25"/>
  <c r="F10" i="14"/>
  <c r="G10" i="14" s="1"/>
  <c r="P10" i="21"/>
  <c r="P10" i="32"/>
  <c r="P10" i="35"/>
  <c r="P10" i="14"/>
  <c r="F10" i="24"/>
  <c r="G10" i="24" s="1"/>
  <c r="P10" i="30"/>
  <c r="F10" i="37"/>
  <c r="G10" i="37" s="1"/>
  <c r="F10" i="44"/>
  <c r="F10" i="19"/>
  <c r="P10" i="26"/>
  <c r="F10" i="39"/>
  <c r="G10" i="39" s="1"/>
  <c r="P10" i="43"/>
  <c r="F10" i="17"/>
  <c r="G10" i="17" s="1"/>
  <c r="P10" i="22"/>
  <c r="P10" i="31"/>
  <c r="P10" i="33"/>
  <c r="V32" i="14"/>
  <c r="V32" i="30"/>
  <c r="V32" i="20"/>
  <c r="V32" i="27"/>
  <c r="V32" i="19"/>
  <c r="V32" i="40"/>
  <c r="V32" i="34"/>
  <c r="V32" i="38"/>
  <c r="V32" i="15"/>
  <c r="V32" i="33"/>
  <c r="V32" i="18"/>
  <c r="V32" i="24"/>
  <c r="V32" i="16"/>
  <c r="V32" i="35"/>
  <c r="V32" i="22"/>
  <c r="V32" i="36"/>
  <c r="V28" i="41"/>
  <c r="V28" i="44"/>
  <c r="V28" i="8"/>
  <c r="V28" i="48"/>
  <c r="V28" i="50"/>
  <c r="V28" i="52"/>
  <c r="V28" i="16"/>
  <c r="V28" i="23"/>
  <c r="V28" i="12"/>
  <c r="V28" i="49"/>
  <c r="V28" i="51"/>
  <c r="V28" i="15"/>
  <c r="V28" i="17"/>
  <c r="V25" i="28"/>
  <c r="V25" i="39"/>
  <c r="V25" i="22"/>
  <c r="V25" i="33"/>
  <c r="V25" i="13"/>
  <c r="V25" i="35"/>
  <c r="V25" i="23"/>
  <c r="V25" i="38"/>
  <c r="V25" i="49"/>
  <c r="V25" i="31"/>
  <c r="V25" i="51"/>
  <c r="V25" i="52"/>
  <c r="V25" i="42"/>
  <c r="V18" i="44"/>
  <c r="V18" i="8"/>
  <c r="V18" i="50"/>
  <c r="V18" i="12"/>
  <c r="V18" i="20"/>
  <c r="V18" i="42"/>
  <c r="V18" i="52"/>
  <c r="V18" i="19"/>
  <c r="V18" i="28"/>
  <c r="V12" i="27"/>
  <c r="V12" i="16"/>
  <c r="V12" i="30"/>
  <c r="V12" i="8"/>
  <c r="V12" i="25"/>
  <c r="V12" i="29"/>
  <c r="V12" i="14"/>
  <c r="V12" i="33"/>
  <c r="V19" i="49"/>
  <c r="V19" i="12"/>
  <c r="O27" i="4"/>
  <c r="P27" i="4" s="1"/>
  <c r="C27" i="4" s="1"/>
  <c r="O23" i="4"/>
  <c r="P23" i="4" s="1"/>
  <c r="C23" i="4" s="1"/>
  <c r="O20" i="4"/>
  <c r="P20" i="4" s="1"/>
  <c r="C20" i="4" s="1"/>
  <c r="P17" i="50" s="1"/>
  <c r="O9" i="4"/>
  <c r="P9" i="4" s="1"/>
  <c r="C9" i="4" s="1"/>
  <c r="O47" i="4"/>
  <c r="P47" i="4" s="1"/>
  <c r="C47" i="4" s="1"/>
  <c r="O45" i="4"/>
  <c r="P45" i="4" s="1"/>
  <c r="C45" i="4" s="1"/>
  <c r="O44" i="4"/>
  <c r="P44" i="4" s="1"/>
  <c r="C44" i="4" s="1"/>
  <c r="P41" i="30" s="1"/>
  <c r="T42" i="52"/>
  <c r="AH21" i="4"/>
  <c r="F21" i="4" s="1"/>
  <c r="G13" i="44"/>
  <c r="G28" i="14"/>
  <c r="X35" i="32"/>
  <c r="X35" i="21"/>
  <c r="X35" i="44"/>
  <c r="X35" i="52"/>
  <c r="X35" i="28"/>
  <c r="X35" i="25"/>
  <c r="X35" i="30"/>
  <c r="X35" i="48"/>
  <c r="X35" i="43"/>
  <c r="X35" i="17"/>
  <c r="X35" i="13"/>
  <c r="X35" i="41"/>
  <c r="X35" i="38"/>
  <c r="X35" i="18"/>
  <c r="X35" i="24"/>
  <c r="X35" i="15"/>
  <c r="X35" i="19"/>
  <c r="X35" i="26"/>
  <c r="X35" i="31"/>
  <c r="X35" i="23"/>
  <c r="X35" i="29"/>
  <c r="X35" i="37"/>
  <c r="X35" i="16"/>
  <c r="X35" i="20"/>
  <c r="X35" i="36"/>
  <c r="X35" i="42"/>
  <c r="X35" i="8"/>
  <c r="X35" i="39"/>
  <c r="X35" i="27"/>
  <c r="X35" i="33"/>
  <c r="X35" i="49"/>
  <c r="X35" i="51"/>
  <c r="X35" i="40"/>
  <c r="X35" i="50"/>
  <c r="X35" i="35"/>
  <c r="X35" i="22"/>
  <c r="X35" i="12"/>
  <c r="X35" i="34"/>
  <c r="X35" i="14"/>
  <c r="X26" i="51"/>
  <c r="X26" i="36"/>
  <c r="X26" i="40"/>
  <c r="X26" i="18"/>
  <c r="X26" i="12"/>
  <c r="X26" i="35"/>
  <c r="X26" i="16"/>
  <c r="X26" i="33"/>
  <c r="X26" i="31"/>
  <c r="X26" i="21"/>
  <c r="X26" i="38"/>
  <c r="X26" i="52"/>
  <c r="X26" i="27"/>
  <c r="X26" i="50"/>
  <c r="X26" i="41"/>
  <c r="X26" i="37"/>
  <c r="X26" i="30"/>
  <c r="X26" i="20"/>
  <c r="X26" i="26"/>
  <c r="X26" i="8"/>
  <c r="X26" i="29"/>
  <c r="X26" i="24"/>
  <c r="X26" i="42"/>
  <c r="X26" i="23"/>
  <c r="X26" i="19"/>
  <c r="X26" i="39"/>
  <c r="X26" i="14"/>
  <c r="X26" i="48"/>
  <c r="X26" i="32"/>
  <c r="X26" i="44"/>
  <c r="X26" i="25"/>
  <c r="X26" i="17"/>
  <c r="X10" i="18"/>
  <c r="X10" i="28"/>
  <c r="X10" i="39"/>
  <c r="X10" i="13"/>
  <c r="X10" i="20"/>
  <c r="X10" i="30"/>
  <c r="X10" i="40"/>
  <c r="X10" i="43"/>
  <c r="X10" i="16"/>
  <c r="X10" i="27"/>
  <c r="X10" i="42"/>
  <c r="X10" i="50"/>
  <c r="X10" i="19"/>
  <c r="X10" i="26"/>
  <c r="X10" i="35"/>
  <c r="X10" i="14"/>
  <c r="X10" i="24"/>
  <c r="X10" i="38"/>
  <c r="X10" i="49"/>
  <c r="X10" i="15"/>
  <c r="X10" i="22"/>
  <c r="X10" i="32"/>
  <c r="X10" i="37"/>
  <c r="X10" i="51"/>
  <c r="X10" i="23"/>
  <c r="X10" i="31"/>
  <c r="X10" i="41"/>
  <c r="X10" i="12"/>
  <c r="X10" i="21"/>
  <c r="X10" i="36"/>
  <c r="X10" i="48"/>
  <c r="G13" i="13"/>
  <c r="X44" i="49"/>
  <c r="X44" i="31"/>
  <c r="X44" i="32"/>
  <c r="X44" i="15"/>
  <c r="X44" i="23"/>
  <c r="X44" i="48"/>
  <c r="X44" i="41"/>
  <c r="X44" i="25"/>
  <c r="X44" i="26"/>
  <c r="X44" i="22"/>
  <c r="X44" i="52"/>
  <c r="X44" i="37"/>
  <c r="X44" i="38"/>
  <c r="X44" i="16"/>
  <c r="X44" i="24"/>
  <c r="X44" i="44"/>
  <c r="X44" i="28"/>
  <c r="X44" i="39"/>
  <c r="X44" i="12"/>
  <c r="X44" i="21"/>
  <c r="X44" i="43"/>
  <c r="X44" i="35"/>
  <c r="X44" i="36"/>
  <c r="X44" i="8"/>
  <c r="X44" i="19"/>
  <c r="X44" i="42"/>
  <c r="X44" i="33"/>
  <c r="X44" i="34"/>
  <c r="X44" i="18"/>
  <c r="X44" i="13"/>
  <c r="X44" i="51"/>
  <c r="X44" i="29"/>
  <c r="X44" i="30"/>
  <c r="X44" i="20"/>
  <c r="X44" i="14"/>
  <c r="X44" i="27"/>
  <c r="X44" i="50"/>
  <c r="X44" i="40"/>
  <c r="X44" i="17"/>
  <c r="X30" i="49"/>
  <c r="X30" i="23"/>
  <c r="X30" i="25"/>
  <c r="X30" i="33"/>
  <c r="X30" i="22"/>
  <c r="X30" i="50"/>
  <c r="X30" i="28"/>
  <c r="X30" i="30"/>
  <c r="X30" i="41"/>
  <c r="X30" i="20"/>
  <c r="X30" i="51"/>
  <c r="X30" i="35"/>
  <c r="X30" i="24"/>
  <c r="X30" i="36"/>
  <c r="X30" i="37"/>
  <c r="X30" i="52"/>
  <c r="X30" i="31"/>
  <c r="X30" i="40"/>
  <c r="X30" i="19"/>
  <c r="X30" i="29"/>
  <c r="X30" i="8"/>
  <c r="X30" i="39"/>
  <c r="X30" i="16"/>
  <c r="X30" i="18"/>
  <c r="X30" i="43"/>
  <c r="X30" i="13"/>
  <c r="X30" i="44"/>
  <c r="X30" i="14"/>
  <c r="X30" i="42"/>
  <c r="X30" i="38"/>
  <c r="X30" i="17"/>
  <c r="X30" i="15"/>
  <c r="X30" i="26"/>
  <c r="X30" i="34"/>
  <c r="X30" i="48"/>
  <c r="X30" i="12"/>
  <c r="X30" i="21"/>
  <c r="X30" i="32"/>
  <c r="X30" i="27"/>
  <c r="X17" i="29"/>
  <c r="X17" i="23"/>
  <c r="X17" i="21"/>
  <c r="X17" i="31"/>
  <c r="X17" i="30"/>
  <c r="X17" i="12"/>
  <c r="X17" i="44"/>
  <c r="X17" i="49"/>
  <c r="X17" i="50"/>
  <c r="X17" i="18"/>
  <c r="X17" i="15"/>
  <c r="X17" i="17"/>
  <c r="X17" i="40"/>
  <c r="X17" i="20"/>
  <c r="X17" i="52"/>
  <c r="X17" i="39"/>
  <c r="X17" i="27"/>
  <c r="X17" i="37"/>
  <c r="X17" i="32"/>
  <c r="X17" i="14"/>
  <c r="X17" i="43"/>
  <c r="X17" i="24"/>
  <c r="X17" i="41"/>
  <c r="X17" i="33"/>
  <c r="X17" i="22"/>
  <c r="X17" i="19"/>
  <c r="X17" i="34"/>
  <c r="X17" i="48"/>
  <c r="X17" i="28"/>
  <c r="X17" i="38"/>
  <c r="X17" i="42"/>
  <c r="X17" i="51"/>
  <c r="X17" i="8"/>
  <c r="X17" i="26"/>
  <c r="X17" i="25"/>
  <c r="X17" i="36"/>
  <c r="X17" i="13"/>
  <c r="X17" i="16"/>
  <c r="X17" i="35"/>
  <c r="V19" i="44"/>
  <c r="V19" i="27"/>
  <c r="V19" i="26"/>
  <c r="V19" i="16"/>
  <c r="X22" i="17"/>
  <c r="X22" i="24"/>
  <c r="X40" i="14"/>
  <c r="V36" i="14"/>
  <c r="V36" i="18"/>
  <c r="V36" i="35"/>
  <c r="V11" i="13"/>
  <c r="V11" i="21"/>
  <c r="V11" i="42"/>
  <c r="V11" i="18"/>
  <c r="V11" i="29"/>
  <c r="V9" i="32"/>
  <c r="V9" i="22"/>
  <c r="V15" i="25"/>
  <c r="V15" i="48"/>
  <c r="V15" i="49"/>
  <c r="V15" i="52"/>
  <c r="V15" i="50"/>
  <c r="V15" i="8"/>
  <c r="V15" i="12"/>
  <c r="V15" i="14"/>
  <c r="V15" i="26"/>
  <c r="V15" i="31"/>
  <c r="V15" i="34"/>
  <c r="V15" i="40"/>
  <c r="V15" i="23"/>
  <c r="V15" i="27"/>
  <c r="V15" i="20"/>
  <c r="V15" i="30"/>
  <c r="V15" i="35"/>
  <c r="V15" i="15"/>
  <c r="V15" i="21"/>
  <c r="V15" i="41"/>
  <c r="V15" i="42"/>
  <c r="V15" i="44"/>
  <c r="V23" i="42"/>
  <c r="V23" i="41"/>
  <c r="V23" i="43"/>
  <c r="V23" i="48"/>
  <c r="V23" i="50"/>
  <c r="V23" i="52"/>
  <c r="V23" i="16"/>
  <c r="V23" i="14"/>
  <c r="V23" i="15"/>
  <c r="V23" i="26"/>
  <c r="V23" i="32"/>
  <c r="V23" i="51"/>
  <c r="V23" i="12"/>
  <c r="V23" i="21"/>
  <c r="V23" i="34"/>
  <c r="V23" i="40"/>
  <c r="V23" i="20"/>
  <c r="V23" i="22"/>
  <c r="V23" i="37"/>
  <c r="V23" i="28"/>
  <c r="V23" i="25"/>
  <c r="V23" i="33"/>
  <c r="V23" i="36"/>
  <c r="V27" i="24"/>
  <c r="V27" i="13"/>
  <c r="V27" i="29"/>
  <c r="V27" i="14"/>
  <c r="V27" i="32"/>
  <c r="V27" i="38"/>
  <c r="V27" i="44"/>
  <c r="V27" i="19"/>
  <c r="V27" i="25"/>
  <c r="V27" i="22"/>
  <c r="V27" i="40"/>
  <c r="V29" i="50"/>
  <c r="V29" i="52"/>
  <c r="V29" i="19"/>
  <c r="V29" i="30"/>
  <c r="V29" i="33"/>
  <c r="V29" i="38"/>
  <c r="V29" i="8"/>
  <c r="V29" i="15"/>
  <c r="V29" i="21"/>
  <c r="V29" i="24"/>
  <c r="V29" i="26"/>
  <c r="V29" i="29"/>
  <c r="V29" i="41"/>
  <c r="V29" i="44"/>
  <c r="V29" i="48"/>
  <c r="V29" i="16"/>
  <c r="V29" i="32"/>
  <c r="V29" i="39"/>
  <c r="V29" i="18"/>
  <c r="V29" i="25"/>
  <c r="V29" i="35"/>
  <c r="V29" i="13"/>
  <c r="V35" i="8"/>
  <c r="V35" i="42"/>
  <c r="V35" i="40"/>
  <c r="V35" i="19"/>
  <c r="V35" i="14"/>
  <c r="V35" i="33"/>
  <c r="V35" i="35"/>
  <c r="V35" i="16"/>
  <c r="V35" i="25"/>
  <c r="V35" i="28"/>
  <c r="V35" i="37"/>
  <c r="V35" i="44"/>
  <c r="V35" i="26"/>
  <c r="V39" i="14"/>
  <c r="V39" i="21"/>
  <c r="V39" i="26"/>
  <c r="V39" i="18"/>
  <c r="V39" i="41"/>
  <c r="X32" i="27"/>
  <c r="X32" i="21"/>
  <c r="X32" i="52"/>
  <c r="X32" i="42"/>
  <c r="X32" i="14"/>
  <c r="V16" i="36"/>
  <c r="V16" i="15"/>
  <c r="V16" i="52"/>
  <c r="V16" i="43"/>
  <c r="V13" i="15"/>
  <c r="V13" i="19"/>
  <c r="V13" i="12"/>
  <c r="V13" i="28"/>
  <c r="V13" i="36"/>
  <c r="V13" i="41"/>
  <c r="V13" i="44"/>
  <c r="V13" i="22"/>
  <c r="V13" i="21"/>
  <c r="V13" i="25"/>
  <c r="V13" i="32"/>
  <c r="V13" i="39"/>
  <c r="V13" i="29"/>
  <c r="V13" i="31"/>
  <c r="V13" i="34"/>
  <c r="V13" i="8"/>
  <c r="V13" i="40"/>
  <c r="V13" i="18"/>
  <c r="V13" i="23"/>
  <c r="X8" i="19"/>
  <c r="X8" i="29"/>
  <c r="X8" i="31"/>
  <c r="X8" i="43"/>
  <c r="X8" i="14"/>
  <c r="X8" i="26"/>
  <c r="X8" i="34"/>
  <c r="X8" i="51"/>
  <c r="X8" i="22"/>
  <c r="X8" i="28"/>
  <c r="X8" i="38"/>
  <c r="X8" i="32"/>
  <c r="X8" i="8"/>
  <c r="X8" i="27"/>
  <c r="X8" i="20"/>
  <c r="X8" i="48"/>
  <c r="X8" i="52"/>
  <c r="X7" i="27"/>
  <c r="X7" i="30"/>
  <c r="X7" i="26"/>
  <c r="X7" i="31"/>
  <c r="X7" i="51"/>
  <c r="X7" i="34"/>
  <c r="V37" i="28"/>
  <c r="V37" i="25"/>
  <c r="V37" i="17"/>
  <c r="V37" i="40"/>
  <c r="V37" i="32"/>
  <c r="V37" i="34"/>
  <c r="V37" i="51"/>
  <c r="V37" i="12"/>
  <c r="V37" i="48"/>
  <c r="V37" i="24"/>
  <c r="X24" i="24"/>
  <c r="X24" i="21"/>
  <c r="X24" i="40"/>
  <c r="X24" i="16"/>
  <c r="X24" i="29"/>
  <c r="X24" i="17"/>
  <c r="X24" i="50"/>
  <c r="X24" i="32"/>
  <c r="X24" i="22"/>
  <c r="X24" i="8"/>
  <c r="X24" i="27"/>
  <c r="X24" i="25"/>
  <c r="X24" i="49"/>
  <c r="X24" i="42"/>
  <c r="X24" i="33"/>
  <c r="V33" i="36"/>
  <c r="V33" i="35"/>
  <c r="V33" i="41"/>
  <c r="V18" i="48"/>
  <c r="V18" i="49"/>
  <c r="V18" i="14"/>
  <c r="V18" i="16"/>
  <c r="V18" i="18"/>
  <c r="V18" i="26"/>
  <c r="X26" i="22"/>
  <c r="X26" i="49"/>
  <c r="X26" i="13"/>
  <c r="X26" i="28"/>
  <c r="X26" i="15"/>
  <c r="X26" i="34"/>
  <c r="X26" i="43"/>
  <c r="V26" i="49"/>
  <c r="V26" i="12"/>
  <c r="V26" i="21"/>
  <c r="V26" i="28"/>
  <c r="V26" i="33"/>
  <c r="V26" i="39"/>
  <c r="V26" i="14"/>
  <c r="V26" i="20"/>
  <c r="V26" i="29"/>
  <c r="V26" i="38"/>
  <c r="V26" i="44"/>
  <c r="X12" i="17"/>
  <c r="X12" i="43"/>
  <c r="X12" i="50"/>
  <c r="X12" i="13"/>
  <c r="X12" i="26"/>
  <c r="X12" i="25"/>
  <c r="X12" i="42"/>
  <c r="X12" i="41"/>
  <c r="X11" i="39"/>
  <c r="X11" i="50"/>
  <c r="X10" i="8"/>
  <c r="X10" i="17"/>
  <c r="X10" i="25"/>
  <c r="X10" i="29"/>
  <c r="X10" i="34"/>
  <c r="X10" i="33"/>
  <c r="X10" i="44"/>
  <c r="X10" i="52"/>
  <c r="G32" i="33"/>
  <c r="G33" i="8"/>
  <c r="G28" i="31"/>
  <c r="G33" i="15"/>
  <c r="G36" i="24"/>
  <c r="G32" i="26"/>
  <c r="F38" i="28"/>
  <c r="G38" i="28" s="1"/>
  <c r="F38" i="39"/>
  <c r="G38" i="39" s="1"/>
  <c r="F38" i="38"/>
  <c r="G38" i="38" s="1"/>
  <c r="F38" i="43"/>
  <c r="G38" i="43" s="1"/>
  <c r="F38" i="22"/>
  <c r="G38" i="22" s="1"/>
  <c r="F38" i="41"/>
  <c r="G38" i="41" s="1"/>
  <c r="P38" i="33"/>
  <c r="F38" i="37"/>
  <c r="P38" i="17"/>
  <c r="P38" i="23"/>
  <c r="P38" i="13"/>
  <c r="P38" i="16"/>
  <c r="F38" i="17"/>
  <c r="G38" i="17" s="1"/>
  <c r="P38" i="30"/>
  <c r="P38" i="34"/>
  <c r="F38" i="44"/>
  <c r="G38" i="44" s="1"/>
  <c r="P38" i="44"/>
  <c r="F38" i="15"/>
  <c r="G38" i="15" s="1"/>
  <c r="F38" i="32"/>
  <c r="F38" i="50"/>
  <c r="G38" i="50" s="1"/>
  <c r="P38" i="28"/>
  <c r="F38" i="29"/>
  <c r="G38" i="29" s="1"/>
  <c r="P38" i="43"/>
  <c r="F38" i="48"/>
  <c r="F38" i="40"/>
  <c r="G38" i="40" s="1"/>
  <c r="F38" i="30"/>
  <c r="G38" i="30" s="1"/>
  <c r="P38" i="49"/>
  <c r="P38" i="50"/>
  <c r="F38" i="33"/>
  <c r="G38" i="33" s="1"/>
  <c r="F38" i="13"/>
  <c r="G38" i="13" s="1"/>
  <c r="F38" i="51"/>
  <c r="G38" i="51" s="1"/>
  <c r="P38" i="52"/>
  <c r="P38" i="8"/>
  <c r="F38" i="31"/>
  <c r="G38" i="31" s="1"/>
  <c r="P38" i="42"/>
  <c r="P38" i="41"/>
  <c r="F38" i="12"/>
  <c r="G38" i="12" s="1"/>
  <c r="P38" i="24"/>
  <c r="P38" i="35"/>
  <c r="P38" i="18"/>
  <c r="P38" i="20"/>
  <c r="F38" i="26"/>
  <c r="G38" i="26" s="1"/>
  <c r="F38" i="34"/>
  <c r="G38" i="34" s="1"/>
  <c r="P38" i="25"/>
  <c r="F38" i="27"/>
  <c r="G38" i="27" s="1"/>
  <c r="F38" i="21"/>
  <c r="G38" i="21" s="1"/>
  <c r="P38" i="29"/>
  <c r="P38" i="32"/>
  <c r="F38" i="23"/>
  <c r="G38" i="23" s="1"/>
  <c r="F38" i="25"/>
  <c r="G38" i="25" s="1"/>
  <c r="P38" i="36"/>
  <c r="P38" i="15"/>
  <c r="F38" i="18"/>
  <c r="G38" i="18" s="1"/>
  <c r="P38" i="27"/>
  <c r="F38" i="19"/>
  <c r="G38" i="19" s="1"/>
  <c r="P38" i="40"/>
  <c r="P38" i="51"/>
  <c r="F39" i="13"/>
  <c r="G39" i="13" s="1"/>
  <c r="F39" i="22"/>
  <c r="G39" i="22" s="1"/>
  <c r="F39" i="43"/>
  <c r="G39" i="43" s="1"/>
  <c r="P39" i="42"/>
  <c r="P39" i="17"/>
  <c r="P39" i="13"/>
  <c r="F39" i="33"/>
  <c r="G39" i="33" s="1"/>
  <c r="F39" i="41"/>
  <c r="G39" i="41" s="1"/>
  <c r="F39" i="35"/>
  <c r="G39" i="35" s="1"/>
  <c r="P39" i="37"/>
  <c r="P39" i="38"/>
  <c r="F39" i="21"/>
  <c r="G39" i="21" s="1"/>
  <c r="P39" i="40"/>
  <c r="F39" i="14"/>
  <c r="G39" i="14" s="1"/>
  <c r="P39" i="39"/>
  <c r="F39" i="32"/>
  <c r="G39" i="32" s="1"/>
  <c r="P39" i="19"/>
  <c r="F39" i="26"/>
  <c r="G39" i="26" s="1"/>
  <c r="F39" i="52"/>
  <c r="G39" i="52" s="1"/>
  <c r="P39" i="36"/>
  <c r="F39" i="16"/>
  <c r="G39" i="16" s="1"/>
  <c r="F39" i="15"/>
  <c r="G39" i="15" s="1"/>
  <c r="F39" i="49"/>
  <c r="N36" i="17"/>
  <c r="N36" i="20"/>
  <c r="N36" i="14"/>
  <c r="N36" i="22"/>
  <c r="N36" i="25"/>
  <c r="N36" i="29"/>
  <c r="N36" i="32"/>
  <c r="N36" i="33"/>
  <c r="N36" i="28"/>
  <c r="N36" i="37"/>
  <c r="N36" i="40"/>
  <c r="N36" i="12"/>
  <c r="N36" i="21"/>
  <c r="N36" i="36"/>
  <c r="N36" i="23"/>
  <c r="N36" i="41"/>
  <c r="N36" i="49"/>
  <c r="N36" i="8"/>
  <c r="N36" i="18"/>
  <c r="N36" i="16"/>
  <c r="N36" i="15"/>
  <c r="N36" i="24"/>
  <c r="N36" i="27"/>
  <c r="N36" i="31"/>
  <c r="N36" i="35"/>
  <c r="N36" i="26"/>
  <c r="N36" i="44"/>
  <c r="N36" i="34"/>
  <c r="N36" i="38"/>
  <c r="N36" i="43"/>
  <c r="N36" i="19"/>
  <c r="N36" i="30"/>
  <c r="N36" i="13"/>
  <c r="N36" i="39"/>
  <c r="N36" i="42"/>
  <c r="N36" i="51"/>
  <c r="O40" i="4"/>
  <c r="P40" i="4" s="1"/>
  <c r="C40" i="4" s="1"/>
  <c r="O21" i="4"/>
  <c r="P21" i="4" s="1"/>
  <c r="C21" i="4" s="1"/>
  <c r="AN42" i="4"/>
  <c r="H42" i="4" s="1"/>
  <c r="N39" i="49" s="1"/>
  <c r="AN36" i="4"/>
  <c r="H36" i="4" s="1"/>
  <c r="AN28" i="4"/>
  <c r="H28" i="4" s="1"/>
  <c r="AN20" i="4"/>
  <c r="H20" i="4" s="1"/>
  <c r="AN12" i="4"/>
  <c r="H12" i="4" s="1"/>
  <c r="N9" i="25" s="1"/>
  <c r="J28" i="41"/>
  <c r="J28" i="27"/>
  <c r="J28" i="36"/>
  <c r="J12" i="12"/>
  <c r="J12" i="40"/>
  <c r="J12" i="31"/>
  <c r="J12" i="30"/>
  <c r="J12" i="49"/>
  <c r="J12" i="52"/>
  <c r="J12" i="34"/>
  <c r="J12" i="51"/>
  <c r="J12" i="26"/>
  <c r="J12" i="23"/>
  <c r="J12" i="19"/>
  <c r="J12" i="14"/>
  <c r="J12" i="15"/>
  <c r="J12" i="39"/>
  <c r="J12" i="22"/>
  <c r="J12" i="25"/>
  <c r="J12" i="28"/>
  <c r="J12" i="32"/>
  <c r="J12" i="8"/>
  <c r="J12" i="20"/>
  <c r="J12" i="18"/>
  <c r="J12" i="44"/>
  <c r="J12" i="37"/>
  <c r="J12" i="38"/>
  <c r="J12" i="36"/>
  <c r="J12" i="35"/>
  <c r="J12" i="13"/>
  <c r="J12" i="33"/>
  <c r="J12" i="27"/>
  <c r="J12" i="42"/>
  <c r="J12" i="29"/>
  <c r="J12" i="21"/>
  <c r="J12" i="43"/>
  <c r="J12" i="17"/>
  <c r="J12" i="50"/>
  <c r="J12" i="41"/>
  <c r="J12" i="24"/>
  <c r="J12" i="16"/>
  <c r="J12" i="48"/>
  <c r="AH44" i="4"/>
  <c r="F44" i="4" s="1"/>
  <c r="AH33" i="4"/>
  <c r="F33" i="4" s="1"/>
  <c r="J36" i="22"/>
  <c r="J36" i="24"/>
  <c r="J36" i="29"/>
  <c r="J36" i="30"/>
  <c r="J36" i="33"/>
  <c r="J36" i="12"/>
  <c r="J36" i="40"/>
  <c r="J36" i="51"/>
  <c r="J36" i="36"/>
  <c r="J36" i="43"/>
  <c r="J36" i="21"/>
  <c r="J36" i="31"/>
  <c r="J36" i="35"/>
  <c r="J36" i="49"/>
  <c r="J36" i="18"/>
  <c r="J36" i="28"/>
  <c r="J36" i="19"/>
  <c r="J36" i="37"/>
  <c r="J36" i="39"/>
  <c r="J36" i="25"/>
  <c r="J36" i="52"/>
  <c r="J36" i="15"/>
  <c r="J36" i="16"/>
  <c r="J36" i="23"/>
  <c r="J36" i="44"/>
  <c r="J36" i="50"/>
  <c r="J36" i="34"/>
  <c r="J36" i="38"/>
  <c r="J36" i="8"/>
  <c r="J36" i="42"/>
  <c r="J36" i="14"/>
  <c r="J36" i="27"/>
  <c r="J36" i="20"/>
  <c r="J36" i="26"/>
  <c r="J36" i="48"/>
  <c r="J36" i="17"/>
  <c r="J36" i="13"/>
  <c r="J36" i="41"/>
  <c r="J36" i="32"/>
  <c r="T35" i="14"/>
  <c r="T35" i="22"/>
  <c r="T35" i="23"/>
  <c r="T35" i="41"/>
  <c r="T35" i="37"/>
  <c r="T35" i="49"/>
  <c r="T35" i="12"/>
  <c r="T35" i="30"/>
  <c r="T35" i="50"/>
  <c r="T35" i="26"/>
  <c r="T35" i="48"/>
  <c r="T35" i="31"/>
  <c r="T35" i="16"/>
  <c r="T35" i="51"/>
  <c r="T35" i="52"/>
  <c r="T35" i="35"/>
  <c r="T35" i="21"/>
  <c r="T35" i="44"/>
  <c r="T35" i="20"/>
  <c r="T35" i="36"/>
  <c r="T35" i="38"/>
  <c r="T35" i="42"/>
  <c r="T35" i="33"/>
  <c r="T35" i="34"/>
  <c r="T35" i="15"/>
  <c r="T35" i="24"/>
  <c r="T35" i="18"/>
  <c r="T35" i="28"/>
  <c r="T35" i="13"/>
  <c r="T35" i="8"/>
  <c r="T35" i="19"/>
  <c r="T35" i="32"/>
  <c r="T35" i="25"/>
  <c r="T35" i="17"/>
  <c r="T35" i="29"/>
  <c r="T35" i="40"/>
  <c r="T35" i="27"/>
  <c r="T35" i="43"/>
  <c r="T35" i="39"/>
  <c r="J18" i="31"/>
  <c r="J18" i="34"/>
  <c r="J18" i="39"/>
  <c r="J18" i="29"/>
  <c r="J18" i="48"/>
  <c r="J18" i="17"/>
  <c r="J18" i="12"/>
  <c r="J18" i="22"/>
  <c r="J18" i="52"/>
  <c r="J18" i="19"/>
  <c r="J18" i="14"/>
  <c r="J18" i="18"/>
  <c r="J18" i="37"/>
  <c r="J18" i="24"/>
  <c r="J18" i="16"/>
  <c r="J18" i="40"/>
  <c r="J18" i="13"/>
  <c r="J18" i="51"/>
  <c r="J18" i="50"/>
  <c r="J18" i="23"/>
  <c r="J18" i="26"/>
  <c r="J18" i="33"/>
  <c r="J18" i="28"/>
  <c r="J18" i="35"/>
  <c r="J18" i="27"/>
  <c r="J18" i="38"/>
  <c r="J18" i="36"/>
  <c r="J18" i="25"/>
  <c r="J18" i="20"/>
  <c r="J18" i="15"/>
  <c r="J18" i="49"/>
  <c r="J18" i="30"/>
  <c r="J18" i="42"/>
  <c r="J18" i="21"/>
  <c r="J18" i="44"/>
  <c r="J18" i="43"/>
  <c r="J18" i="32"/>
  <c r="J18" i="8"/>
  <c r="J18" i="41"/>
  <c r="T26" i="44"/>
  <c r="T26" i="48"/>
  <c r="T26" i="41"/>
  <c r="T26" i="17"/>
  <c r="T26" i="52"/>
  <c r="T26" i="19"/>
  <c r="T26" i="22"/>
  <c r="T26" i="38"/>
  <c r="T26" i="18"/>
  <c r="T26" i="37"/>
  <c r="T26" i="30"/>
  <c r="T26" i="14"/>
  <c r="T26" i="50"/>
  <c r="T26" i="24"/>
  <c r="T26" i="42"/>
  <c r="T26" i="33"/>
  <c r="T26" i="36"/>
  <c r="T26" i="39"/>
  <c r="T26" i="43"/>
  <c r="T26" i="34"/>
  <c r="T26" i="29"/>
  <c r="T26" i="31"/>
  <c r="T26" i="15"/>
  <c r="T26" i="13"/>
  <c r="T33" i="51"/>
  <c r="T33" i="50"/>
  <c r="T33" i="8"/>
  <c r="T33" i="30"/>
  <c r="T33" i="37"/>
  <c r="T33" i="41"/>
  <c r="T33" i="34"/>
  <c r="T33" i="17"/>
  <c r="T33" i="20"/>
  <c r="T33" i="35"/>
  <c r="T10" i="8"/>
  <c r="T13" i="22"/>
  <c r="T13" i="31"/>
  <c r="T13" i="25"/>
  <c r="T13" i="8"/>
  <c r="T13" i="32"/>
  <c r="T13" i="30"/>
  <c r="T13" i="15"/>
  <c r="T13" i="27"/>
  <c r="T13" i="34"/>
  <c r="T13" i="21"/>
  <c r="T13" i="51"/>
  <c r="T13" i="24"/>
  <c r="T13" i="52"/>
  <c r="T13" i="44"/>
  <c r="T13" i="36"/>
  <c r="T13" i="17"/>
  <c r="T13" i="14"/>
  <c r="T13" i="38"/>
  <c r="T13" i="49"/>
  <c r="T13" i="35"/>
  <c r="T13" i="18"/>
  <c r="T13" i="39"/>
  <c r="T13" i="48"/>
  <c r="T13" i="20"/>
  <c r="T13" i="26"/>
  <c r="T13" i="28"/>
  <c r="T13" i="37"/>
  <c r="T13" i="19"/>
  <c r="T13" i="16"/>
  <c r="T13" i="13"/>
  <c r="T13" i="33"/>
  <c r="T13" i="29"/>
  <c r="T13" i="42"/>
  <c r="T13" i="50"/>
  <c r="T13" i="23"/>
  <c r="T13" i="43"/>
  <c r="T13" i="12"/>
  <c r="T13" i="40"/>
  <c r="T13" i="41"/>
  <c r="J40" i="20"/>
  <c r="J40" i="31"/>
  <c r="J40" i="40"/>
  <c r="J40" i="38"/>
  <c r="J40" i="29"/>
  <c r="J40" i="18"/>
  <c r="J40" i="16"/>
  <c r="J40" i="36"/>
  <c r="J40" i="52"/>
  <c r="J40" i="34"/>
  <c r="J40" i="41"/>
  <c r="J40" i="12"/>
  <c r="J40" i="13"/>
  <c r="J40" i="30"/>
  <c r="J40" i="37"/>
  <c r="J40" i="22"/>
  <c r="J40" i="39"/>
  <c r="J40" i="8"/>
  <c r="J40" i="50"/>
  <c r="J40" i="49"/>
  <c r="J40" i="19"/>
  <c r="J40" i="15"/>
  <c r="J40" i="14"/>
  <c r="J40" i="48"/>
  <c r="J40" i="17"/>
  <c r="J40" i="33"/>
  <c r="J40" i="24"/>
  <c r="J40" i="43"/>
  <c r="J40" i="32"/>
  <c r="J40" i="25"/>
  <c r="J40" i="27"/>
  <c r="J40" i="28"/>
  <c r="J40" i="44"/>
  <c r="J40" i="23"/>
  <c r="J40" i="26"/>
  <c r="J40" i="21"/>
  <c r="J40" i="42"/>
  <c r="J40" i="51"/>
  <c r="J40" i="35"/>
  <c r="J32" i="35"/>
  <c r="J32" i="48"/>
  <c r="J32" i="30"/>
  <c r="J32" i="15"/>
  <c r="J32" i="8"/>
  <c r="J32" i="25"/>
  <c r="J32" i="21"/>
  <c r="J32" i="38"/>
  <c r="J32" i="52"/>
  <c r="J32" i="51"/>
  <c r="J32" i="36"/>
  <c r="J32" i="27"/>
  <c r="J32" i="49"/>
  <c r="J32" i="23"/>
  <c r="J32" i="13"/>
  <c r="J32" i="14"/>
  <c r="J32" i="50"/>
  <c r="J32" i="24"/>
  <c r="J32" i="29"/>
  <c r="J32" i="41"/>
  <c r="J32" i="43"/>
  <c r="J32" i="33"/>
  <c r="J32" i="18"/>
  <c r="J32" i="37"/>
  <c r="J32" i="17"/>
  <c r="J32" i="28"/>
  <c r="J32" i="44"/>
  <c r="J32" i="22"/>
  <c r="J32" i="42"/>
  <c r="J32" i="34"/>
  <c r="J32" i="32"/>
  <c r="J32" i="19"/>
  <c r="J32" i="31"/>
  <c r="J32" i="20"/>
  <c r="J32" i="26"/>
  <c r="J32" i="12"/>
  <c r="J32" i="40"/>
  <c r="J32" i="16"/>
  <c r="J32" i="39"/>
  <c r="J34" i="40"/>
  <c r="J34" i="21"/>
  <c r="J34" i="31"/>
  <c r="J34" i="39"/>
  <c r="J34" i="18"/>
  <c r="J34" i="15"/>
  <c r="J34" i="13"/>
  <c r="J34" i="14"/>
  <c r="J34" i="48"/>
  <c r="J34" i="12"/>
  <c r="J34" i="36"/>
  <c r="J34" i="41"/>
  <c r="J34" i="35"/>
  <c r="J34" i="30"/>
  <c r="J34" i="32"/>
  <c r="J34" i="16"/>
  <c r="J34" i="26"/>
  <c r="J34" i="28"/>
  <c r="J34" i="42"/>
  <c r="J34" i="37"/>
  <c r="J34" i="19"/>
  <c r="J34" i="51"/>
  <c r="J34" i="33"/>
  <c r="J34" i="20"/>
  <c r="J34" i="43"/>
  <c r="J34" i="25"/>
  <c r="J34" i="52"/>
  <c r="J34" i="24"/>
  <c r="J34" i="22"/>
  <c r="J34" i="44"/>
  <c r="J34" i="17"/>
  <c r="J34" i="8"/>
  <c r="J34" i="29"/>
  <c r="J34" i="49"/>
  <c r="J34" i="27"/>
  <c r="J34" i="34"/>
  <c r="J34" i="38"/>
  <c r="J34" i="23"/>
  <c r="J34" i="50"/>
  <c r="J22" i="32"/>
  <c r="J22" i="33"/>
  <c r="J22" i="37"/>
  <c r="J22" i="16"/>
  <c r="J22" i="13"/>
  <c r="J22" i="14"/>
  <c r="J22" i="20"/>
  <c r="J22" i="49"/>
  <c r="J22" i="52"/>
  <c r="J22" i="17"/>
  <c r="J22" i="39"/>
  <c r="J22" i="36"/>
  <c r="J22" i="38"/>
  <c r="J22" i="34"/>
  <c r="J22" i="19"/>
  <c r="J22" i="23"/>
  <c r="J22" i="44"/>
  <c r="J22" i="48"/>
  <c r="J22" i="27"/>
  <c r="J22" i="40"/>
  <c r="J22" i="15"/>
  <c r="J22" i="18"/>
  <c r="J22" i="30"/>
  <c r="J22" i="25"/>
  <c r="J22" i="51"/>
  <c r="J22" i="31"/>
  <c r="J22" i="8"/>
  <c r="J22" i="21"/>
  <c r="J22" i="29"/>
  <c r="J22" i="24"/>
  <c r="J22" i="50"/>
  <c r="J22" i="22"/>
  <c r="J22" i="41"/>
  <c r="J22" i="26"/>
  <c r="J22" i="28"/>
  <c r="J22" i="35"/>
  <c r="J22" i="42"/>
  <c r="J22" i="43"/>
  <c r="J22" i="12"/>
  <c r="J25" i="42"/>
  <c r="J25" i="31"/>
  <c r="J25" i="17"/>
  <c r="J25" i="25"/>
  <c r="J25" i="49"/>
  <c r="J25" i="34"/>
  <c r="J25" i="20"/>
  <c r="J25" i="50"/>
  <c r="J25" i="44"/>
  <c r="J25" i="22"/>
  <c r="J25" i="23"/>
  <c r="J25" i="36"/>
  <c r="J25" i="33"/>
  <c r="J25" i="18"/>
  <c r="J25" i="37"/>
  <c r="J25" i="27"/>
  <c r="J25" i="39"/>
  <c r="J25" i="40"/>
  <c r="J25" i="29"/>
  <c r="J25" i="38"/>
  <c r="J25" i="24"/>
  <c r="J25" i="16"/>
  <c r="J25" i="43"/>
  <c r="J25" i="15"/>
  <c r="J25" i="52"/>
  <c r="J25" i="8"/>
  <c r="J25" i="48"/>
  <c r="J25" i="19"/>
  <c r="J25" i="32"/>
  <c r="J25" i="26"/>
  <c r="J25" i="41"/>
  <c r="J25" i="21"/>
  <c r="J25" i="35"/>
  <c r="J25" i="14"/>
  <c r="J25" i="51"/>
  <c r="J25" i="12"/>
  <c r="J25" i="13"/>
  <c r="J25" i="30"/>
  <c r="J25" i="28"/>
  <c r="AH18" i="4"/>
  <c r="F18" i="4" s="1"/>
  <c r="J11" i="12"/>
  <c r="J11" i="23"/>
  <c r="J11" i="17"/>
  <c r="J11" i="52"/>
  <c r="J11" i="25"/>
  <c r="J6" i="39"/>
  <c r="J6" i="52"/>
  <c r="J6" i="24"/>
  <c r="J6" i="19"/>
  <c r="J33" i="41"/>
  <c r="J33" i="36"/>
  <c r="J33" i="27"/>
  <c r="J33" i="18"/>
  <c r="J33" i="24"/>
  <c r="J33" i="14"/>
  <c r="J33" i="43"/>
  <c r="J33" i="34"/>
  <c r="J33" i="50"/>
  <c r="J33" i="38"/>
  <c r="J33" i="52"/>
  <c r="J33" i="17"/>
  <c r="J33" i="12"/>
  <c r="J33" i="51"/>
  <c r="J33" i="28"/>
  <c r="J33" i="39"/>
  <c r="J33" i="16"/>
  <c r="J33" i="33"/>
  <c r="J33" i="42"/>
  <c r="J17" i="18"/>
  <c r="J17" i="16"/>
  <c r="J17" i="48"/>
  <c r="F19" i="42"/>
  <c r="G19" i="42" s="1"/>
  <c r="P19" i="32"/>
  <c r="AH30" i="4"/>
  <c r="F30" i="4" s="1"/>
  <c r="T27" i="35" s="1"/>
  <c r="N41" i="30"/>
  <c r="N41" i="34"/>
  <c r="N41" i="32"/>
  <c r="N41" i="16"/>
  <c r="N41" i="23"/>
  <c r="N41" i="48"/>
  <c r="N41" i="49"/>
  <c r="N41" i="22"/>
  <c r="N41" i="29"/>
  <c r="N41" i="12"/>
  <c r="F19" i="50"/>
  <c r="G19" i="50" s="1"/>
  <c r="P19" i="13"/>
  <c r="P19" i="24"/>
  <c r="P19" i="40"/>
  <c r="F19" i="13"/>
  <c r="G19" i="13" s="1"/>
  <c r="P19" i="16"/>
  <c r="F19" i="34"/>
  <c r="G19" i="34" s="1"/>
  <c r="P19" i="50"/>
  <c r="F19" i="48"/>
  <c r="G19" i="48" s="1"/>
  <c r="P19" i="28"/>
  <c r="P19" i="43"/>
  <c r="F19" i="20"/>
  <c r="F19" i="38"/>
  <c r="G19" i="38" s="1"/>
  <c r="G10" i="40"/>
  <c r="G27" i="30"/>
  <c r="G27" i="20"/>
  <c r="G11" i="33"/>
  <c r="N32" i="24"/>
  <c r="N32" i="39"/>
  <c r="N32" i="49"/>
  <c r="N32" i="32"/>
  <c r="N32" i="42"/>
  <c r="P11" i="8"/>
  <c r="F11" i="21"/>
  <c r="G11" i="21" s="1"/>
  <c r="F11" i="23"/>
  <c r="G11" i="23" s="1"/>
  <c r="F11" i="27"/>
  <c r="G11" i="27" s="1"/>
  <c r="F11" i="30"/>
  <c r="G11" i="30" s="1"/>
  <c r="F11" i="35"/>
  <c r="F11" i="39"/>
  <c r="G11" i="39" s="1"/>
  <c r="F11" i="44"/>
  <c r="G11" i="44" s="1"/>
  <c r="P11" i="17"/>
  <c r="P11" i="26"/>
  <c r="F11" i="32"/>
  <c r="G11" i="32" s="1"/>
  <c r="P11" i="35"/>
  <c r="P11" i="42"/>
  <c r="P11" i="14"/>
  <c r="P11" i="21"/>
  <c r="F11" i="20"/>
  <c r="G11" i="20" s="1"/>
  <c r="F11" i="29"/>
  <c r="G11" i="29" s="1"/>
  <c r="P11" i="32"/>
  <c r="F11" i="38"/>
  <c r="G11" i="38" s="1"/>
  <c r="F11" i="15"/>
  <c r="G11" i="15" s="1"/>
  <c r="P11" i="19"/>
  <c r="P11" i="25"/>
  <c r="P11" i="29"/>
  <c r="P11" i="33"/>
  <c r="P11" i="37"/>
  <c r="P11" i="41"/>
  <c r="F11" i="8"/>
  <c r="G11" i="8" s="1"/>
  <c r="F11" i="16"/>
  <c r="F11" i="25"/>
  <c r="G11" i="25" s="1"/>
  <c r="P11" i="28"/>
  <c r="F11" i="34"/>
  <c r="G11" i="34" s="1"/>
  <c r="F11" i="41"/>
  <c r="G11" i="41" s="1"/>
  <c r="P11" i="43"/>
  <c r="P11" i="16"/>
  <c r="F11" i="18"/>
  <c r="G11" i="18" s="1"/>
  <c r="P11" i="23"/>
  <c r="P11" i="31"/>
  <c r="F11" i="36"/>
  <c r="G11" i="36" s="1"/>
  <c r="P11" i="39"/>
  <c r="N20" i="49"/>
  <c r="N20" i="48"/>
  <c r="N20" i="51"/>
  <c r="AN40" i="4"/>
  <c r="H40" i="4" s="1"/>
  <c r="AN34" i="4"/>
  <c r="H34" i="4" s="1"/>
  <c r="AN32" i="4"/>
  <c r="H32" i="4" s="1"/>
  <c r="AN26" i="4"/>
  <c r="H26" i="4" s="1"/>
  <c r="AN24" i="4"/>
  <c r="H24" i="4" s="1"/>
  <c r="AN22" i="4"/>
  <c r="H22" i="4" s="1"/>
  <c r="AN18" i="4"/>
  <c r="H18" i="4" s="1"/>
  <c r="AN16" i="4"/>
  <c r="H16" i="4" s="1"/>
  <c r="AN14" i="4"/>
  <c r="H14" i="4" s="1"/>
  <c r="O29" i="4"/>
  <c r="P29" i="4" s="1"/>
  <c r="C29" i="4" s="1"/>
  <c r="P26" i="39" s="1"/>
  <c r="O24" i="4"/>
  <c r="P24" i="4" s="1"/>
  <c r="C24" i="4" s="1"/>
  <c r="O12" i="4"/>
  <c r="P12" i="4" s="1"/>
  <c r="C12" i="4" s="1"/>
  <c r="AN8" i="4"/>
  <c r="H8" i="4" s="1"/>
  <c r="AN30" i="4"/>
  <c r="H30" i="4" s="1"/>
  <c r="AH28" i="4"/>
  <c r="F28" i="4" s="1"/>
  <c r="T25" i="15" s="1"/>
  <c r="E16" i="36"/>
  <c r="E40" i="36"/>
  <c r="G40" i="36" s="1"/>
  <c r="E37" i="36"/>
  <c r="E38" i="37"/>
  <c r="E5" i="38"/>
  <c r="E23" i="38"/>
  <c r="G23" i="38" s="1"/>
  <c r="E29" i="38"/>
  <c r="G29" i="38" s="1"/>
  <c r="E29" i="44"/>
  <c r="G29" i="44" s="1"/>
  <c r="E39" i="44"/>
  <c r="G39" i="44" s="1"/>
  <c r="E10" i="44"/>
  <c r="G10" i="44" s="1"/>
  <c r="E13" i="43"/>
  <c r="G13" i="43" s="1"/>
  <c r="E25" i="43"/>
  <c r="E32" i="43"/>
  <c r="G32" i="43" s="1"/>
  <c r="E22" i="43"/>
  <c r="E36" i="43"/>
  <c r="G36" i="43" s="1"/>
  <c r="E8" i="43"/>
  <c r="E36" i="38"/>
  <c r="G36" i="38" s="1"/>
  <c r="E29" i="43"/>
  <c r="G29" i="43" s="1"/>
  <c r="E18" i="43"/>
  <c r="E6" i="43"/>
  <c r="E30" i="44"/>
  <c r="E27" i="44"/>
  <c r="G27" i="44" s="1"/>
  <c r="E9" i="44"/>
  <c r="E42" i="44"/>
  <c r="E33" i="34"/>
  <c r="G33" i="34" s="1"/>
  <c r="E21" i="34"/>
  <c r="E7" i="34"/>
  <c r="E41" i="34"/>
  <c r="E40" i="33"/>
  <c r="G40" i="33" s="1"/>
  <c r="E28" i="33"/>
  <c r="G28" i="33" s="1"/>
  <c r="E5" i="33"/>
  <c r="G5" i="33" s="1"/>
  <c r="E26" i="32"/>
  <c r="E22" i="32"/>
  <c r="E6" i="32"/>
  <c r="E8" i="28"/>
  <c r="G8" i="28" s="1"/>
  <c r="E24" i="26"/>
  <c r="E20" i="26"/>
  <c r="E8" i="26"/>
  <c r="E5" i="26"/>
  <c r="E35" i="21"/>
  <c r="E44" i="21" s="1"/>
  <c r="E11" i="16"/>
  <c r="E29" i="15"/>
  <c r="G29" i="15" s="1"/>
  <c r="E21" i="15"/>
  <c r="E9" i="15"/>
  <c r="E7" i="15"/>
  <c r="E40" i="14"/>
  <c r="G40" i="14" s="1"/>
  <c r="E20" i="14"/>
  <c r="E36" i="12"/>
  <c r="E44" i="12" s="1"/>
  <c r="G22" i="41"/>
  <c r="T21" i="44"/>
  <c r="T21" i="23"/>
  <c r="T21" i="39"/>
  <c r="T21" i="43"/>
  <c r="T21" i="35"/>
  <c r="T21" i="34"/>
  <c r="T21" i="42"/>
  <c r="T21" i="48"/>
  <c r="T21" i="15"/>
  <c r="T21" i="22"/>
  <c r="T21" i="29"/>
  <c r="T21" i="25"/>
  <c r="T21" i="50"/>
  <c r="T21" i="28"/>
  <c r="T21" i="30"/>
  <c r="T21" i="26"/>
  <c r="T21" i="38"/>
  <c r="T21" i="20"/>
  <c r="T21" i="49"/>
  <c r="T27" i="33"/>
  <c r="T27" i="50"/>
  <c r="F7" i="15"/>
  <c r="P7" i="20"/>
  <c r="F7" i="34"/>
  <c r="G7" i="34" s="1"/>
  <c r="F7" i="14"/>
  <c r="G7" i="14" s="1"/>
  <c r="F7" i="37"/>
  <c r="G7" i="37" s="1"/>
  <c r="P7" i="40"/>
  <c r="P7" i="37"/>
  <c r="F7" i="18"/>
  <c r="G7" i="18" s="1"/>
  <c r="F7" i="28"/>
  <c r="G7" i="28" s="1"/>
  <c r="P7" i="41"/>
  <c r="F7" i="32"/>
  <c r="G7" i="32" s="1"/>
  <c r="P7" i="29"/>
  <c r="F7" i="24"/>
  <c r="G7" i="24" s="1"/>
  <c r="F7" i="16"/>
  <c r="F7" i="35"/>
  <c r="G7" i="35" s="1"/>
  <c r="P7" i="33"/>
  <c r="P7" i="43"/>
  <c r="F7" i="33"/>
  <c r="G7" i="33" s="1"/>
  <c r="F7" i="41"/>
  <c r="G7" i="41" s="1"/>
  <c r="F7" i="27"/>
  <c r="P7" i="39"/>
  <c r="P7" i="18"/>
  <c r="F7" i="23"/>
  <c r="F7" i="36"/>
  <c r="G7" i="36" s="1"/>
  <c r="F7" i="26"/>
  <c r="G7" i="26" s="1"/>
  <c r="P7" i="48"/>
  <c r="F7" i="48"/>
  <c r="G7" i="48" s="1"/>
  <c r="P7" i="49"/>
  <c r="F7" i="31"/>
  <c r="G7" i="31" s="1"/>
  <c r="F7" i="21"/>
  <c r="G7" i="21" s="1"/>
  <c r="F7" i="22"/>
  <c r="G7" i="22" s="1"/>
  <c r="P7" i="35"/>
  <c r="P7" i="31"/>
  <c r="F7" i="50"/>
  <c r="G7" i="50" s="1"/>
  <c r="F7" i="51"/>
  <c r="G7" i="51" s="1"/>
  <c r="P7" i="12"/>
  <c r="F7" i="52"/>
  <c r="G7" i="52" s="1"/>
  <c r="F7" i="49"/>
  <c r="P7" i="51"/>
  <c r="P7" i="50"/>
  <c r="P7" i="17"/>
  <c r="F7" i="20"/>
  <c r="G7" i="20" s="1"/>
  <c r="P7" i="21"/>
  <c r="F7" i="39"/>
  <c r="G7" i="39" s="1"/>
  <c r="P7" i="25"/>
  <c r="P7" i="24"/>
  <c r="F7" i="43"/>
  <c r="G7" i="43" s="1"/>
  <c r="P7" i="14"/>
  <c r="F7" i="38"/>
  <c r="G7" i="38" s="1"/>
  <c r="P7" i="22"/>
  <c r="P7" i="34"/>
  <c r="P7" i="30"/>
  <c r="F7" i="8"/>
  <c r="G7" i="8" s="1"/>
  <c r="F7" i="44"/>
  <c r="G7" i="44" s="1"/>
  <c r="F7" i="19"/>
  <c r="G7" i="19" s="1"/>
  <c r="F7" i="42"/>
  <c r="G7" i="42" s="1"/>
  <c r="P7" i="19"/>
  <c r="F7" i="17"/>
  <c r="G7" i="17" s="1"/>
  <c r="P7" i="44"/>
  <c r="F7" i="25"/>
  <c r="G7" i="25" s="1"/>
  <c r="P7" i="42"/>
  <c r="F7" i="30"/>
  <c r="G7" i="30" s="1"/>
  <c r="F7" i="12"/>
  <c r="G7" i="12" s="1"/>
  <c r="P7" i="38"/>
  <c r="P7" i="52"/>
  <c r="F7" i="13"/>
  <c r="G7" i="13" s="1"/>
  <c r="P7" i="8"/>
  <c r="F7" i="29"/>
  <c r="G7" i="29" s="1"/>
  <c r="P7" i="26"/>
  <c r="P7" i="28"/>
  <c r="P7" i="36"/>
  <c r="P7" i="32"/>
  <c r="P7" i="13"/>
  <c r="F7" i="40"/>
  <c r="G7" i="40" s="1"/>
  <c r="P7" i="23"/>
  <c r="P7" i="15"/>
  <c r="P7" i="27"/>
  <c r="P7" i="16"/>
  <c r="T7" i="48"/>
  <c r="T7" i="51"/>
  <c r="T7" i="36"/>
  <c r="T7" i="19"/>
  <c r="T7" i="52"/>
  <c r="T7" i="16"/>
  <c r="T7" i="25"/>
  <c r="T7" i="35"/>
  <c r="T7" i="27"/>
  <c r="T7" i="33"/>
  <c r="T7" i="31"/>
  <c r="T7" i="37"/>
  <c r="T7" i="44"/>
  <c r="T7" i="42"/>
  <c r="T7" i="28"/>
  <c r="T7" i="18"/>
  <c r="T7" i="12"/>
  <c r="T7" i="34"/>
  <c r="T7" i="15"/>
  <c r="T7" i="22"/>
  <c r="T7" i="39"/>
  <c r="T7" i="43"/>
  <c r="T7" i="24"/>
  <c r="T7" i="14"/>
  <c r="T7" i="50"/>
  <c r="T7" i="20"/>
  <c r="T7" i="32"/>
  <c r="T7" i="49"/>
  <c r="T19" i="28"/>
  <c r="T19" i="24"/>
  <c r="T19" i="27"/>
  <c r="T19" i="32"/>
  <c r="T19" i="20"/>
  <c r="T19" i="22"/>
  <c r="T19" i="39"/>
  <c r="T19" i="36"/>
  <c r="T19" i="13"/>
  <c r="T19" i="30"/>
  <c r="T19" i="51"/>
  <c r="T19" i="18"/>
  <c r="T19" i="48"/>
  <c r="T19" i="19"/>
  <c r="T19" i="21"/>
  <c r="T19" i="15"/>
  <c r="T19" i="12"/>
  <c r="T19" i="14"/>
  <c r="T19" i="33"/>
  <c r="T19" i="17"/>
  <c r="T19" i="49"/>
  <c r="T19" i="8"/>
  <c r="T19" i="41"/>
  <c r="T19" i="34"/>
  <c r="T19" i="40"/>
  <c r="T19" i="26"/>
  <c r="T19" i="52"/>
  <c r="T19" i="50"/>
  <c r="T19" i="31"/>
  <c r="T19" i="35"/>
  <c r="T19" i="38"/>
  <c r="T19" i="44"/>
  <c r="T19" i="25"/>
  <c r="T19" i="16"/>
  <c r="T19" i="42"/>
  <c r="T19" i="43"/>
  <c r="T19" i="23"/>
  <c r="T19" i="29"/>
  <c r="T19" i="37"/>
  <c r="T25" i="44"/>
  <c r="T25" i="35"/>
  <c r="J9" i="25"/>
  <c r="J9" i="32"/>
  <c r="J9" i="38"/>
  <c r="J9" i="12"/>
  <c r="J9" i="20"/>
  <c r="J9" i="37"/>
  <c r="J9" i="24"/>
  <c r="J9" i="14"/>
  <c r="J9" i="16"/>
  <c r="J9" i="42"/>
  <c r="J9" i="51"/>
  <c r="J9" i="19"/>
  <c r="J9" i="44"/>
  <c r="J9" i="27"/>
  <c r="J9" i="23"/>
  <c r="J9" i="52"/>
  <c r="J9" i="36"/>
  <c r="J9" i="34"/>
  <c r="J9" i="21"/>
  <c r="J9" i="15"/>
  <c r="J17" i="28"/>
  <c r="J17" i="13"/>
  <c r="J17" i="37"/>
  <c r="J17" i="33"/>
  <c r="J17" i="22"/>
  <c r="F38" i="49"/>
  <c r="P38" i="31"/>
  <c r="F38" i="16"/>
  <c r="G38" i="16" s="1"/>
  <c r="P38" i="12"/>
  <c r="P38" i="14"/>
  <c r="F38" i="35"/>
  <c r="G38" i="35" s="1"/>
  <c r="P38" i="48"/>
  <c r="P38" i="39"/>
  <c r="P38" i="26"/>
  <c r="P38" i="19"/>
  <c r="P38" i="21"/>
  <c r="F38" i="14"/>
  <c r="G38" i="14" s="1"/>
  <c r="P38" i="37"/>
  <c r="F38" i="52"/>
  <c r="G38" i="52" s="1"/>
  <c r="F38" i="20"/>
  <c r="G38" i="20" s="1"/>
  <c r="F38" i="36"/>
  <c r="G38" i="36" s="1"/>
  <c r="F38" i="24"/>
  <c r="G38" i="24" s="1"/>
  <c r="F38" i="42"/>
  <c r="G38" i="42" s="1"/>
  <c r="P38" i="22"/>
  <c r="F38" i="8"/>
  <c r="G38" i="8" s="1"/>
  <c r="P38" i="38"/>
  <c r="P23" i="12"/>
  <c r="P23" i="24"/>
  <c r="F23" i="30"/>
  <c r="G23" i="30" s="1"/>
  <c r="F23" i="21"/>
  <c r="G23" i="21" s="1"/>
  <c r="F23" i="25"/>
  <c r="G23" i="25" s="1"/>
  <c r="P23" i="43"/>
  <c r="P23" i="38"/>
  <c r="F23" i="40"/>
  <c r="G23" i="40" s="1"/>
  <c r="F23" i="34"/>
  <c r="G23" i="34" s="1"/>
  <c r="P23" i="44"/>
  <c r="P23" i="23"/>
  <c r="F23" i="27"/>
  <c r="P23" i="34"/>
  <c r="P23" i="49"/>
  <c r="P23" i="20"/>
  <c r="F23" i="51"/>
  <c r="G23" i="51" s="1"/>
  <c r="P23" i="27"/>
  <c r="P23" i="22"/>
  <c r="F23" i="42"/>
  <c r="G23" i="42" s="1"/>
  <c r="F23" i="22"/>
  <c r="G23" i="22" s="1"/>
  <c r="F23" i="50"/>
  <c r="G23" i="50" s="1"/>
  <c r="P23" i="19"/>
  <c r="F23" i="33"/>
  <c r="G23" i="33" s="1"/>
  <c r="P23" i="15"/>
  <c r="F23" i="29"/>
  <c r="G23" i="29" s="1"/>
  <c r="P23" i="18"/>
  <c r="F23" i="17"/>
  <c r="G23" i="17" s="1"/>
  <c r="P23" i="50"/>
  <c r="F23" i="13"/>
  <c r="G23" i="13" s="1"/>
  <c r="P23" i="32"/>
  <c r="F23" i="43"/>
  <c r="G23" i="43" s="1"/>
  <c r="F23" i="52"/>
  <c r="G23" i="52" s="1"/>
  <c r="F23" i="8"/>
  <c r="G23" i="8" s="1"/>
  <c r="P23" i="41"/>
  <c r="P23" i="35"/>
  <c r="P23" i="30"/>
  <c r="F23" i="44"/>
  <c r="F23" i="23"/>
  <c r="G23" i="23" s="1"/>
  <c r="F23" i="32"/>
  <c r="G23" i="32" s="1"/>
  <c r="F23" i="41"/>
  <c r="G23" i="41" s="1"/>
  <c r="P23" i="29"/>
  <c r="P23" i="21"/>
  <c r="F23" i="15"/>
  <c r="G23" i="15" s="1"/>
  <c r="F23" i="48"/>
  <c r="G23" i="48" s="1"/>
  <c r="P23" i="39"/>
  <c r="P23" i="14"/>
  <c r="F23" i="36"/>
  <c r="G23" i="36" s="1"/>
  <c r="F23" i="24"/>
  <c r="G23" i="24" s="1"/>
  <c r="P23" i="52"/>
  <c r="F23" i="18"/>
  <c r="G23" i="18" s="1"/>
  <c r="P23" i="48"/>
  <c r="F35" i="50"/>
  <c r="G35" i="50" s="1"/>
  <c r="P35" i="37"/>
  <c r="F35" i="34"/>
  <c r="P35" i="13"/>
  <c r="P35" i="24"/>
  <c r="P35" i="51"/>
  <c r="F35" i="39"/>
  <c r="G35" i="39" s="1"/>
  <c r="P35" i="48"/>
  <c r="F35" i="35"/>
  <c r="G35" i="35" s="1"/>
  <c r="F35" i="42"/>
  <c r="P35" i="17"/>
  <c r="P35" i="28"/>
  <c r="F35" i="32"/>
  <c r="G35" i="32" s="1"/>
  <c r="P35" i="36"/>
  <c r="F35" i="8"/>
  <c r="G35" i="8" s="1"/>
  <c r="F35" i="17"/>
  <c r="G35" i="17" s="1"/>
  <c r="F35" i="28"/>
  <c r="G35" i="28" s="1"/>
  <c r="F35" i="43"/>
  <c r="G35" i="43" s="1"/>
  <c r="P35" i="50"/>
  <c r="F35" i="31"/>
  <c r="G35" i="31" s="1"/>
  <c r="P35" i="34"/>
  <c r="F35" i="14"/>
  <c r="G35" i="14" s="1"/>
  <c r="F35" i="19"/>
  <c r="G35" i="19" s="1"/>
  <c r="P35" i="21"/>
  <c r="P35" i="22"/>
  <c r="P35" i="14"/>
  <c r="P35" i="25"/>
  <c r="F35" i="38"/>
  <c r="G35" i="38" s="1"/>
  <c r="P35" i="32"/>
  <c r="P35" i="41"/>
  <c r="P35" i="12"/>
  <c r="F35" i="48"/>
  <c r="G35" i="48" s="1"/>
  <c r="F35" i="41"/>
  <c r="G35" i="41" s="1"/>
  <c r="P35" i="43"/>
  <c r="P35" i="52"/>
  <c r="P35" i="40"/>
  <c r="P35" i="39"/>
  <c r="F35" i="51"/>
  <c r="G35" i="51" s="1"/>
  <c r="F35" i="20"/>
  <c r="G35" i="20" s="1"/>
  <c r="F35" i="27"/>
  <c r="P35" i="44"/>
  <c r="F35" i="49"/>
  <c r="F35" i="52"/>
  <c r="G35" i="52" s="1"/>
  <c r="F35" i="18"/>
  <c r="G35" i="18" s="1"/>
  <c r="F35" i="23"/>
  <c r="G35" i="23" s="1"/>
  <c r="F35" i="26"/>
  <c r="G35" i="26" s="1"/>
  <c r="P35" i="26"/>
  <c r="P35" i="8"/>
  <c r="P35" i="42"/>
  <c r="F35" i="16"/>
  <c r="G35" i="16" s="1"/>
  <c r="F35" i="25"/>
  <c r="G35" i="25" s="1"/>
  <c r="P35" i="15"/>
  <c r="P35" i="30"/>
  <c r="F35" i="13"/>
  <c r="G35" i="13" s="1"/>
  <c r="P35" i="20"/>
  <c r="F35" i="44"/>
  <c r="G35" i="44" s="1"/>
  <c r="P35" i="27"/>
  <c r="J7" i="14"/>
  <c r="J7" i="36"/>
  <c r="J7" i="24"/>
  <c r="J7" i="43"/>
  <c r="J7" i="44"/>
  <c r="J7" i="32"/>
  <c r="J7" i="41"/>
  <c r="J7" i="37"/>
  <c r="J7" i="52"/>
  <c r="J7" i="19"/>
  <c r="J7" i="33"/>
  <c r="J7" i="31"/>
  <c r="J7" i="49"/>
  <c r="J7" i="34"/>
  <c r="J7" i="17"/>
  <c r="J7" i="20"/>
  <c r="J7" i="51"/>
  <c r="J7" i="35"/>
  <c r="J7" i="39"/>
  <c r="J23" i="41"/>
  <c r="J23" i="19"/>
  <c r="J23" i="44"/>
  <c r="J23" i="13"/>
  <c r="J23" i="48"/>
  <c r="J23" i="30"/>
  <c r="J23" i="14"/>
  <c r="J23" i="32"/>
  <c r="J23" i="38"/>
  <c r="J23" i="24"/>
  <c r="J23" i="33"/>
  <c r="J23" i="12"/>
  <c r="J23" i="40"/>
  <c r="J23" i="36"/>
  <c r="J23" i="28"/>
  <c r="J23" i="18"/>
  <c r="J23" i="50"/>
  <c r="J23" i="42"/>
  <c r="J23" i="21"/>
  <c r="J23" i="8"/>
  <c r="P43" i="33"/>
  <c r="P43" i="19"/>
  <c r="P43" i="12"/>
  <c r="P43" i="35"/>
  <c r="F43" i="40"/>
  <c r="G43" i="40" s="1"/>
  <c r="F43" i="41"/>
  <c r="G43" i="41" s="1"/>
  <c r="F43" i="33"/>
  <c r="G43" i="33" s="1"/>
  <c r="F43" i="26"/>
  <c r="G43" i="26" s="1"/>
  <c r="F43" i="13"/>
  <c r="G43" i="13" s="1"/>
  <c r="F43" i="17"/>
  <c r="G43" i="17" s="1"/>
  <c r="P43" i="42"/>
  <c r="P43" i="48"/>
  <c r="P43" i="38"/>
  <c r="P43" i="23"/>
  <c r="P43" i="25"/>
  <c r="P43" i="13"/>
  <c r="P29" i="24"/>
  <c r="F29" i="52"/>
  <c r="G29" i="52" s="1"/>
  <c r="P29" i="26"/>
  <c r="P14" i="8"/>
  <c r="P14" i="22"/>
  <c r="F14" i="23"/>
  <c r="P34" i="32"/>
  <c r="P34" i="41"/>
  <c r="F34" i="23"/>
  <c r="G34" i="23" s="1"/>
  <c r="F34" i="19"/>
  <c r="G34" i="19" s="1"/>
  <c r="F34" i="40"/>
  <c r="G34" i="40" s="1"/>
  <c r="P34" i="28"/>
  <c r="P34" i="18"/>
  <c r="F34" i="28"/>
  <c r="G34" i="28" s="1"/>
  <c r="P34" i="24"/>
  <c r="P34" i="26"/>
  <c r="P15" i="19"/>
  <c r="P15" i="24"/>
  <c r="F15" i="21"/>
  <c r="P15" i="31"/>
  <c r="G40" i="51"/>
  <c r="P13" i="25"/>
  <c r="P13" i="52"/>
  <c r="P13" i="38"/>
  <c r="P13" i="24"/>
  <c r="P13" i="16"/>
  <c r="P13" i="32"/>
  <c r="P13" i="22"/>
  <c r="F13" i="19"/>
  <c r="G13" i="19" s="1"/>
  <c r="F13" i="48"/>
  <c r="F13" i="49"/>
  <c r="F13" i="51"/>
  <c r="G13" i="51" s="1"/>
  <c r="F13" i="12"/>
  <c r="G13" i="12" s="1"/>
  <c r="F13" i="21"/>
  <c r="G13" i="21" s="1"/>
  <c r="F13" i="50"/>
  <c r="G13" i="50" s="1"/>
  <c r="P13" i="40"/>
  <c r="F13" i="31"/>
  <c r="G13" i="31" s="1"/>
  <c r="F13" i="16"/>
  <c r="G13" i="16" s="1"/>
  <c r="P13" i="31"/>
  <c r="G32" i="52"/>
  <c r="V30" i="44"/>
  <c r="V30" i="21"/>
  <c r="V30" i="14"/>
  <c r="V30" i="16"/>
  <c r="V30" i="20"/>
  <c r="V30" i="27"/>
  <c r="V30" i="19"/>
  <c r="V30" i="48"/>
  <c r="V30" i="43"/>
  <c r="V30" i="33"/>
  <c r="V30" i="17"/>
  <c r="V30" i="40"/>
  <c r="V30" i="23"/>
  <c r="V19" i="18"/>
  <c r="V19" i="37"/>
  <c r="V19" i="15"/>
  <c r="V19" i="51"/>
  <c r="V19" i="41"/>
  <c r="V19" i="17"/>
  <c r="G12" i="41"/>
  <c r="P30" i="21"/>
  <c r="P30" i="22"/>
  <c r="F22" i="32"/>
  <c r="G22" i="32" s="1"/>
  <c r="F22" i="51"/>
  <c r="G22" i="51" s="1"/>
  <c r="F22" i="30"/>
  <c r="G22" i="30" s="1"/>
  <c r="P25" i="52"/>
  <c r="F25" i="15"/>
  <c r="G25" i="15" s="1"/>
  <c r="F25" i="24"/>
  <c r="G25" i="24" s="1"/>
  <c r="P25" i="26"/>
  <c r="P25" i="33"/>
  <c r="P25" i="39"/>
  <c r="P25" i="44"/>
  <c r="P25" i="18"/>
  <c r="F25" i="32"/>
  <c r="G25" i="32" s="1"/>
  <c r="F25" i="22"/>
  <c r="F25" i="37"/>
  <c r="G25" i="37" s="1"/>
  <c r="N38" i="37"/>
  <c r="N38" i="33"/>
  <c r="N18" i="13"/>
  <c r="N18" i="52"/>
  <c r="P17" i="51"/>
  <c r="N14" i="49"/>
  <c r="N14" i="13"/>
  <c r="N14" i="8"/>
  <c r="N14" i="50"/>
  <c r="N14" i="52"/>
  <c r="P12" i="49"/>
  <c r="F12" i="52"/>
  <c r="G12" i="52" s="1"/>
  <c r="P12" i="48"/>
  <c r="F12" i="51"/>
  <c r="G12" i="51" s="1"/>
  <c r="P22" i="8"/>
  <c r="F22" i="13"/>
  <c r="G22" i="13" s="1"/>
  <c r="F22" i="20"/>
  <c r="F22" i="23"/>
  <c r="G22" i="23" s="1"/>
  <c r="P22" i="28"/>
  <c r="F22" i="34"/>
  <c r="G22" i="34" s="1"/>
  <c r="F22" i="38"/>
  <c r="G22" i="38" s="1"/>
  <c r="F22" i="42"/>
  <c r="G22" i="42" s="1"/>
  <c r="P22" i="15"/>
  <c r="P22" i="12"/>
  <c r="F22" i="25"/>
  <c r="G22" i="25" s="1"/>
  <c r="P22" i="27"/>
  <c r="F22" i="33"/>
  <c r="G22" i="33" s="1"/>
  <c r="F22" i="37"/>
  <c r="G22" i="37" s="1"/>
  <c r="P22" i="44"/>
  <c r="P22" i="25"/>
  <c r="F22" i="39"/>
  <c r="G22" i="39" s="1"/>
  <c r="P22" i="50"/>
  <c r="F22" i="18"/>
  <c r="P22" i="26"/>
  <c r="F22" i="40"/>
  <c r="G22" i="40" s="1"/>
  <c r="F22" i="50"/>
  <c r="G22" i="50" s="1"/>
  <c r="F22" i="8"/>
  <c r="G22" i="8" s="1"/>
  <c r="P22" i="16"/>
  <c r="P22" i="14"/>
  <c r="F22" i="26"/>
  <c r="G22" i="26" s="1"/>
  <c r="F22" i="31"/>
  <c r="G22" i="31" s="1"/>
  <c r="P22" i="36"/>
  <c r="P22" i="40"/>
  <c r="P22" i="13"/>
  <c r="P22" i="17"/>
  <c r="F22" i="17"/>
  <c r="G22" i="17" s="1"/>
  <c r="P22" i="30"/>
  <c r="P22" i="35"/>
  <c r="F30" i="49"/>
  <c r="G30" i="49" s="1"/>
  <c r="F30" i="8"/>
  <c r="G30" i="8" s="1"/>
  <c r="P30" i="12"/>
  <c r="F30" i="19"/>
  <c r="G30" i="19" s="1"/>
  <c r="P30" i="27"/>
  <c r="F30" i="33"/>
  <c r="G30" i="33" s="1"/>
  <c r="F30" i="35"/>
  <c r="G30" i="35" s="1"/>
  <c r="F30" i="39"/>
  <c r="F30" i="42"/>
  <c r="G30" i="42" s="1"/>
  <c r="P30" i="44"/>
  <c r="F30" i="18"/>
  <c r="P30" i="26"/>
  <c r="P30" i="33"/>
  <c r="F30" i="44"/>
  <c r="F30" i="25"/>
  <c r="G30" i="25" s="1"/>
  <c r="P30" i="28"/>
  <c r="F30" i="23"/>
  <c r="G30" i="23" s="1"/>
  <c r="P30" i="24"/>
  <c r="F30" i="38"/>
  <c r="G30" i="38" s="1"/>
  <c r="P30" i="41"/>
  <c r="P30" i="29"/>
  <c r="F30" i="37"/>
  <c r="G30" i="37" s="1"/>
  <c r="P30" i="40"/>
  <c r="P30" i="51"/>
  <c r="F30" i="12"/>
  <c r="G30" i="12" s="1"/>
  <c r="P30" i="20"/>
  <c r="P30" i="34"/>
  <c r="P30" i="48"/>
  <c r="P30" i="52"/>
  <c r="F30" i="48"/>
  <c r="F11" i="52"/>
  <c r="G11" i="52" s="1"/>
  <c r="F11" i="50"/>
  <c r="G11" i="50" s="1"/>
  <c r="P11" i="13"/>
  <c r="F11" i="49"/>
  <c r="P11" i="51"/>
  <c r="P27" i="13"/>
  <c r="P27" i="48"/>
  <c r="F5" i="49"/>
  <c r="F5" i="51"/>
  <c r="G5" i="51" s="1"/>
  <c r="P5" i="12"/>
  <c r="P5" i="24"/>
  <c r="F5" i="20"/>
  <c r="G5" i="20" s="1"/>
  <c r="P5" i="13"/>
  <c r="F5" i="22"/>
  <c r="G5" i="22" s="1"/>
  <c r="F5" i="17"/>
  <c r="G5" i="17" s="1"/>
  <c r="F5" i="23"/>
  <c r="G5" i="23" s="1"/>
  <c r="P5" i="52"/>
  <c r="F5" i="48"/>
  <c r="F5" i="52"/>
  <c r="G5" i="52" s="1"/>
  <c r="P5" i="21"/>
  <c r="F5" i="13"/>
  <c r="P5" i="22"/>
  <c r="P5" i="16"/>
  <c r="F5" i="25"/>
  <c r="G5" i="25" s="1"/>
  <c r="F5" i="21"/>
  <c r="G5" i="21" s="1"/>
  <c r="N22" i="49"/>
  <c r="N22" i="52"/>
  <c r="N22" i="48"/>
  <c r="N22" i="51"/>
  <c r="N16" i="49"/>
  <c r="N16" i="52"/>
  <c r="N16" i="48"/>
  <c r="N16" i="13"/>
  <c r="P16" i="42"/>
  <c r="P16" i="26"/>
  <c r="F16" i="13"/>
  <c r="G16" i="13" s="1"/>
  <c r="F16" i="20"/>
  <c r="G16" i="20" s="1"/>
  <c r="P16" i="32"/>
  <c r="P16" i="37"/>
  <c r="P16" i="20"/>
  <c r="F16" i="17"/>
  <c r="G16" i="17" s="1"/>
  <c r="P16" i="27"/>
  <c r="F16" i="40"/>
  <c r="G16" i="40" s="1"/>
  <c r="F16" i="35"/>
  <c r="G16" i="35" s="1"/>
  <c r="F16" i="39"/>
  <c r="G16" i="39" s="1"/>
  <c r="F16" i="44"/>
  <c r="G16" i="44" s="1"/>
  <c r="F16" i="36"/>
  <c r="P16" i="16"/>
  <c r="P16" i="38"/>
  <c r="P16" i="18"/>
  <c r="P16" i="34"/>
  <c r="P16" i="51"/>
  <c r="N10" i="50"/>
  <c r="N10" i="8"/>
  <c r="N10" i="48"/>
  <c r="N10" i="51"/>
  <c r="N8" i="49"/>
  <c r="N8" i="48"/>
  <c r="N8" i="52"/>
  <c r="E41" i="40"/>
  <c r="E36" i="36"/>
  <c r="G36" i="36" s="1"/>
  <c r="E22" i="36"/>
  <c r="E18" i="35"/>
  <c r="E11" i="35"/>
  <c r="E17" i="30"/>
  <c r="E9" i="30"/>
  <c r="E39" i="27"/>
  <c r="G39" i="27" s="1"/>
  <c r="E32" i="27"/>
  <c r="G32" i="27" s="1"/>
  <c r="E16" i="27"/>
  <c r="E7" i="27"/>
  <c r="E40" i="23"/>
  <c r="G40" i="23" s="1"/>
  <c r="E14" i="23"/>
  <c r="E7" i="23"/>
  <c r="E30" i="18"/>
  <c r="E22" i="18"/>
  <c r="E7" i="16"/>
  <c r="E32" i="14"/>
  <c r="G32" i="14" s="1"/>
  <c r="E24" i="14"/>
  <c r="E12" i="14"/>
  <c r="E29" i="13"/>
  <c r="E26" i="13"/>
  <c r="E25" i="13"/>
  <c r="G25" i="13" s="1"/>
  <c r="E41" i="13"/>
  <c r="E5" i="13"/>
  <c r="E43" i="49"/>
  <c r="G43" i="49" s="1"/>
  <c r="E35" i="49"/>
  <c r="E27" i="49"/>
  <c r="G27" i="49" s="1"/>
  <c r="E13" i="49"/>
  <c r="E9" i="49"/>
  <c r="E36" i="49"/>
  <c r="G36" i="49" s="1"/>
  <c r="E24" i="49"/>
  <c r="E14" i="49"/>
  <c r="E6" i="49"/>
  <c r="E41" i="48"/>
  <c r="E29" i="48"/>
  <c r="G29" i="48" s="1"/>
  <c r="E21" i="48"/>
  <c r="E18" i="48"/>
  <c r="E17" i="48"/>
  <c r="E9" i="48"/>
  <c r="E40" i="48"/>
  <c r="E36" i="48"/>
  <c r="G36" i="48" s="1"/>
  <c r="E30" i="48"/>
  <c r="E26" i="48"/>
  <c r="E22" i="48"/>
  <c r="E16" i="48"/>
  <c r="E12" i="48"/>
  <c r="G12" i="48" s="1"/>
  <c r="E8" i="48"/>
  <c r="G8" i="48" s="1"/>
  <c r="E17" i="49"/>
  <c r="E25" i="49"/>
  <c r="E37" i="49"/>
  <c r="E7" i="49"/>
  <c r="E5" i="49"/>
  <c r="E41" i="49"/>
  <c r="E29" i="49"/>
  <c r="G29" i="49" s="1"/>
  <c r="E19" i="49"/>
  <c r="G19" i="49" s="1"/>
  <c r="E11" i="49"/>
  <c r="G11" i="49" s="1"/>
  <c r="E38" i="49"/>
  <c r="E28" i="49"/>
  <c r="G28" i="49" s="1"/>
  <c r="E22" i="49"/>
  <c r="E12" i="49"/>
  <c r="G12" i="49" s="1"/>
  <c r="E5" i="48"/>
  <c r="E37" i="48"/>
  <c r="E34" i="48"/>
  <c r="G34" i="48" s="1"/>
  <c r="E33" i="48"/>
  <c r="G33" i="48" s="1"/>
  <c r="E25" i="48"/>
  <c r="G25" i="48" s="1"/>
  <c r="E13" i="48"/>
  <c r="E42" i="48"/>
  <c r="E38" i="48"/>
  <c r="G38" i="48" s="1"/>
  <c r="E32" i="48"/>
  <c r="G32" i="48" s="1"/>
  <c r="E28" i="48"/>
  <c r="G28" i="48" s="1"/>
  <c r="E24" i="48"/>
  <c r="E20" i="48"/>
  <c r="E14" i="48"/>
  <c r="E10" i="48"/>
  <c r="G10" i="48" s="1"/>
  <c r="E6" i="48"/>
  <c r="T10" i="42" l="1"/>
  <c r="T10" i="21"/>
  <c r="T10" i="20"/>
  <c r="T10" i="28"/>
  <c r="T10" i="39"/>
  <c r="T10" i="40"/>
  <c r="T10" i="24"/>
  <c r="G14" i="18"/>
  <c r="G14" i="30"/>
  <c r="G19" i="39"/>
  <c r="E44" i="41"/>
  <c r="E44" i="50"/>
  <c r="G5" i="39"/>
  <c r="G15" i="37"/>
  <c r="G33" i="12"/>
  <c r="G15" i="41"/>
  <c r="E44" i="39"/>
  <c r="G29" i="42"/>
  <c r="G19" i="23"/>
  <c r="G15" i="19"/>
  <c r="N12" i="33"/>
  <c r="N12" i="22"/>
  <c r="N12" i="13"/>
  <c r="N12" i="15"/>
  <c r="N12" i="41"/>
  <c r="N12" i="14"/>
  <c r="G34" i="27"/>
  <c r="G36" i="13"/>
  <c r="N16" i="50"/>
  <c r="N16" i="17"/>
  <c r="N16" i="8"/>
  <c r="N16" i="12"/>
  <c r="N16" i="51"/>
  <c r="G14" i="49"/>
  <c r="P26" i="18"/>
  <c r="G11" i="16"/>
  <c r="G36" i="27"/>
  <c r="F26" i="32"/>
  <c r="G26" i="32" s="1"/>
  <c r="T9" i="14"/>
  <c r="G23" i="39"/>
  <c r="F26" i="16"/>
  <c r="G26" i="16" s="1"/>
  <c r="T9" i="17"/>
  <c r="G5" i="31"/>
  <c r="G23" i="19"/>
  <c r="P26" i="30"/>
  <c r="T9" i="18"/>
  <c r="P26" i="48"/>
  <c r="T9" i="27"/>
  <c r="G28" i="36"/>
  <c r="G5" i="29"/>
  <c r="G30" i="44"/>
  <c r="G19" i="20"/>
  <c r="E44" i="24"/>
  <c r="G28" i="39"/>
  <c r="G23" i="49"/>
  <c r="G30" i="39"/>
  <c r="G25" i="50"/>
  <c r="G25" i="40"/>
  <c r="G35" i="33"/>
  <c r="G39" i="49"/>
  <c r="G34" i="41"/>
  <c r="E44" i="29"/>
  <c r="G15" i="21"/>
  <c r="G19" i="51"/>
  <c r="G14" i="26"/>
  <c r="G39" i="38"/>
  <c r="G14" i="35"/>
  <c r="G14" i="33"/>
  <c r="G34" i="37"/>
  <c r="E44" i="17"/>
  <c r="G43" i="48"/>
  <c r="G35" i="27"/>
  <c r="G38" i="32"/>
  <c r="G10" i="19"/>
  <c r="G30" i="32"/>
  <c r="E44" i="22"/>
  <c r="G12" i="27"/>
  <c r="E44" i="25"/>
  <c r="G36" i="33"/>
  <c r="G35" i="34"/>
  <c r="E44" i="51"/>
  <c r="G23" i="44"/>
  <c r="G23" i="26"/>
  <c r="E44" i="52"/>
  <c r="G19" i="37"/>
  <c r="G16" i="36"/>
  <c r="E44" i="8"/>
  <c r="G25" i="22"/>
  <c r="E44" i="20"/>
  <c r="G5" i="38"/>
  <c r="G35" i="42"/>
  <c r="T9" i="43"/>
  <c r="G25" i="49"/>
  <c r="T9" i="25"/>
  <c r="T21" i="18"/>
  <c r="T21" i="36"/>
  <c r="T9" i="21"/>
  <c r="T21" i="13"/>
  <c r="N39" i="51"/>
  <c r="T36" i="44"/>
  <c r="G30" i="48"/>
  <c r="F16" i="41"/>
  <c r="G16" i="41" s="1"/>
  <c r="P26" i="44"/>
  <c r="T9" i="51"/>
  <c r="T9" i="34"/>
  <c r="T9" i="24"/>
  <c r="T21" i="21"/>
  <c r="T21" i="31"/>
  <c r="T26" i="25"/>
  <c r="T26" i="21"/>
  <c r="T26" i="51"/>
  <c r="T29" i="40"/>
  <c r="N14" i="14"/>
  <c r="N14" i="26"/>
  <c r="N14" i="29"/>
  <c r="N14" i="38"/>
  <c r="N14" i="36"/>
  <c r="N14" i="30"/>
  <c r="N14" i="51"/>
  <c r="N14" i="44"/>
  <c r="N14" i="48"/>
  <c r="G7" i="15"/>
  <c r="T9" i="16"/>
  <c r="T9" i="39"/>
  <c r="T9" i="42"/>
  <c r="N38" i="20"/>
  <c r="N38" i="31"/>
  <c r="N38" i="27"/>
  <c r="N38" i="43"/>
  <c r="N38" i="36"/>
  <c r="N38" i="19"/>
  <c r="N38" i="12"/>
  <c r="N38" i="16"/>
  <c r="N38" i="17"/>
  <c r="N38" i="22"/>
  <c r="N38" i="8"/>
  <c r="N38" i="28"/>
  <c r="N38" i="21"/>
  <c r="N38" i="23"/>
  <c r="N38" i="44"/>
  <c r="N38" i="34"/>
  <c r="N38" i="30"/>
  <c r="N38" i="51"/>
  <c r="N38" i="50"/>
  <c r="N38" i="39"/>
  <c r="N38" i="25"/>
  <c r="N38" i="38"/>
  <c r="N38" i="15"/>
  <c r="N38" i="40"/>
  <c r="N38" i="24"/>
  <c r="N38" i="26"/>
  <c r="N38" i="32"/>
  <c r="N38" i="42"/>
  <c r="N38" i="41"/>
  <c r="N38" i="14"/>
  <c r="N38" i="49"/>
  <c r="N38" i="29"/>
  <c r="N38" i="52"/>
  <c r="N38" i="13"/>
  <c r="N38" i="18"/>
  <c r="N38" i="35"/>
  <c r="N38" i="48"/>
  <c r="T9" i="40"/>
  <c r="E44" i="31"/>
  <c r="G36" i="16"/>
  <c r="T9" i="36"/>
  <c r="T9" i="37"/>
  <c r="T9" i="49"/>
  <c r="E44" i="42"/>
  <c r="G34" i="39"/>
  <c r="G36" i="26"/>
  <c r="T9" i="19"/>
  <c r="T9" i="52"/>
  <c r="E44" i="19"/>
  <c r="T9" i="28"/>
  <c r="T9" i="22"/>
  <c r="T25" i="14"/>
  <c r="T9" i="33"/>
  <c r="T9" i="8"/>
  <c r="T36" i="22"/>
  <c r="T22" i="38"/>
  <c r="G43" i="43"/>
  <c r="G15" i="26"/>
  <c r="G15" i="39"/>
  <c r="T9" i="32"/>
  <c r="T9" i="29"/>
  <c r="T9" i="20"/>
  <c r="T36" i="17"/>
  <c r="T22" i="48"/>
  <c r="G34" i="33"/>
  <c r="T9" i="12"/>
  <c r="T21" i="40"/>
  <c r="T21" i="24"/>
  <c r="P16" i="31"/>
  <c r="P16" i="40"/>
  <c r="T22" i="16"/>
  <c r="T9" i="30"/>
  <c r="T36" i="27"/>
  <c r="T9" i="41"/>
  <c r="T9" i="13"/>
  <c r="T21" i="16"/>
  <c r="T21" i="52"/>
  <c r="T21" i="12"/>
  <c r="N9" i="17"/>
  <c r="T36" i="19"/>
  <c r="T26" i="28"/>
  <c r="T26" i="27"/>
  <c r="T26" i="49"/>
  <c r="F41" i="30"/>
  <c r="G41" i="30" s="1"/>
  <c r="F16" i="18"/>
  <c r="G16" i="18" s="1"/>
  <c r="F16" i="34"/>
  <c r="G16" i="34" s="1"/>
  <c r="T7" i="30"/>
  <c r="T7" i="40"/>
  <c r="T9" i="44"/>
  <c r="T9" i="35"/>
  <c r="T21" i="19"/>
  <c r="T21" i="51"/>
  <c r="T21" i="17"/>
  <c r="N9" i="41"/>
  <c r="T36" i="50"/>
  <c r="T26" i="20"/>
  <c r="T26" i="8"/>
  <c r="T26" i="32"/>
  <c r="F30" i="36"/>
  <c r="G30" i="36" s="1"/>
  <c r="T22" i="32"/>
  <c r="G36" i="32"/>
  <c r="G23" i="27"/>
  <c r="T9" i="15"/>
  <c r="T9" i="23"/>
  <c r="T21" i="8"/>
  <c r="T21" i="37"/>
  <c r="T21" i="32"/>
  <c r="T36" i="18"/>
  <c r="T26" i="26"/>
  <c r="T26" i="12"/>
  <c r="T26" i="23"/>
  <c r="T36" i="51"/>
  <c r="P16" i="24"/>
  <c r="N22" i="38"/>
  <c r="N22" i="40"/>
  <c r="N22" i="17"/>
  <c r="N22" i="33"/>
  <c r="N22" i="16"/>
  <c r="N22" i="35"/>
  <c r="N22" i="42"/>
  <c r="N22" i="8"/>
  <c r="N22" i="14"/>
  <c r="N22" i="37"/>
  <c r="N22" i="43"/>
  <c r="N22" i="15"/>
  <c r="N22" i="24"/>
  <c r="N22" i="44"/>
  <c r="N22" i="26"/>
  <c r="N22" i="12"/>
  <c r="N22" i="19"/>
  <c r="N22" i="18"/>
  <c r="N22" i="23"/>
  <c r="N22" i="22"/>
  <c r="N22" i="25"/>
  <c r="N22" i="28"/>
  <c r="N22" i="27"/>
  <c r="N22" i="20"/>
  <c r="N22" i="29"/>
  <c r="N22" i="36"/>
  <c r="N22" i="31"/>
  <c r="N22" i="39"/>
  <c r="N22" i="32"/>
  <c r="N22" i="41"/>
  <c r="N22" i="34"/>
  <c r="N22" i="21"/>
  <c r="N22" i="50"/>
  <c r="N22" i="13"/>
  <c r="N22" i="30"/>
  <c r="G25" i="43"/>
  <c r="T9" i="50"/>
  <c r="G30" i="18"/>
  <c r="T9" i="48"/>
  <c r="T21" i="41"/>
  <c r="N39" i="50"/>
  <c r="G13" i="49"/>
  <c r="F16" i="32"/>
  <c r="G16" i="32" s="1"/>
  <c r="G22" i="20"/>
  <c r="F26" i="51"/>
  <c r="G26" i="51" s="1"/>
  <c r="T9" i="38"/>
  <c r="T21" i="27"/>
  <c r="T23" i="26"/>
  <c r="F16" i="15"/>
  <c r="G16" i="15" s="1"/>
  <c r="F26" i="39"/>
  <c r="G26" i="39" s="1"/>
  <c r="T7" i="41"/>
  <c r="T9" i="26"/>
  <c r="T21" i="33"/>
  <c r="T10" i="38"/>
  <c r="T36" i="30"/>
  <c r="T26" i="35"/>
  <c r="T26" i="16"/>
  <c r="F30" i="26"/>
  <c r="G30" i="26" s="1"/>
  <c r="T29" i="17"/>
  <c r="N32" i="22"/>
  <c r="N32" i="51"/>
  <c r="N32" i="28"/>
  <c r="N32" i="50"/>
  <c r="N32" i="31"/>
  <c r="N32" i="13"/>
  <c r="N32" i="8"/>
  <c r="N32" i="48"/>
  <c r="N32" i="12"/>
  <c r="N32" i="26"/>
  <c r="N32" i="37"/>
  <c r="N32" i="52"/>
  <c r="N32" i="41"/>
  <c r="N32" i="15"/>
  <c r="N32" i="29"/>
  <c r="N32" i="21"/>
  <c r="N32" i="44"/>
  <c r="N32" i="36"/>
  <c r="N32" i="14"/>
  <c r="N32" i="30"/>
  <c r="N32" i="16"/>
  <c r="N32" i="40"/>
  <c r="N32" i="20"/>
  <c r="N32" i="43"/>
  <c r="N32" i="35"/>
  <c r="N32" i="18"/>
  <c r="N32" i="19"/>
  <c r="N32" i="25"/>
  <c r="N32" i="17"/>
  <c r="N32" i="38"/>
  <c r="N32" i="34"/>
  <c r="N32" i="27"/>
  <c r="N32" i="33"/>
  <c r="N32" i="23"/>
  <c r="T25" i="49"/>
  <c r="T25" i="43"/>
  <c r="T27" i="15"/>
  <c r="T27" i="27"/>
  <c r="T27" i="28"/>
  <c r="T10" i="25"/>
  <c r="T10" i="43"/>
  <c r="T10" i="52"/>
  <c r="T10" i="19"/>
  <c r="T10" i="15"/>
  <c r="T10" i="31"/>
  <c r="T10" i="23"/>
  <c r="T10" i="41"/>
  <c r="T10" i="27"/>
  <c r="T10" i="35"/>
  <c r="T23" i="32"/>
  <c r="T23" i="13"/>
  <c r="T29" i="32"/>
  <c r="T29" i="15"/>
  <c r="T29" i="50"/>
  <c r="T29" i="44"/>
  <c r="T29" i="51"/>
  <c r="T25" i="16"/>
  <c r="T27" i="17"/>
  <c r="T27" i="34"/>
  <c r="T10" i="36"/>
  <c r="T10" i="29"/>
  <c r="T10" i="49"/>
  <c r="T10" i="18"/>
  <c r="T10" i="50"/>
  <c r="T10" i="32"/>
  <c r="T10" i="16"/>
  <c r="T10" i="26"/>
  <c r="T10" i="13"/>
  <c r="T10" i="22"/>
  <c r="T23" i="28"/>
  <c r="T29" i="30"/>
  <c r="T29" i="31"/>
  <c r="T29" i="28"/>
  <c r="T29" i="48"/>
  <c r="T29" i="16"/>
  <c r="T25" i="13"/>
  <c r="T25" i="38"/>
  <c r="T25" i="17"/>
  <c r="T25" i="8"/>
  <c r="T27" i="16"/>
  <c r="T27" i="41"/>
  <c r="T10" i="48"/>
  <c r="T10" i="51"/>
  <c r="T10" i="34"/>
  <c r="T10" i="37"/>
  <c r="T10" i="12"/>
  <c r="T10" i="33"/>
  <c r="T10" i="30"/>
  <c r="T10" i="17"/>
  <c r="T10" i="44"/>
  <c r="T23" i="50"/>
  <c r="T29" i="26"/>
  <c r="T29" i="33"/>
  <c r="T29" i="27"/>
  <c r="T29" i="8"/>
  <c r="J28" i="13"/>
  <c r="J28" i="35"/>
  <c r="J28" i="51"/>
  <c r="T23" i="41"/>
  <c r="T23" i="49"/>
  <c r="T23" i="42"/>
  <c r="T23" i="40"/>
  <c r="T23" i="20"/>
  <c r="J16" i="31"/>
  <c r="J16" i="50"/>
  <c r="J33" i="37"/>
  <c r="J33" i="26"/>
  <c r="J28" i="16"/>
  <c r="J28" i="23"/>
  <c r="J28" i="28"/>
  <c r="T23" i="15"/>
  <c r="T23" i="37"/>
  <c r="T23" i="34"/>
  <c r="T23" i="16"/>
  <c r="T23" i="31"/>
  <c r="J16" i="29"/>
  <c r="J33" i="20"/>
  <c r="J33" i="21"/>
  <c r="J28" i="37"/>
  <c r="J28" i="17"/>
  <c r="J28" i="48"/>
  <c r="T23" i="48"/>
  <c r="T23" i="52"/>
  <c r="T23" i="29"/>
  <c r="T23" i="25"/>
  <c r="J16" i="8"/>
  <c r="G25" i="31"/>
  <c r="T25" i="42"/>
  <c r="T25" i="34"/>
  <c r="T25" i="36"/>
  <c r="T25" i="50"/>
  <c r="T25" i="24"/>
  <c r="T25" i="27"/>
  <c r="T25" i="29"/>
  <c r="T25" i="19"/>
  <c r="T25" i="28"/>
  <c r="T25" i="20"/>
  <c r="T27" i="20"/>
  <c r="T27" i="25"/>
  <c r="T27" i="39"/>
  <c r="T27" i="44"/>
  <c r="T27" i="48"/>
  <c r="T27" i="51"/>
  <c r="T27" i="24"/>
  <c r="T27" i="26"/>
  <c r="T27" i="29"/>
  <c r="T27" i="31"/>
  <c r="G8" i="43"/>
  <c r="T36" i="35"/>
  <c r="T36" i="26"/>
  <c r="T36" i="14"/>
  <c r="T36" i="39"/>
  <c r="T36" i="37"/>
  <c r="T36" i="38"/>
  <c r="T36" i="16"/>
  <c r="T36" i="42"/>
  <c r="T36" i="40"/>
  <c r="T36" i="43"/>
  <c r="T33" i="19"/>
  <c r="T33" i="36"/>
  <c r="T33" i="27"/>
  <c r="T33" i="33"/>
  <c r="T33" i="16"/>
  <c r="T33" i="26"/>
  <c r="T33" i="42"/>
  <c r="T33" i="24"/>
  <c r="T33" i="40"/>
  <c r="T33" i="12"/>
  <c r="J16" i="21"/>
  <c r="J16" i="15"/>
  <c r="J16" i="28"/>
  <c r="J16" i="17"/>
  <c r="J33" i="13"/>
  <c r="J33" i="25"/>
  <c r="J33" i="40"/>
  <c r="J33" i="23"/>
  <c r="J33" i="35"/>
  <c r="J33" i="49"/>
  <c r="J33" i="31"/>
  <c r="J33" i="30"/>
  <c r="J33" i="15"/>
  <c r="J33" i="48"/>
  <c r="J33" i="44"/>
  <c r="J33" i="32"/>
  <c r="J33" i="22"/>
  <c r="J33" i="19"/>
  <c r="J28" i="49"/>
  <c r="J28" i="21"/>
  <c r="J28" i="39"/>
  <c r="J28" i="18"/>
  <c r="J28" i="33"/>
  <c r="J28" i="12"/>
  <c r="J28" i="43"/>
  <c r="J28" i="29"/>
  <c r="J28" i="38"/>
  <c r="J28" i="22"/>
  <c r="J28" i="25"/>
  <c r="J28" i="24"/>
  <c r="J28" i="26"/>
  <c r="J28" i="40"/>
  <c r="J28" i="14"/>
  <c r="J28" i="30"/>
  <c r="J28" i="34"/>
  <c r="J28" i="15"/>
  <c r="J28" i="19"/>
  <c r="J28" i="20"/>
  <c r="J28" i="31"/>
  <c r="J28" i="52"/>
  <c r="J28" i="8"/>
  <c r="J28" i="42"/>
  <c r="J28" i="32"/>
  <c r="J28" i="50"/>
  <c r="P31" i="13"/>
  <c r="F31" i="8"/>
  <c r="G31" i="8" s="1"/>
  <c r="P31" i="49"/>
  <c r="F31" i="13"/>
  <c r="G31" i="13" s="1"/>
  <c r="F31" i="26"/>
  <c r="G31" i="26" s="1"/>
  <c r="P31" i="40"/>
  <c r="P31" i="52"/>
  <c r="P31" i="16"/>
  <c r="P31" i="32"/>
  <c r="F31" i="17"/>
  <c r="G31" i="17" s="1"/>
  <c r="P31" i="19"/>
  <c r="F31" i="27"/>
  <c r="G31" i="27" s="1"/>
  <c r="F31" i="30"/>
  <c r="G31" i="30" s="1"/>
  <c r="F31" i="36"/>
  <c r="G31" i="36" s="1"/>
  <c r="P31" i="41"/>
  <c r="F31" i="16"/>
  <c r="G31" i="16" s="1"/>
  <c r="P31" i="43"/>
  <c r="P31" i="51"/>
  <c r="F31" i="14"/>
  <c r="G31" i="14" s="1"/>
  <c r="F31" i="31"/>
  <c r="G31" i="31" s="1"/>
  <c r="P31" i="48"/>
  <c r="F31" i="52"/>
  <c r="G31" i="52" s="1"/>
  <c r="P31" i="18"/>
  <c r="F31" i="38"/>
  <c r="G31" i="38" s="1"/>
  <c r="P31" i="21"/>
  <c r="F31" i="23"/>
  <c r="G31" i="23" s="1"/>
  <c r="F31" i="28"/>
  <c r="G31" i="28" s="1"/>
  <c r="F31" i="32"/>
  <c r="G31" i="32" s="1"/>
  <c r="P31" i="37"/>
  <c r="P31" i="42"/>
  <c r="F31" i="21"/>
  <c r="G31" i="21" s="1"/>
  <c r="P31" i="20"/>
  <c r="P31" i="26"/>
  <c r="P31" i="31"/>
  <c r="P31" i="34"/>
  <c r="P31" i="38"/>
  <c r="F31" i="42"/>
  <c r="G31" i="42" s="1"/>
  <c r="F31" i="48"/>
  <c r="G31" i="48" s="1"/>
  <c r="F31" i="51"/>
  <c r="G31" i="51" s="1"/>
  <c r="P31" i="22"/>
  <c r="F31" i="34"/>
  <c r="G31" i="34" s="1"/>
  <c r="P31" i="50"/>
  <c r="P31" i="12"/>
  <c r="P31" i="24"/>
  <c r="F31" i="43"/>
  <c r="G31" i="43" s="1"/>
  <c r="P31" i="14"/>
  <c r="P31" i="17"/>
  <c r="F31" i="24"/>
  <c r="G31" i="24" s="1"/>
  <c r="P31" i="33"/>
  <c r="F31" i="39"/>
  <c r="G31" i="39" s="1"/>
  <c r="P31" i="44"/>
  <c r="F31" i="22"/>
  <c r="G31" i="22" s="1"/>
  <c r="P31" i="23"/>
  <c r="P31" i="27"/>
  <c r="P31" i="30"/>
  <c r="P31" i="35"/>
  <c r="P31" i="39"/>
  <c r="F31" i="44"/>
  <c r="G31" i="44" s="1"/>
  <c r="F31" i="49"/>
  <c r="G31" i="49" s="1"/>
  <c r="F31" i="50"/>
  <c r="G31" i="50" s="1"/>
  <c r="F31" i="19"/>
  <c r="G31" i="19" s="1"/>
  <c r="F31" i="40"/>
  <c r="G31" i="40" s="1"/>
  <c r="F31" i="29"/>
  <c r="G31" i="29" s="1"/>
  <c r="F31" i="12"/>
  <c r="G31" i="12" s="1"/>
  <c r="P31" i="8"/>
  <c r="P31" i="25"/>
  <c r="F31" i="15"/>
  <c r="G31" i="15" s="1"/>
  <c r="F31" i="33"/>
  <c r="G31" i="33" s="1"/>
  <c r="F31" i="20"/>
  <c r="G31" i="20" s="1"/>
  <c r="P31" i="28"/>
  <c r="P31" i="29"/>
  <c r="F31" i="18"/>
  <c r="G31" i="18" s="1"/>
  <c r="F31" i="37"/>
  <c r="G31" i="37" s="1"/>
  <c r="F31" i="25"/>
  <c r="G31" i="25" s="1"/>
  <c r="F31" i="35"/>
  <c r="G31" i="35" s="1"/>
  <c r="P31" i="36"/>
  <c r="F31" i="41"/>
  <c r="G31" i="41" s="1"/>
  <c r="P31" i="15"/>
  <c r="J20" i="37"/>
  <c r="J20" i="27"/>
  <c r="J20" i="12"/>
  <c r="J20" i="49"/>
  <c r="J20" i="31"/>
  <c r="J20" i="33"/>
  <c r="J20" i="42"/>
  <c r="J20" i="44"/>
  <c r="J20" i="8"/>
  <c r="J20" i="29"/>
  <c r="J20" i="16"/>
  <c r="J20" i="13"/>
  <c r="J20" i="18"/>
  <c r="J20" i="38"/>
  <c r="J20" i="22"/>
  <c r="J20" i="19"/>
  <c r="J20" i="15"/>
  <c r="J20" i="35"/>
  <c r="J20" i="24"/>
  <c r="J20" i="17"/>
  <c r="J20" i="23"/>
  <c r="J20" i="14"/>
  <c r="J20" i="21"/>
  <c r="J20" i="41"/>
  <c r="J20" i="39"/>
  <c r="J20" i="36"/>
  <c r="J20" i="34"/>
  <c r="J20" i="48"/>
  <c r="J20" i="25"/>
  <c r="J20" i="28"/>
  <c r="J20" i="51"/>
  <c r="J20" i="30"/>
  <c r="J20" i="52"/>
  <c r="J20" i="43"/>
  <c r="J20" i="40"/>
  <c r="J20" i="20"/>
  <c r="J20" i="32"/>
  <c r="G13" i="48"/>
  <c r="G35" i="49"/>
  <c r="G14" i="48"/>
  <c r="T25" i="25"/>
  <c r="T25" i="23"/>
  <c r="T25" i="26"/>
  <c r="T25" i="41"/>
  <c r="T25" i="52"/>
  <c r="T25" i="51"/>
  <c r="T25" i="37"/>
  <c r="T25" i="31"/>
  <c r="T25" i="22"/>
  <c r="T27" i="14"/>
  <c r="T27" i="52"/>
  <c r="T27" i="8"/>
  <c r="T27" i="40"/>
  <c r="T27" i="12"/>
  <c r="T27" i="19"/>
  <c r="T27" i="21"/>
  <c r="T27" i="38"/>
  <c r="T27" i="23"/>
  <c r="T27" i="32"/>
  <c r="T36" i="32"/>
  <c r="T36" i="23"/>
  <c r="T36" i="33"/>
  <c r="T36" i="36"/>
  <c r="T36" i="24"/>
  <c r="T36" i="49"/>
  <c r="T36" i="52"/>
  <c r="T36" i="8"/>
  <c r="T36" i="28"/>
  <c r="T36" i="29"/>
  <c r="T33" i="21"/>
  <c r="T33" i="43"/>
  <c r="T33" i="31"/>
  <c r="T33" i="52"/>
  <c r="T33" i="22"/>
  <c r="T33" i="44"/>
  <c r="T33" i="48"/>
  <c r="T33" i="25"/>
  <c r="T33" i="29"/>
  <c r="T33" i="49"/>
  <c r="AH41" i="4"/>
  <c r="F41" i="4" s="1"/>
  <c r="J20" i="26"/>
  <c r="J16" i="41"/>
  <c r="J16" i="36"/>
  <c r="J16" i="43"/>
  <c r="J16" i="27"/>
  <c r="T22" i="34"/>
  <c r="T22" i="51"/>
  <c r="T22" i="8"/>
  <c r="T22" i="19"/>
  <c r="T22" i="12"/>
  <c r="T29" i="35"/>
  <c r="T29" i="37"/>
  <c r="T29" i="36"/>
  <c r="T29" i="22"/>
  <c r="T29" i="23"/>
  <c r="T29" i="49"/>
  <c r="T29" i="21"/>
  <c r="T29" i="13"/>
  <c r="T29" i="19"/>
  <c r="T29" i="39"/>
  <c r="T29" i="29"/>
  <c r="T29" i="38"/>
  <c r="T29" i="25"/>
  <c r="T29" i="42"/>
  <c r="T29" i="24"/>
  <c r="T29" i="43"/>
  <c r="T29" i="12"/>
  <c r="T29" i="18"/>
  <c r="T29" i="20"/>
  <c r="J8" i="48"/>
  <c r="J8" i="13"/>
  <c r="J8" i="29"/>
  <c r="J8" i="40"/>
  <c r="J8" i="32"/>
  <c r="J8" i="41"/>
  <c r="J8" i="18"/>
  <c r="J8" i="43"/>
  <c r="J8" i="42"/>
  <c r="J8" i="17"/>
  <c r="J8" i="34"/>
  <c r="J8" i="23"/>
  <c r="J8" i="15"/>
  <c r="J8" i="8"/>
  <c r="J8" i="22"/>
  <c r="J8" i="35"/>
  <c r="J8" i="36"/>
  <c r="J8" i="39"/>
  <c r="J8" i="49"/>
  <c r="J8" i="33"/>
  <c r="J8" i="19"/>
  <c r="J8" i="12"/>
  <c r="J8" i="30"/>
  <c r="J8" i="21"/>
  <c r="J8" i="28"/>
  <c r="J8" i="51"/>
  <c r="J8" i="44"/>
  <c r="J8" i="26"/>
  <c r="J8" i="37"/>
  <c r="J8" i="27"/>
  <c r="J8" i="38"/>
  <c r="J8" i="52"/>
  <c r="J8" i="16"/>
  <c r="J8" i="25"/>
  <c r="J8" i="24"/>
  <c r="J8" i="20"/>
  <c r="J8" i="14"/>
  <c r="J8" i="50"/>
  <c r="J8" i="31"/>
  <c r="J5" i="43"/>
  <c r="J5" i="35"/>
  <c r="J5" i="21"/>
  <c r="J5" i="40"/>
  <c r="J5" i="24"/>
  <c r="J5" i="41"/>
  <c r="J5" i="27"/>
  <c r="J5" i="51"/>
  <c r="J5" i="15"/>
  <c r="J5" i="32"/>
  <c r="J5" i="52"/>
  <c r="J5" i="20"/>
  <c r="J5" i="22"/>
  <c r="J5" i="42"/>
  <c r="J5" i="29"/>
  <c r="J5" i="36"/>
  <c r="J5" i="34"/>
  <c r="J5" i="19"/>
  <c r="J5" i="30"/>
  <c r="J5" i="33"/>
  <c r="J5" i="23"/>
  <c r="J5" i="12"/>
  <c r="J5" i="25"/>
  <c r="J5" i="49"/>
  <c r="J5" i="48"/>
  <c r="J5" i="18"/>
  <c r="J5" i="17"/>
  <c r="J5" i="28"/>
  <c r="J5" i="14"/>
  <c r="J5" i="26"/>
  <c r="J5" i="31"/>
  <c r="J5" i="38"/>
  <c r="J5" i="50"/>
  <c r="J5" i="37"/>
  <c r="J5" i="13"/>
  <c r="J5" i="39"/>
  <c r="J5" i="16"/>
  <c r="J5" i="44"/>
  <c r="J5" i="8"/>
  <c r="J16" i="33"/>
  <c r="J16" i="40"/>
  <c r="J16" i="12"/>
  <c r="J16" i="22"/>
  <c r="J16" i="26"/>
  <c r="J16" i="19"/>
  <c r="J16" i="44"/>
  <c r="J16" i="16"/>
  <c r="J16" i="32"/>
  <c r="J16" i="20"/>
  <c r="J16" i="24"/>
  <c r="J16" i="14"/>
  <c r="J16" i="23"/>
  <c r="J16" i="13"/>
  <c r="J16" i="42"/>
  <c r="J16" i="52"/>
  <c r="J16" i="34"/>
  <c r="J16" i="48"/>
  <c r="J16" i="35"/>
  <c r="J16" i="18"/>
  <c r="G40" i="48"/>
  <c r="G29" i="13"/>
  <c r="G14" i="23"/>
  <c r="T25" i="33"/>
  <c r="T25" i="30"/>
  <c r="T25" i="32"/>
  <c r="T25" i="48"/>
  <c r="T25" i="12"/>
  <c r="T25" i="18"/>
  <c r="T25" i="21"/>
  <c r="T25" i="39"/>
  <c r="T25" i="40"/>
  <c r="T27" i="30"/>
  <c r="T27" i="43"/>
  <c r="T27" i="22"/>
  <c r="T27" i="18"/>
  <c r="T27" i="13"/>
  <c r="T27" i="42"/>
  <c r="T27" i="37"/>
  <c r="T27" i="49"/>
  <c r="T27" i="36"/>
  <c r="G8" i="26"/>
  <c r="T36" i="15"/>
  <c r="T36" i="13"/>
  <c r="T36" i="25"/>
  <c r="T36" i="21"/>
  <c r="T36" i="41"/>
  <c r="T36" i="48"/>
  <c r="T36" i="34"/>
  <c r="T36" i="12"/>
  <c r="T36" i="31"/>
  <c r="T33" i="13"/>
  <c r="T33" i="15"/>
  <c r="T33" i="14"/>
  <c r="T33" i="32"/>
  <c r="T33" i="39"/>
  <c r="T33" i="23"/>
  <c r="T33" i="38"/>
  <c r="T33" i="18"/>
  <c r="J16" i="49"/>
  <c r="J16" i="51"/>
  <c r="J16" i="25"/>
  <c r="J16" i="37"/>
  <c r="J16" i="39"/>
  <c r="T22" i="40"/>
  <c r="T22" i="37"/>
  <c r="T22" i="33"/>
  <c r="T22" i="29"/>
  <c r="G25" i="27"/>
  <c r="P22" i="41"/>
  <c r="F22" i="48"/>
  <c r="G22" i="48" s="1"/>
  <c r="P22" i="49"/>
  <c r="P22" i="43"/>
  <c r="P22" i="39"/>
  <c r="F22" i="12"/>
  <c r="G22" i="12" s="1"/>
  <c r="P22" i="23"/>
  <c r="F22" i="27"/>
  <c r="G22" i="27" s="1"/>
  <c r="F22" i="52"/>
  <c r="G22" i="52" s="1"/>
  <c r="P22" i="18"/>
  <c r="F22" i="19"/>
  <c r="G22" i="19" s="1"/>
  <c r="P22" i="19"/>
  <c r="F22" i="22"/>
  <c r="G22" i="22" s="1"/>
  <c r="F22" i="35"/>
  <c r="G22" i="35" s="1"/>
  <c r="P22" i="31"/>
  <c r="F22" i="15"/>
  <c r="G22" i="15" s="1"/>
  <c r="P22" i="22"/>
  <c r="P22" i="24"/>
  <c r="P22" i="33"/>
  <c r="P22" i="34"/>
  <c r="F22" i="44"/>
  <c r="G22" i="44" s="1"/>
  <c r="F22" i="29"/>
  <c r="G22" i="29" s="1"/>
  <c r="F22" i="43"/>
  <c r="G22" i="43" s="1"/>
  <c r="P22" i="29"/>
  <c r="P22" i="37"/>
  <c r="P22" i="48"/>
  <c r="F22" i="21"/>
  <c r="G22" i="21" s="1"/>
  <c r="P22" i="51"/>
  <c r="P22" i="38"/>
  <c r="F22" i="14"/>
  <c r="G22" i="14" s="1"/>
  <c r="F22" i="49"/>
  <c r="G22" i="49" s="1"/>
  <c r="F22" i="28"/>
  <c r="G22" i="28" s="1"/>
  <c r="F22" i="16"/>
  <c r="G22" i="16" s="1"/>
  <c r="P22" i="21"/>
  <c r="P22" i="32"/>
  <c r="F22" i="36"/>
  <c r="P22" i="52"/>
  <c r="T14" i="26"/>
  <c r="T14" i="34"/>
  <c r="T14" i="41"/>
  <c r="T14" i="48"/>
  <c r="T14" i="31"/>
  <c r="T14" i="52"/>
  <c r="T14" i="39"/>
  <c r="T14" i="18"/>
  <c r="T14" i="28"/>
  <c r="T14" i="27"/>
  <c r="T14" i="32"/>
  <c r="T14" i="40"/>
  <c r="T14" i="13"/>
  <c r="T14" i="38"/>
  <c r="T14" i="50"/>
  <c r="T14" i="49"/>
  <c r="T14" i="24"/>
  <c r="T14" i="12"/>
  <c r="T14" i="8"/>
  <c r="T14" i="51"/>
  <c r="T14" i="43"/>
  <c r="T14" i="16"/>
  <c r="T14" i="14"/>
  <c r="T14" i="25"/>
  <c r="T14" i="20"/>
  <c r="T14" i="15"/>
  <c r="T14" i="42"/>
  <c r="T14" i="44"/>
  <c r="T14" i="17"/>
  <c r="T14" i="30"/>
  <c r="T14" i="35"/>
  <c r="T14" i="22"/>
  <c r="T14" i="21"/>
  <c r="T14" i="23"/>
  <c r="T14" i="19"/>
  <c r="T14" i="29"/>
  <c r="T14" i="33"/>
  <c r="T14" i="36"/>
  <c r="T14" i="37"/>
  <c r="T5" i="35"/>
  <c r="T5" i="32"/>
  <c r="T5" i="27"/>
  <c r="T5" i="39"/>
  <c r="T5" i="28"/>
  <c r="T5" i="29"/>
  <c r="T5" i="13"/>
  <c r="T5" i="18"/>
  <c r="T5" i="49"/>
  <c r="T5" i="34"/>
  <c r="T5" i="25"/>
  <c r="T5" i="42"/>
  <c r="T5" i="33"/>
  <c r="T5" i="31"/>
  <c r="T5" i="12"/>
  <c r="T5" i="21"/>
  <c r="T5" i="36"/>
  <c r="T5" i="24"/>
  <c r="T5" i="51"/>
  <c r="T5" i="38"/>
  <c r="T5" i="30"/>
  <c r="T5" i="16"/>
  <c r="T5" i="8"/>
  <c r="T5" i="52"/>
  <c r="T5" i="15"/>
  <c r="T5" i="20"/>
  <c r="T5" i="41"/>
  <c r="T5" i="17"/>
  <c r="T5" i="40"/>
  <c r="T5" i="14"/>
  <c r="T5" i="37"/>
  <c r="T5" i="26"/>
  <c r="T5" i="19"/>
  <c r="T5" i="48"/>
  <c r="T5" i="50"/>
  <c r="T5" i="44"/>
  <c r="T5" i="22"/>
  <c r="T5" i="43"/>
  <c r="T5" i="23"/>
  <c r="E44" i="43"/>
  <c r="N7" i="22"/>
  <c r="N7" i="25"/>
  <c r="N7" i="19"/>
  <c r="N7" i="38"/>
  <c r="N7" i="12"/>
  <c r="N7" i="32"/>
  <c r="N7" i="23"/>
  <c r="N7" i="28"/>
  <c r="N7" i="40"/>
  <c r="N7" i="44"/>
  <c r="N7" i="49"/>
  <c r="N7" i="52"/>
  <c r="N7" i="18"/>
  <c r="N7" i="20"/>
  <c r="N7" i="27"/>
  <c r="N7" i="31"/>
  <c r="N7" i="37"/>
  <c r="N7" i="41"/>
  <c r="N7" i="13"/>
  <c r="N7" i="34"/>
  <c r="N7" i="17"/>
  <c r="N7" i="30"/>
  <c r="N7" i="35"/>
  <c r="N7" i="43"/>
  <c r="N7" i="8"/>
  <c r="N7" i="51"/>
  <c r="N7" i="21"/>
  <c r="N7" i="15"/>
  <c r="N7" i="36"/>
  <c r="N7" i="29"/>
  <c r="N7" i="14"/>
  <c r="N7" i="42"/>
  <c r="N7" i="48"/>
  <c r="N7" i="26"/>
  <c r="N7" i="16"/>
  <c r="N7" i="50"/>
  <c r="N7" i="33"/>
  <c r="N7" i="24"/>
  <c r="N7" i="39"/>
  <c r="T32" i="20"/>
  <c r="T32" i="19"/>
  <c r="T32" i="37"/>
  <c r="T32" i="12"/>
  <c r="T32" i="40"/>
  <c r="T32" i="52"/>
  <c r="T32" i="49"/>
  <c r="T32" i="14"/>
  <c r="T32" i="43"/>
  <c r="T32" i="36"/>
  <c r="T32" i="50"/>
  <c r="T32" i="51"/>
  <c r="T32" i="30"/>
  <c r="T32" i="42"/>
  <c r="T32" i="44"/>
  <c r="T32" i="41"/>
  <c r="T32" i="16"/>
  <c r="T32" i="48"/>
  <c r="T32" i="25"/>
  <c r="T32" i="32"/>
  <c r="T32" i="22"/>
  <c r="T32" i="15"/>
  <c r="T32" i="27"/>
  <c r="T32" i="38"/>
  <c r="T32" i="33"/>
  <c r="T32" i="13"/>
  <c r="T32" i="17"/>
  <c r="T32" i="18"/>
  <c r="T32" i="31"/>
  <c r="T32" i="24"/>
  <c r="T32" i="8"/>
  <c r="T32" i="28"/>
  <c r="T32" i="29"/>
  <c r="T32" i="35"/>
  <c r="T32" i="34"/>
  <c r="T32" i="21"/>
  <c r="T32" i="39"/>
  <c r="T32" i="23"/>
  <c r="T32" i="26"/>
  <c r="F16" i="26"/>
  <c r="G16" i="26" s="1"/>
  <c r="P16" i="23"/>
  <c r="F16" i="50"/>
  <c r="G16" i="50" s="1"/>
  <c r="F16" i="30"/>
  <c r="G16" i="30" s="1"/>
  <c r="P16" i="28"/>
  <c r="F16" i="23"/>
  <c r="G16" i="23" s="1"/>
  <c r="F16" i="52"/>
  <c r="G16" i="52" s="1"/>
  <c r="F16" i="33"/>
  <c r="G16" i="33" s="1"/>
  <c r="P16" i="48"/>
  <c r="P16" i="8"/>
  <c r="P16" i="39"/>
  <c r="P16" i="35"/>
  <c r="F16" i="12"/>
  <c r="G16" i="12" s="1"/>
  <c r="F16" i="42"/>
  <c r="G16" i="42" s="1"/>
  <c r="P16" i="22"/>
  <c r="F16" i="8"/>
  <c r="G16" i="8" s="1"/>
  <c r="P16" i="36"/>
  <c r="P16" i="30"/>
  <c r="F16" i="16"/>
  <c r="G16" i="16" s="1"/>
  <c r="F16" i="43"/>
  <c r="G16" i="43" s="1"/>
  <c r="P16" i="14"/>
  <c r="P16" i="52"/>
  <c r="P16" i="41"/>
  <c r="F16" i="19"/>
  <c r="G16" i="19" s="1"/>
  <c r="F16" i="29"/>
  <c r="G16" i="29" s="1"/>
  <c r="F16" i="28"/>
  <c r="G16" i="28" s="1"/>
  <c r="P16" i="12"/>
  <c r="F16" i="14"/>
  <c r="G16" i="14" s="1"/>
  <c r="F16" i="48"/>
  <c r="G16" i="48" s="1"/>
  <c r="F16" i="31"/>
  <c r="G16" i="31" s="1"/>
  <c r="F16" i="38"/>
  <c r="G16" i="38" s="1"/>
  <c r="F16" i="21"/>
  <c r="G16" i="21" s="1"/>
  <c r="P16" i="19"/>
  <c r="P16" i="25"/>
  <c r="P16" i="44"/>
  <c r="P16" i="17"/>
  <c r="P16" i="13"/>
  <c r="P16" i="49"/>
  <c r="F16" i="25"/>
  <c r="G16" i="25" s="1"/>
  <c r="F16" i="22"/>
  <c r="G16" i="22" s="1"/>
  <c r="F16" i="49"/>
  <c r="G16" i="49" s="1"/>
  <c r="P16" i="29"/>
  <c r="P16" i="43"/>
  <c r="P16" i="50"/>
  <c r="F16" i="51"/>
  <c r="G16" i="51" s="1"/>
  <c r="P16" i="21"/>
  <c r="P16" i="15"/>
  <c r="F16" i="27"/>
  <c r="G16" i="27" s="1"/>
  <c r="F16" i="37"/>
  <c r="G16" i="37" s="1"/>
  <c r="F16" i="24"/>
  <c r="G16" i="24" s="1"/>
  <c r="F30" i="15"/>
  <c r="G30" i="15" s="1"/>
  <c r="P30" i="38"/>
  <c r="F30" i="22"/>
  <c r="G30" i="22" s="1"/>
  <c r="P30" i="43"/>
  <c r="P30" i="18"/>
  <c r="P30" i="42"/>
  <c r="P30" i="32"/>
  <c r="F30" i="21"/>
  <c r="G30" i="21" s="1"/>
  <c r="F30" i="40"/>
  <c r="G30" i="40" s="1"/>
  <c r="F30" i="50"/>
  <c r="G30" i="50" s="1"/>
  <c r="F30" i="16"/>
  <c r="G30" i="16" s="1"/>
  <c r="F30" i="31"/>
  <c r="G30" i="31" s="1"/>
  <c r="P30" i="17"/>
  <c r="F30" i="51"/>
  <c r="G30" i="51" s="1"/>
  <c r="F30" i="29"/>
  <c r="G30" i="29" s="1"/>
  <c r="F30" i="41"/>
  <c r="G30" i="41" s="1"/>
  <c r="F30" i="17"/>
  <c r="G30" i="17" s="1"/>
  <c r="F30" i="13"/>
  <c r="G30" i="13" s="1"/>
  <c r="F30" i="24"/>
  <c r="G30" i="24" s="1"/>
  <c r="F30" i="34"/>
  <c r="G30" i="34" s="1"/>
  <c r="F30" i="28"/>
  <c r="G30" i="28" s="1"/>
  <c r="P30" i="36"/>
  <c r="P30" i="13"/>
  <c r="P30" i="15"/>
  <c r="G15" i="22"/>
  <c r="J38" i="19"/>
  <c r="J38" i="43"/>
  <c r="J38" i="21"/>
  <c r="J38" i="15"/>
  <c r="J38" i="27"/>
  <c r="J38" i="40"/>
  <c r="J38" i="22"/>
  <c r="J38" i="12"/>
  <c r="J38" i="35"/>
  <c r="J38" i="17"/>
  <c r="J38" i="31"/>
  <c r="J38" i="8"/>
  <c r="J38" i="49"/>
  <c r="J38" i="29"/>
  <c r="J38" i="42"/>
  <c r="J38" i="26"/>
  <c r="J38" i="37"/>
  <c r="J38" i="14"/>
  <c r="J38" i="16"/>
  <c r="J38" i="32"/>
  <c r="J38" i="25"/>
  <c r="J38" i="36"/>
  <c r="J38" i="48"/>
  <c r="J38" i="20"/>
  <c r="J38" i="28"/>
  <c r="J38" i="33"/>
  <c r="J38" i="38"/>
  <c r="J38" i="13"/>
  <c r="J38" i="23"/>
  <c r="J38" i="24"/>
  <c r="J38" i="50"/>
  <c r="J38" i="44"/>
  <c r="J38" i="41"/>
  <c r="J38" i="51"/>
  <c r="J38" i="18"/>
  <c r="J38" i="34"/>
  <c r="J38" i="52"/>
  <c r="J38" i="30"/>
  <c r="J38" i="39"/>
  <c r="T22" i="17"/>
  <c r="T22" i="31"/>
  <c r="T22" i="13"/>
  <c r="T22" i="50"/>
  <c r="T22" i="25"/>
  <c r="T22" i="26"/>
  <c r="T22" i="35"/>
  <c r="T22" i="24"/>
  <c r="T22" i="21"/>
  <c r="T22" i="43"/>
  <c r="T22" i="28"/>
  <c r="T22" i="30"/>
  <c r="T22" i="49"/>
  <c r="T22" i="20"/>
  <c r="T22" i="15"/>
  <c r="T22" i="36"/>
  <c r="T22" i="27"/>
  <c r="T22" i="44"/>
  <c r="T22" i="18"/>
  <c r="T22" i="41"/>
  <c r="T23" i="27"/>
  <c r="T23" i="30"/>
  <c r="T23" i="44"/>
  <c r="T23" i="39"/>
  <c r="T23" i="17"/>
  <c r="T23" i="51"/>
  <c r="T23" i="14"/>
  <c r="T23" i="19"/>
  <c r="T23" i="21"/>
  <c r="T23" i="35"/>
  <c r="T23" i="22"/>
  <c r="T23" i="43"/>
  <c r="T23" i="8"/>
  <c r="T23" i="12"/>
  <c r="T23" i="18"/>
  <c r="T23" i="38"/>
  <c r="T23" i="33"/>
  <c r="T23" i="24"/>
  <c r="T23" i="36"/>
  <c r="T34" i="43"/>
  <c r="T34" i="31"/>
  <c r="T34" i="51"/>
  <c r="T34" i="16"/>
  <c r="T34" i="41"/>
  <c r="T34" i="27"/>
  <c r="T34" i="21"/>
  <c r="T34" i="23"/>
  <c r="T34" i="52"/>
  <c r="T34" i="49"/>
  <c r="T34" i="30"/>
  <c r="T34" i="32"/>
  <c r="T34" i="33"/>
  <c r="T34" i="26"/>
  <c r="T34" i="13"/>
  <c r="T34" i="50"/>
  <c r="T34" i="24"/>
  <c r="T34" i="28"/>
  <c r="T34" i="12"/>
  <c r="T34" i="44"/>
  <c r="T34" i="38"/>
  <c r="T34" i="37"/>
  <c r="T34" i="22"/>
  <c r="T34" i="20"/>
  <c r="T34" i="8"/>
  <c r="T34" i="34"/>
  <c r="T34" i="15"/>
  <c r="T34" i="36"/>
  <c r="T34" i="40"/>
  <c r="T34" i="42"/>
  <c r="T34" i="35"/>
  <c r="T34" i="39"/>
  <c r="T34" i="19"/>
  <c r="T34" i="14"/>
  <c r="T34" i="17"/>
  <c r="T34" i="29"/>
  <c r="T34" i="48"/>
  <c r="T34" i="25"/>
  <c r="T34" i="18"/>
  <c r="T18" i="43"/>
  <c r="T18" i="36"/>
  <c r="T18" i="37"/>
  <c r="T18" i="28"/>
  <c r="T18" i="39"/>
  <c r="T18" i="22"/>
  <c r="T18" i="44"/>
  <c r="T18" i="13"/>
  <c r="T18" i="40"/>
  <c r="T18" i="19"/>
  <c r="T18" i="24"/>
  <c r="T18" i="20"/>
  <c r="T18" i="38"/>
  <c r="T18" i="35"/>
  <c r="T18" i="33"/>
  <c r="T18" i="18"/>
  <c r="T18" i="15"/>
  <c r="T18" i="21"/>
  <c r="T18" i="48"/>
  <c r="T18" i="17"/>
  <c r="T18" i="8"/>
  <c r="T18" i="29"/>
  <c r="T18" i="16"/>
  <c r="T18" i="50"/>
  <c r="T18" i="34"/>
  <c r="T18" i="23"/>
  <c r="T18" i="25"/>
  <c r="T18" i="42"/>
  <c r="T18" i="30"/>
  <c r="T18" i="51"/>
  <c r="T18" i="14"/>
  <c r="T18" i="31"/>
  <c r="T18" i="41"/>
  <c r="T18" i="27"/>
  <c r="T18" i="32"/>
  <c r="T18" i="12"/>
  <c r="T18" i="49"/>
  <c r="T18" i="52"/>
  <c r="T18" i="26"/>
  <c r="F41" i="52"/>
  <c r="G41" i="52" s="1"/>
  <c r="P41" i="51"/>
  <c r="P41" i="41"/>
  <c r="P41" i="50"/>
  <c r="P41" i="42"/>
  <c r="P41" i="37"/>
  <c r="P41" i="33"/>
  <c r="P41" i="40"/>
  <c r="P41" i="36"/>
  <c r="P41" i="32"/>
  <c r="P41" i="27"/>
  <c r="P41" i="23"/>
  <c r="P41" i="19"/>
  <c r="P41" i="15"/>
  <c r="P41" i="8"/>
  <c r="F41" i="43"/>
  <c r="G41" i="43" s="1"/>
  <c r="F41" i="38"/>
  <c r="G41" i="38" s="1"/>
  <c r="F41" i="34"/>
  <c r="G41" i="34" s="1"/>
  <c r="F41" i="28"/>
  <c r="G41" i="28" s="1"/>
  <c r="P41" i="28"/>
  <c r="P41" i="24"/>
  <c r="P41" i="20"/>
  <c r="P41" i="16"/>
  <c r="P41" i="13"/>
  <c r="F41" i="50"/>
  <c r="G41" i="50" s="1"/>
  <c r="F41" i="41"/>
  <c r="G41" i="41" s="1"/>
  <c r="F41" i="37"/>
  <c r="G41" i="37" s="1"/>
  <c r="F41" i="33"/>
  <c r="G41" i="33" s="1"/>
  <c r="F41" i="29"/>
  <c r="G41" i="29" s="1"/>
  <c r="F41" i="26"/>
  <c r="G41" i="26" s="1"/>
  <c r="F41" i="24"/>
  <c r="G41" i="24" s="1"/>
  <c r="F41" i="20"/>
  <c r="G41" i="20" s="1"/>
  <c r="F41" i="16"/>
  <c r="G41" i="16" s="1"/>
  <c r="F41" i="13"/>
  <c r="F41" i="21"/>
  <c r="G41" i="21" s="1"/>
  <c r="P41" i="52"/>
  <c r="F41" i="51"/>
  <c r="G41" i="51" s="1"/>
  <c r="P41" i="44"/>
  <c r="P41" i="48"/>
  <c r="P41" i="43"/>
  <c r="P41" i="39"/>
  <c r="P41" i="35"/>
  <c r="P41" i="49"/>
  <c r="P41" i="38"/>
  <c r="P41" i="34"/>
  <c r="P41" i="31"/>
  <c r="P41" i="25"/>
  <c r="P41" i="21"/>
  <c r="P41" i="17"/>
  <c r="P41" i="12"/>
  <c r="F41" i="49"/>
  <c r="G41" i="49" s="1"/>
  <c r="F41" i="42"/>
  <c r="G41" i="42" s="1"/>
  <c r="F41" i="40"/>
  <c r="F41" i="36"/>
  <c r="G41" i="36" s="1"/>
  <c r="F41" i="32"/>
  <c r="G41" i="32" s="1"/>
  <c r="P41" i="29"/>
  <c r="P41" i="26"/>
  <c r="P41" i="22"/>
  <c r="P41" i="18"/>
  <c r="P41" i="14"/>
  <c r="F41" i="48"/>
  <c r="G41" i="48" s="1"/>
  <c r="F41" i="44"/>
  <c r="G41" i="44" s="1"/>
  <c r="F41" i="39"/>
  <c r="G41" i="39" s="1"/>
  <c r="F41" i="35"/>
  <c r="G41" i="35" s="1"/>
  <c r="F41" i="31"/>
  <c r="G41" i="31" s="1"/>
  <c r="F41" i="27"/>
  <c r="G41" i="27" s="1"/>
  <c r="F41" i="25"/>
  <c r="G41" i="25" s="1"/>
  <c r="F41" i="22"/>
  <c r="G41" i="22" s="1"/>
  <c r="F41" i="18"/>
  <c r="G41" i="18" s="1"/>
  <c r="F41" i="14"/>
  <c r="G41" i="14" s="1"/>
  <c r="F41" i="23"/>
  <c r="G41" i="23" s="1"/>
  <c r="F41" i="19"/>
  <c r="G41" i="19" s="1"/>
  <c r="F41" i="15"/>
  <c r="G41" i="15" s="1"/>
  <c r="F41" i="12"/>
  <c r="G41" i="12" s="1"/>
  <c r="F41" i="8"/>
  <c r="G41" i="8" s="1"/>
  <c r="F41" i="17"/>
  <c r="G41" i="17" s="1"/>
  <c r="P44" i="42"/>
  <c r="P44" i="41"/>
  <c r="P44" i="34"/>
  <c r="P44" i="33"/>
  <c r="P44" i="24"/>
  <c r="P44" i="18"/>
  <c r="F44" i="48"/>
  <c r="F44" i="39"/>
  <c r="F44" i="31"/>
  <c r="P44" i="31"/>
  <c r="P44" i="21"/>
  <c r="P44" i="12"/>
  <c r="F44" i="40"/>
  <c r="F44" i="32"/>
  <c r="F44" i="21"/>
  <c r="F44" i="12"/>
  <c r="F44" i="20"/>
  <c r="F44" i="13"/>
  <c r="P44" i="43"/>
  <c r="P44" i="44"/>
  <c r="P44" i="36"/>
  <c r="P44" i="35"/>
  <c r="P44" i="26"/>
  <c r="P44" i="20"/>
  <c r="P44" i="13"/>
  <c r="F44" i="41"/>
  <c r="F44" i="33"/>
  <c r="F44" i="25"/>
  <c r="P44" i="25"/>
  <c r="P44" i="15"/>
  <c r="F44" i="42"/>
  <c r="F44" i="34"/>
  <c r="F44" i="23"/>
  <c r="F44" i="15"/>
  <c r="F44" i="22"/>
  <c r="F44" i="14"/>
  <c r="F44" i="52"/>
  <c r="F44" i="30"/>
  <c r="P44" i="48"/>
  <c r="P44" i="40"/>
  <c r="P44" i="32"/>
  <c r="P44" i="16"/>
  <c r="F44" i="37"/>
  <c r="P44" i="29"/>
  <c r="F44" i="49"/>
  <c r="F44" i="28"/>
  <c r="F44" i="8"/>
  <c r="F44" i="51"/>
  <c r="P44" i="51"/>
  <c r="P44" i="37"/>
  <c r="P44" i="22"/>
  <c r="F44" i="44"/>
  <c r="F44" i="27"/>
  <c r="P44" i="17"/>
  <c r="F44" i="36"/>
  <c r="F44" i="17"/>
  <c r="F44" i="16"/>
  <c r="P44" i="30"/>
  <c r="P44" i="8"/>
  <c r="P44" i="49"/>
  <c r="P44" i="39"/>
  <c r="P44" i="23"/>
  <c r="F44" i="50"/>
  <c r="F44" i="29"/>
  <c r="P44" i="19"/>
  <c r="F44" i="38"/>
  <c r="F44" i="19"/>
  <c r="F44" i="18"/>
  <c r="P44" i="50"/>
  <c r="P44" i="38"/>
  <c r="P44" i="28"/>
  <c r="P44" i="14"/>
  <c r="F44" i="35"/>
  <c r="P44" i="27"/>
  <c r="F44" i="43"/>
  <c r="F44" i="26"/>
  <c r="F44" i="24"/>
  <c r="P44" i="52"/>
  <c r="F17" i="17"/>
  <c r="G17" i="17" s="1"/>
  <c r="F17" i="21"/>
  <c r="G17" i="21" s="1"/>
  <c r="P17" i="25"/>
  <c r="P17" i="34"/>
  <c r="P17" i="40"/>
  <c r="F17" i="28"/>
  <c r="G17" i="28" s="1"/>
  <c r="F17" i="36"/>
  <c r="G17" i="36" s="1"/>
  <c r="F17" i="8"/>
  <c r="G17" i="8" s="1"/>
  <c r="P17" i="19"/>
  <c r="P17" i="12"/>
  <c r="F17" i="31"/>
  <c r="G17" i="31" s="1"/>
  <c r="F17" i="38"/>
  <c r="G17" i="38" s="1"/>
  <c r="P17" i="43"/>
  <c r="P17" i="32"/>
  <c r="P17" i="41"/>
  <c r="P17" i="15"/>
  <c r="F17" i="19"/>
  <c r="G17" i="19" s="1"/>
  <c r="F17" i="24"/>
  <c r="G17" i="24" s="1"/>
  <c r="F17" i="30"/>
  <c r="G17" i="30" s="1"/>
  <c r="F17" i="39"/>
  <c r="G17" i="39" s="1"/>
  <c r="F17" i="43"/>
  <c r="G17" i="43" s="1"/>
  <c r="F17" i="33"/>
  <c r="G17" i="33" s="1"/>
  <c r="P17" i="8"/>
  <c r="F17" i="18"/>
  <c r="G17" i="18" s="1"/>
  <c r="P17" i="23"/>
  <c r="F17" i="34"/>
  <c r="G17" i="34" s="1"/>
  <c r="F17" i="44"/>
  <c r="G17" i="44" s="1"/>
  <c r="F17" i="41"/>
  <c r="G17" i="41" s="1"/>
  <c r="P17" i="18"/>
  <c r="F17" i="26"/>
  <c r="G17" i="26" s="1"/>
  <c r="P17" i="36"/>
  <c r="F17" i="16"/>
  <c r="G17" i="16" s="1"/>
  <c r="P17" i="22"/>
  <c r="P17" i="24"/>
  <c r="P17" i="17"/>
  <c r="P17" i="21"/>
  <c r="P17" i="14"/>
  <c r="F17" i="35"/>
  <c r="G17" i="35" s="1"/>
  <c r="F17" i="42"/>
  <c r="G17" i="42" s="1"/>
  <c r="P17" i="28"/>
  <c r="F17" i="37"/>
  <c r="G17" i="37" s="1"/>
  <c r="F17" i="15"/>
  <c r="G17" i="15" s="1"/>
  <c r="F17" i="20"/>
  <c r="G17" i="20" s="1"/>
  <c r="F17" i="22"/>
  <c r="G17" i="22" s="1"/>
  <c r="P17" i="27"/>
  <c r="P17" i="39"/>
  <c r="P17" i="26"/>
  <c r="F17" i="12"/>
  <c r="G17" i="12" s="1"/>
  <c r="F17" i="23"/>
  <c r="G17" i="23" s="1"/>
  <c r="F17" i="14"/>
  <c r="G17" i="14" s="1"/>
  <c r="F17" i="25"/>
  <c r="G17" i="25" s="1"/>
  <c r="P17" i="35"/>
  <c r="P17" i="29"/>
  <c r="P17" i="20"/>
  <c r="P17" i="16"/>
  <c r="F17" i="27"/>
  <c r="G17" i="27" s="1"/>
  <c r="P17" i="30"/>
  <c r="P17" i="42"/>
  <c r="P17" i="33"/>
  <c r="F17" i="40"/>
  <c r="G17" i="40" s="1"/>
  <c r="F17" i="32"/>
  <c r="G17" i="32" s="1"/>
  <c r="P17" i="38"/>
  <c r="F17" i="29"/>
  <c r="G17" i="29" s="1"/>
  <c r="P17" i="31"/>
  <c r="P17" i="44"/>
  <c r="P17" i="37"/>
  <c r="P17" i="48"/>
  <c r="F17" i="52"/>
  <c r="G17" i="52" s="1"/>
  <c r="P17" i="52"/>
  <c r="F17" i="13"/>
  <c r="G17" i="13" s="1"/>
  <c r="F17" i="48"/>
  <c r="G17" i="48" s="1"/>
  <c r="F17" i="50"/>
  <c r="G17" i="50" s="1"/>
  <c r="F17" i="49"/>
  <c r="G17" i="49" s="1"/>
  <c r="P17" i="49"/>
  <c r="F17" i="51"/>
  <c r="G17" i="51" s="1"/>
  <c r="P17" i="13"/>
  <c r="F24" i="12"/>
  <c r="G24" i="12" s="1"/>
  <c r="P24" i="13"/>
  <c r="F24" i="48"/>
  <c r="F24" i="30"/>
  <c r="G24" i="30" s="1"/>
  <c r="F24" i="25"/>
  <c r="G24" i="25" s="1"/>
  <c r="F24" i="19"/>
  <c r="G24" i="19" s="1"/>
  <c r="P24" i="20"/>
  <c r="P24" i="26"/>
  <c r="P24" i="21"/>
  <c r="P24" i="17"/>
  <c r="P24" i="23"/>
  <c r="P24" i="25"/>
  <c r="P24" i="31"/>
  <c r="F24" i="41"/>
  <c r="G24" i="41" s="1"/>
  <c r="F24" i="32"/>
  <c r="G24" i="32" s="1"/>
  <c r="P24" i="51"/>
  <c r="F24" i="40"/>
  <c r="G24" i="40" s="1"/>
  <c r="F24" i="50"/>
  <c r="G24" i="50" s="1"/>
  <c r="F24" i="51"/>
  <c r="G24" i="51" s="1"/>
  <c r="F24" i="31"/>
  <c r="G24" i="31" s="1"/>
  <c r="F24" i="26"/>
  <c r="G24" i="26" s="1"/>
  <c r="P24" i="36"/>
  <c r="F24" i="37"/>
  <c r="G24" i="37" s="1"/>
  <c r="P24" i="19"/>
  <c r="F24" i="28"/>
  <c r="G24" i="28" s="1"/>
  <c r="F24" i="21"/>
  <c r="G24" i="21" s="1"/>
  <c r="F24" i="22"/>
  <c r="G24" i="22" s="1"/>
  <c r="F24" i="8"/>
  <c r="G24" i="8" s="1"/>
  <c r="P24" i="48"/>
  <c r="P24" i="41"/>
  <c r="P24" i="37"/>
  <c r="P24" i="18"/>
  <c r="F24" i="23"/>
  <c r="G24" i="23" s="1"/>
  <c r="F24" i="49"/>
  <c r="P24" i="30"/>
  <c r="F24" i="16"/>
  <c r="G24" i="16" s="1"/>
  <c r="F24" i="44"/>
  <c r="G24" i="44" s="1"/>
  <c r="F24" i="36"/>
  <c r="G24" i="36" s="1"/>
  <c r="P24" i="44"/>
  <c r="F24" i="38"/>
  <c r="G24" i="38" s="1"/>
  <c r="F24" i="29"/>
  <c r="G24" i="29" s="1"/>
  <c r="F24" i="17"/>
  <c r="G24" i="17" s="1"/>
  <c r="P24" i="14"/>
  <c r="F24" i="27"/>
  <c r="G24" i="27" s="1"/>
  <c r="P24" i="38"/>
  <c r="P24" i="24"/>
  <c r="F24" i="24"/>
  <c r="G24" i="24" s="1"/>
  <c r="P24" i="35"/>
  <c r="F24" i="18"/>
  <c r="G24" i="18" s="1"/>
  <c r="P24" i="52"/>
  <c r="F24" i="39"/>
  <c r="G24" i="39" s="1"/>
  <c r="P24" i="39"/>
  <c r="P24" i="28"/>
  <c r="F24" i="33"/>
  <c r="G24" i="33" s="1"/>
  <c r="P24" i="27"/>
  <c r="F24" i="34"/>
  <c r="G24" i="34" s="1"/>
  <c r="P24" i="33"/>
  <c r="P24" i="43"/>
  <c r="P24" i="22"/>
  <c r="P24" i="40"/>
  <c r="P24" i="49"/>
  <c r="F24" i="42"/>
  <c r="G24" i="42" s="1"/>
  <c r="P24" i="15"/>
  <c r="P24" i="32"/>
  <c r="P24" i="12"/>
  <c r="F24" i="20"/>
  <c r="G24" i="20" s="1"/>
  <c r="F24" i="35"/>
  <c r="G24" i="35" s="1"/>
  <c r="P24" i="16"/>
  <c r="F24" i="52"/>
  <c r="G24" i="52" s="1"/>
  <c r="F24" i="15"/>
  <c r="G24" i="15" s="1"/>
  <c r="P24" i="8"/>
  <c r="P24" i="50"/>
  <c r="F24" i="13"/>
  <c r="G24" i="13" s="1"/>
  <c r="F24" i="14"/>
  <c r="G24" i="14" s="1"/>
  <c r="P24" i="29"/>
  <c r="P24" i="34"/>
  <c r="F24" i="43"/>
  <c r="G24" i="43" s="1"/>
  <c r="P24" i="42"/>
  <c r="T7" i="38"/>
  <c r="T7" i="8"/>
  <c r="T7" i="26"/>
  <c r="T7" i="13"/>
  <c r="T7" i="21"/>
  <c r="T7" i="23"/>
  <c r="T7" i="17"/>
  <c r="G24" i="48"/>
  <c r="G24" i="49"/>
  <c r="G41" i="13"/>
  <c r="F42" i="52"/>
  <c r="G42" i="52" s="1"/>
  <c r="P42" i="52"/>
  <c r="F42" i="51"/>
  <c r="G42" i="51" s="1"/>
  <c r="P42" i="48"/>
  <c r="P42" i="50"/>
  <c r="P42" i="42"/>
  <c r="P42" i="38"/>
  <c r="P42" i="34"/>
  <c r="P42" i="51"/>
  <c r="P42" i="41"/>
  <c r="P42" i="37"/>
  <c r="P42" i="33"/>
  <c r="P42" i="28"/>
  <c r="P42" i="24"/>
  <c r="P42" i="20"/>
  <c r="P42" i="16"/>
  <c r="P42" i="13"/>
  <c r="F42" i="50"/>
  <c r="G42" i="50" s="1"/>
  <c r="F42" i="41"/>
  <c r="G42" i="41" s="1"/>
  <c r="F42" i="37"/>
  <c r="G42" i="37" s="1"/>
  <c r="F42" i="33"/>
  <c r="G42" i="33" s="1"/>
  <c r="F42" i="29"/>
  <c r="G42" i="29" s="1"/>
  <c r="F42" i="26"/>
  <c r="G42" i="26" s="1"/>
  <c r="P42" i="31"/>
  <c r="P42" i="25"/>
  <c r="P42" i="21"/>
  <c r="P42" i="17"/>
  <c r="P42" i="12"/>
  <c r="F42" i="49"/>
  <c r="G42" i="49" s="1"/>
  <c r="F42" i="42"/>
  <c r="G42" i="42" s="1"/>
  <c r="F42" i="38"/>
  <c r="G42" i="38" s="1"/>
  <c r="F42" i="34"/>
  <c r="G42" i="34" s="1"/>
  <c r="F42" i="28"/>
  <c r="G42" i="28" s="1"/>
  <c r="F42" i="21"/>
  <c r="G42" i="21" s="1"/>
  <c r="F42" i="17"/>
  <c r="G42" i="17" s="1"/>
  <c r="F42" i="12"/>
  <c r="G42" i="12" s="1"/>
  <c r="F42" i="24"/>
  <c r="G42" i="24" s="1"/>
  <c r="F42" i="20"/>
  <c r="G42" i="20" s="1"/>
  <c r="F42" i="16"/>
  <c r="G42" i="16" s="1"/>
  <c r="F42" i="13"/>
  <c r="G42" i="13" s="1"/>
  <c r="P42" i="49"/>
  <c r="P42" i="43"/>
  <c r="P42" i="40"/>
  <c r="P42" i="36"/>
  <c r="P42" i="32"/>
  <c r="P42" i="44"/>
  <c r="P42" i="39"/>
  <c r="P42" i="35"/>
  <c r="P42" i="29"/>
  <c r="P42" i="26"/>
  <c r="P42" i="22"/>
  <c r="P42" i="18"/>
  <c r="P42" i="14"/>
  <c r="F42" i="48"/>
  <c r="G42" i="48" s="1"/>
  <c r="F42" i="44"/>
  <c r="G42" i="44" s="1"/>
  <c r="F42" i="39"/>
  <c r="G42" i="39" s="1"/>
  <c r="F42" i="35"/>
  <c r="G42" i="35" s="1"/>
  <c r="F42" i="31"/>
  <c r="G42" i="31" s="1"/>
  <c r="F42" i="27"/>
  <c r="G42" i="27" s="1"/>
  <c r="F42" i="25"/>
  <c r="G42" i="25" s="1"/>
  <c r="P42" i="27"/>
  <c r="P42" i="23"/>
  <c r="P42" i="19"/>
  <c r="P42" i="15"/>
  <c r="P42" i="8"/>
  <c r="F42" i="43"/>
  <c r="G42" i="43" s="1"/>
  <c r="F42" i="40"/>
  <c r="G42" i="40" s="1"/>
  <c r="F42" i="36"/>
  <c r="G42" i="36" s="1"/>
  <c r="F42" i="32"/>
  <c r="G42" i="32" s="1"/>
  <c r="F42" i="23"/>
  <c r="G42" i="23" s="1"/>
  <c r="F42" i="19"/>
  <c r="G42" i="19" s="1"/>
  <c r="F42" i="15"/>
  <c r="G42" i="15" s="1"/>
  <c r="F42" i="8"/>
  <c r="G42" i="8" s="1"/>
  <c r="F42" i="22"/>
  <c r="G42" i="22" s="1"/>
  <c r="F42" i="18"/>
  <c r="G42" i="18" s="1"/>
  <c r="F42" i="14"/>
  <c r="G42" i="14" s="1"/>
  <c r="F42" i="30"/>
  <c r="G42" i="30" s="1"/>
  <c r="P42" i="30"/>
  <c r="P6" i="24"/>
  <c r="F6" i="28"/>
  <c r="G6" i="28" s="1"/>
  <c r="P6" i="36"/>
  <c r="F6" i="40"/>
  <c r="G6" i="40" s="1"/>
  <c r="P6" i="44"/>
  <c r="F6" i="49"/>
  <c r="G6" i="49" s="1"/>
  <c r="P6" i="12"/>
  <c r="F6" i="19"/>
  <c r="G6" i="19" s="1"/>
  <c r="F6" i="22"/>
  <c r="G6" i="22" s="1"/>
  <c r="F6" i="26"/>
  <c r="G6" i="26" s="1"/>
  <c r="F6" i="36"/>
  <c r="G6" i="36" s="1"/>
  <c r="F6" i="38"/>
  <c r="G6" i="38" s="1"/>
  <c r="P6" i="40"/>
  <c r="F6" i="43"/>
  <c r="F6" i="52"/>
  <c r="G6" i="52" s="1"/>
  <c r="P6" i="18"/>
  <c r="F6" i="27"/>
  <c r="G6" i="27" s="1"/>
  <c r="F6" i="34"/>
  <c r="G6" i="34" s="1"/>
  <c r="F6" i="23"/>
  <c r="G6" i="23" s="1"/>
  <c r="P6" i="31"/>
  <c r="P6" i="8"/>
  <c r="F6" i="17"/>
  <c r="G6" i="17" s="1"/>
  <c r="P6" i="19"/>
  <c r="P6" i="22"/>
  <c r="P6" i="29"/>
  <c r="F6" i="31"/>
  <c r="G6" i="31" s="1"/>
  <c r="P6" i="30"/>
  <c r="P6" i="42"/>
  <c r="P6" i="43"/>
  <c r="F6" i="51"/>
  <c r="G6" i="51" s="1"/>
  <c r="P6" i="51"/>
  <c r="P6" i="17"/>
  <c r="F6" i="24"/>
  <c r="G6" i="24" s="1"/>
  <c r="F6" i="25"/>
  <c r="G6" i="25" s="1"/>
  <c r="P6" i="32"/>
  <c r="F6" i="30"/>
  <c r="G6" i="30" s="1"/>
  <c r="F6" i="39"/>
  <c r="G6" i="39" s="1"/>
  <c r="F6" i="42"/>
  <c r="G6" i="42" s="1"/>
  <c r="F6" i="50"/>
  <c r="G6" i="50" s="1"/>
  <c r="P6" i="13"/>
  <c r="F6" i="14"/>
  <c r="G6" i="14" s="1"/>
  <c r="F6" i="37"/>
  <c r="G6" i="37" s="1"/>
  <c r="P6" i="39"/>
  <c r="P6" i="33"/>
  <c r="P6" i="35"/>
  <c r="F6" i="12"/>
  <c r="G6" i="12" s="1"/>
  <c r="F6" i="21"/>
  <c r="G6" i="21" s="1"/>
  <c r="P6" i="26"/>
  <c r="P6" i="38"/>
  <c r="P6" i="49"/>
  <c r="P6" i="20"/>
  <c r="F6" i="29"/>
  <c r="G6" i="29" s="1"/>
  <c r="F6" i="44"/>
  <c r="G6" i="44" s="1"/>
  <c r="P6" i="52"/>
  <c r="P6" i="16"/>
  <c r="P6" i="41"/>
  <c r="P6" i="15"/>
  <c r="F6" i="20"/>
  <c r="G6" i="20" s="1"/>
  <c r="P6" i="37"/>
  <c r="P6" i="21"/>
  <c r="F6" i="41"/>
  <c r="G6" i="41" s="1"/>
  <c r="P6" i="25"/>
  <c r="F6" i="18"/>
  <c r="G6" i="18" s="1"/>
  <c r="F6" i="15"/>
  <c r="G6" i="15" s="1"/>
  <c r="F6" i="33"/>
  <c r="G6" i="33" s="1"/>
  <c r="F6" i="48"/>
  <c r="G6" i="48" s="1"/>
  <c r="F6" i="13"/>
  <c r="G6" i="13" s="1"/>
  <c r="P6" i="14"/>
  <c r="P6" i="34"/>
  <c r="P6" i="48"/>
  <c r="F6" i="8"/>
  <c r="G6" i="8" s="1"/>
  <c r="P6" i="28"/>
  <c r="F6" i="32"/>
  <c r="P6" i="50"/>
  <c r="P6" i="27"/>
  <c r="F6" i="16"/>
  <c r="G6" i="16" s="1"/>
  <c r="F6" i="35"/>
  <c r="G6" i="35" s="1"/>
  <c r="P6" i="23"/>
  <c r="P20" i="49"/>
  <c r="F20" i="18"/>
  <c r="G20" i="18" s="1"/>
  <c r="P20" i="20"/>
  <c r="P20" i="29"/>
  <c r="F20" i="37"/>
  <c r="G20" i="37" s="1"/>
  <c r="F20" i="14"/>
  <c r="G20" i="14" s="1"/>
  <c r="P20" i="26"/>
  <c r="F20" i="35"/>
  <c r="G20" i="35" s="1"/>
  <c r="F20" i="41"/>
  <c r="G20" i="41" s="1"/>
  <c r="F20" i="13"/>
  <c r="G20" i="13" s="1"/>
  <c r="F20" i="17"/>
  <c r="G20" i="17" s="1"/>
  <c r="P20" i="16"/>
  <c r="P20" i="19"/>
  <c r="P20" i="22"/>
  <c r="F20" i="27"/>
  <c r="G20" i="27" s="1"/>
  <c r="F20" i="31"/>
  <c r="G20" i="31" s="1"/>
  <c r="P20" i="32"/>
  <c r="P20" i="35"/>
  <c r="F20" i="36"/>
  <c r="G20" i="36" s="1"/>
  <c r="P20" i="38"/>
  <c r="P20" i="41"/>
  <c r="F20" i="43"/>
  <c r="G20" i="43" s="1"/>
  <c r="P20" i="14"/>
  <c r="F20" i="16"/>
  <c r="G20" i="16" s="1"/>
  <c r="F20" i="19"/>
  <c r="G20" i="19" s="1"/>
  <c r="P20" i="21"/>
  <c r="F20" i="26"/>
  <c r="G20" i="26" s="1"/>
  <c r="F20" i="29"/>
  <c r="G20" i="29" s="1"/>
  <c r="F20" i="32"/>
  <c r="G20" i="32" s="1"/>
  <c r="P20" i="34"/>
  <c r="F20" i="24"/>
  <c r="G20" i="24" s="1"/>
  <c r="F20" i="38"/>
  <c r="G20" i="38" s="1"/>
  <c r="P20" i="40"/>
  <c r="F20" i="44"/>
  <c r="G20" i="44" s="1"/>
  <c r="F20" i="8"/>
  <c r="G20" i="8" s="1"/>
  <c r="F20" i="15"/>
  <c r="G20" i="15" s="1"/>
  <c r="F20" i="21"/>
  <c r="G20" i="21" s="1"/>
  <c r="P20" i="28"/>
  <c r="F20" i="34"/>
  <c r="G20" i="34" s="1"/>
  <c r="P20" i="37"/>
  <c r="P20" i="42"/>
  <c r="P20" i="12"/>
  <c r="F20" i="20"/>
  <c r="G20" i="20" s="1"/>
  <c r="P20" i="27"/>
  <c r="F20" i="33"/>
  <c r="G20" i="33" s="1"/>
  <c r="P20" i="36"/>
  <c r="F20" i="42"/>
  <c r="G20" i="42" s="1"/>
  <c r="P20" i="48"/>
  <c r="F20" i="52"/>
  <c r="G20" i="52" s="1"/>
  <c r="P20" i="51"/>
  <c r="P20" i="52"/>
  <c r="F20" i="51"/>
  <c r="G20" i="51" s="1"/>
  <c r="F20" i="28"/>
  <c r="G20" i="28" s="1"/>
  <c r="P20" i="39"/>
  <c r="F20" i="22"/>
  <c r="G20" i="22" s="1"/>
  <c r="P20" i="24"/>
  <c r="F20" i="12"/>
  <c r="G20" i="12" s="1"/>
  <c r="P20" i="18"/>
  <c r="P20" i="25"/>
  <c r="P20" i="30"/>
  <c r="P20" i="23"/>
  <c r="F20" i="40"/>
  <c r="G20" i="40" s="1"/>
  <c r="P20" i="13"/>
  <c r="P20" i="17"/>
  <c r="F20" i="25"/>
  <c r="G20" i="25" s="1"/>
  <c r="P20" i="31"/>
  <c r="F20" i="23"/>
  <c r="G20" i="23" s="1"/>
  <c r="F20" i="39"/>
  <c r="G20" i="39" s="1"/>
  <c r="P20" i="43"/>
  <c r="F20" i="50"/>
  <c r="G20" i="50" s="1"/>
  <c r="F20" i="48"/>
  <c r="G20" i="48" s="1"/>
  <c r="F20" i="49"/>
  <c r="G20" i="49" s="1"/>
  <c r="P20" i="50"/>
  <c r="P20" i="8"/>
  <c r="P20" i="33"/>
  <c r="P20" i="15"/>
  <c r="F20" i="30"/>
  <c r="G20" i="30" s="1"/>
  <c r="P20" i="44"/>
  <c r="E44" i="28"/>
  <c r="G38" i="49"/>
  <c r="G7" i="49"/>
  <c r="P26" i="49"/>
  <c r="F26" i="24"/>
  <c r="G26" i="24" s="1"/>
  <c r="P26" i="22"/>
  <c r="P26" i="34"/>
  <c r="F26" i="22"/>
  <c r="G26" i="22" s="1"/>
  <c r="F26" i="43"/>
  <c r="G26" i="43" s="1"/>
  <c r="F26" i="19"/>
  <c r="G26" i="19" s="1"/>
  <c r="N17" i="48"/>
  <c r="N17" i="22"/>
  <c r="N17" i="23"/>
  <c r="N17" i="31"/>
  <c r="N17" i="43"/>
  <c r="N17" i="39"/>
  <c r="N17" i="13"/>
  <c r="N17" i="37"/>
  <c r="N17" i="34"/>
  <c r="N17" i="16"/>
  <c r="N17" i="14"/>
  <c r="N17" i="25"/>
  <c r="N17" i="15"/>
  <c r="N17" i="26"/>
  <c r="N17" i="17"/>
  <c r="N17" i="33"/>
  <c r="N17" i="52"/>
  <c r="N17" i="35"/>
  <c r="N17" i="42"/>
  <c r="N17" i="21"/>
  <c r="N17" i="12"/>
  <c r="N17" i="50"/>
  <c r="N17" i="30"/>
  <c r="N17" i="32"/>
  <c r="N17" i="41"/>
  <c r="N17" i="8"/>
  <c r="N17" i="18"/>
  <c r="N17" i="27"/>
  <c r="N17" i="38"/>
  <c r="N17" i="36"/>
  <c r="N17" i="51"/>
  <c r="N17" i="24"/>
  <c r="N17" i="20"/>
  <c r="N17" i="49"/>
  <c r="N17" i="28"/>
  <c r="N17" i="19"/>
  <c r="N17" i="29"/>
  <c r="N17" i="40"/>
  <c r="N17" i="44"/>
  <c r="N33" i="51"/>
  <c r="N33" i="15"/>
  <c r="N33" i="21"/>
  <c r="N33" i="20"/>
  <c r="N33" i="36"/>
  <c r="N33" i="27"/>
  <c r="N33" i="38"/>
  <c r="N33" i="43"/>
  <c r="N33" i="33"/>
  <c r="N33" i="37"/>
  <c r="N33" i="17"/>
  <c r="N33" i="23"/>
  <c r="N33" i="31"/>
  <c r="N33" i="12"/>
  <c r="N33" i="41"/>
  <c r="N33" i="48"/>
  <c r="N33" i="29"/>
  <c r="N33" i="44"/>
  <c r="N33" i="13"/>
  <c r="N33" i="40"/>
  <c r="N33" i="14"/>
  <c r="N33" i="50"/>
  <c r="N33" i="22"/>
  <c r="N33" i="42"/>
  <c r="N33" i="39"/>
  <c r="N33" i="34"/>
  <c r="N33" i="19"/>
  <c r="N33" i="32"/>
  <c r="N33" i="26"/>
  <c r="N33" i="52"/>
  <c r="N33" i="16"/>
  <c r="N33" i="18"/>
  <c r="N33" i="30"/>
  <c r="N33" i="49"/>
  <c r="N33" i="8"/>
  <c r="N33" i="24"/>
  <c r="N33" i="28"/>
  <c r="N33" i="25"/>
  <c r="N33" i="35"/>
  <c r="P18" i="25"/>
  <c r="F18" i="39"/>
  <c r="G18" i="39" s="1"/>
  <c r="F18" i="34"/>
  <c r="G18" i="34" s="1"/>
  <c r="F18" i="16"/>
  <c r="G18" i="16" s="1"/>
  <c r="P18" i="48"/>
  <c r="P18" i="49"/>
  <c r="P18" i="15"/>
  <c r="F18" i="29"/>
  <c r="G18" i="29" s="1"/>
  <c r="F18" i="24"/>
  <c r="G18" i="24" s="1"/>
  <c r="P18" i="12"/>
  <c r="P18" i="41"/>
  <c r="P18" i="36"/>
  <c r="F18" i="23"/>
  <c r="G18" i="23" s="1"/>
  <c r="P18" i="52"/>
  <c r="F18" i="17"/>
  <c r="G18" i="17" s="1"/>
  <c r="F18" i="32"/>
  <c r="G18" i="32" s="1"/>
  <c r="F18" i="52"/>
  <c r="G18" i="52" s="1"/>
  <c r="P18" i="30"/>
  <c r="F18" i="18"/>
  <c r="G18" i="18" s="1"/>
  <c r="P18" i="14"/>
  <c r="P18" i="18"/>
  <c r="F18" i="22"/>
  <c r="G18" i="22" s="1"/>
  <c r="P18" i="20"/>
  <c r="F18" i="50"/>
  <c r="G18" i="50" s="1"/>
  <c r="P18" i="13"/>
  <c r="F18" i="44"/>
  <c r="G18" i="44" s="1"/>
  <c r="P18" i="21"/>
  <c r="F18" i="41"/>
  <c r="G18" i="41" s="1"/>
  <c r="P18" i="8"/>
  <c r="F18" i="28"/>
  <c r="G18" i="28" s="1"/>
  <c r="F18" i="15"/>
  <c r="G18" i="15" s="1"/>
  <c r="P18" i="22"/>
  <c r="F18" i="43"/>
  <c r="G18" i="43" s="1"/>
  <c r="F18" i="40"/>
  <c r="G18" i="40" s="1"/>
  <c r="F18" i="26"/>
  <c r="G18" i="26" s="1"/>
  <c r="P18" i="40"/>
  <c r="P18" i="43"/>
  <c r="F18" i="25"/>
  <c r="G18" i="25" s="1"/>
  <c r="F18" i="51"/>
  <c r="G18" i="51" s="1"/>
  <c r="P18" i="24"/>
  <c r="P18" i="31"/>
  <c r="P18" i="28"/>
  <c r="F18" i="12"/>
  <c r="G18" i="12" s="1"/>
  <c r="P18" i="16"/>
  <c r="F18" i="27"/>
  <c r="G18" i="27" s="1"/>
  <c r="F18" i="36"/>
  <c r="G18" i="36" s="1"/>
  <c r="F18" i="48"/>
  <c r="P18" i="39"/>
  <c r="F18" i="42"/>
  <c r="G18" i="42" s="1"/>
  <c r="F18" i="31"/>
  <c r="G18" i="31" s="1"/>
  <c r="P18" i="32"/>
  <c r="P18" i="42"/>
  <c r="P18" i="29"/>
  <c r="P18" i="33"/>
  <c r="P18" i="34"/>
  <c r="P18" i="44"/>
  <c r="P18" i="27"/>
  <c r="P18" i="35"/>
  <c r="P18" i="19"/>
  <c r="P18" i="37"/>
  <c r="F18" i="30"/>
  <c r="G18" i="30" s="1"/>
  <c r="P18" i="51"/>
  <c r="F18" i="21"/>
  <c r="G18" i="21" s="1"/>
  <c r="F18" i="20"/>
  <c r="G18" i="20" s="1"/>
  <c r="F18" i="8"/>
  <c r="G18" i="8" s="1"/>
  <c r="F18" i="19"/>
  <c r="G18" i="19" s="1"/>
  <c r="F18" i="49"/>
  <c r="G18" i="49" s="1"/>
  <c r="F18" i="13"/>
  <c r="G18" i="13" s="1"/>
  <c r="F18" i="14"/>
  <c r="G18" i="14" s="1"/>
  <c r="P18" i="26"/>
  <c r="F18" i="37"/>
  <c r="G18" i="37" s="1"/>
  <c r="P18" i="17"/>
  <c r="F18" i="33"/>
  <c r="G18" i="33" s="1"/>
  <c r="F18" i="35"/>
  <c r="G18" i="35" s="1"/>
  <c r="P18" i="50"/>
  <c r="P18" i="38"/>
  <c r="P18" i="23"/>
  <c r="F18" i="38"/>
  <c r="G18" i="38" s="1"/>
  <c r="G18" i="48"/>
  <c r="N9" i="37"/>
  <c r="N9" i="15"/>
  <c r="N9" i="24"/>
  <c r="N9" i="21"/>
  <c r="N9" i="44"/>
  <c r="N9" i="33"/>
  <c r="N9" i="29"/>
  <c r="N9" i="51"/>
  <c r="N9" i="28"/>
  <c r="N9" i="27"/>
  <c r="N9" i="18"/>
  <c r="N9" i="34"/>
  <c r="N9" i="49"/>
  <c r="N9" i="13"/>
  <c r="N9" i="23"/>
  <c r="N9" i="32"/>
  <c r="N9" i="39"/>
  <c r="N9" i="38"/>
  <c r="N9" i="36"/>
  <c r="N9" i="22"/>
  <c r="N9" i="31"/>
  <c r="N9" i="42"/>
  <c r="N9" i="50"/>
  <c r="N9" i="35"/>
  <c r="N9" i="30"/>
  <c r="N9" i="14"/>
  <c r="N9" i="8"/>
  <c r="N9" i="48"/>
  <c r="N9" i="20"/>
  <c r="N9" i="19"/>
  <c r="N9" i="52"/>
  <c r="N9" i="12"/>
  <c r="N9" i="16"/>
  <c r="N9" i="43"/>
  <c r="N9" i="26"/>
  <c r="N9" i="40"/>
  <c r="N25" i="52"/>
  <c r="N25" i="41"/>
  <c r="N25" i="39"/>
  <c r="N25" i="25"/>
  <c r="N25" i="31"/>
  <c r="N25" i="18"/>
  <c r="N25" i="8"/>
  <c r="N25" i="49"/>
  <c r="N25" i="29"/>
  <c r="N25" i="34"/>
  <c r="N25" i="22"/>
  <c r="N25" i="16"/>
  <c r="N25" i="51"/>
  <c r="N25" i="36"/>
  <c r="N25" i="38"/>
  <c r="N25" i="26"/>
  <c r="N25" i="30"/>
  <c r="N25" i="17"/>
  <c r="N25" i="43"/>
  <c r="N25" i="24"/>
  <c r="N25" i="14"/>
  <c r="N25" i="40"/>
  <c r="N25" i="28"/>
  <c r="N25" i="21"/>
  <c r="N25" i="50"/>
  <c r="N25" i="35"/>
  <c r="N25" i="37"/>
  <c r="N25" i="23"/>
  <c r="N25" i="19"/>
  <c r="N25" i="15"/>
  <c r="N25" i="44"/>
  <c r="N25" i="13"/>
  <c r="N25" i="27"/>
  <c r="N25" i="32"/>
  <c r="N25" i="20"/>
  <c r="N25" i="42"/>
  <c r="N25" i="48"/>
  <c r="N25" i="33"/>
  <c r="N25" i="12"/>
  <c r="N39" i="16"/>
  <c r="N39" i="22"/>
  <c r="N39" i="25"/>
  <c r="N39" i="28"/>
  <c r="N39" i="21"/>
  <c r="N39" i="29"/>
  <c r="N39" i="17"/>
  <c r="N39" i="31"/>
  <c r="N39" i="32"/>
  <c r="N39" i="19"/>
  <c r="N39" i="8"/>
  <c r="N39" i="20"/>
  <c r="N39" i="23"/>
  <c r="N39" i="27"/>
  <c r="N39" i="18"/>
  <c r="N39" i="24"/>
  <c r="N39" i="26"/>
  <c r="N39" i="30"/>
  <c r="N39" i="33"/>
  <c r="N39" i="34"/>
  <c r="N39" i="36"/>
  <c r="N39" i="41"/>
  <c r="N39" i="43"/>
  <c r="N39" i="15"/>
  <c r="N39" i="37"/>
  <c r="N39" i="40"/>
  <c r="N39" i="14"/>
  <c r="N39" i="35"/>
  <c r="N39" i="39"/>
  <c r="N39" i="44"/>
  <c r="N39" i="12"/>
  <c r="N39" i="13"/>
  <c r="N39" i="38"/>
  <c r="N39" i="42"/>
  <c r="N39" i="48"/>
  <c r="N39" i="52"/>
  <c r="F37" i="30"/>
  <c r="G37" i="30" s="1"/>
  <c r="P37" i="26"/>
  <c r="P37" i="23"/>
  <c r="F37" i="17"/>
  <c r="G37" i="17" s="1"/>
  <c r="F37" i="12"/>
  <c r="G37" i="12" s="1"/>
  <c r="P37" i="32"/>
  <c r="P37" i="22"/>
  <c r="F37" i="21"/>
  <c r="G37" i="21" s="1"/>
  <c r="P37" i="15"/>
  <c r="P37" i="12"/>
  <c r="P37" i="18"/>
  <c r="F37" i="27"/>
  <c r="G37" i="27" s="1"/>
  <c r="F37" i="31"/>
  <c r="G37" i="31" s="1"/>
  <c r="P37" i="34"/>
  <c r="F37" i="39"/>
  <c r="G37" i="39" s="1"/>
  <c r="F37" i="38"/>
  <c r="G37" i="38" s="1"/>
  <c r="P37" i="44"/>
  <c r="P37" i="50"/>
  <c r="F37" i="8"/>
  <c r="G37" i="8" s="1"/>
  <c r="F37" i="16"/>
  <c r="G37" i="16" s="1"/>
  <c r="P37" i="25"/>
  <c r="P37" i="36"/>
  <c r="F37" i="49"/>
  <c r="G37" i="49" s="1"/>
  <c r="P37" i="39"/>
  <c r="F37" i="14"/>
  <c r="G37" i="14" s="1"/>
  <c r="P37" i="20"/>
  <c r="P37" i="24"/>
  <c r="P37" i="27"/>
  <c r="P37" i="28"/>
  <c r="F37" i="35"/>
  <c r="G37" i="35" s="1"/>
  <c r="F37" i="32"/>
  <c r="G37" i="32" s="1"/>
  <c r="P37" i="41"/>
  <c r="F37" i="43"/>
  <c r="G37" i="43" s="1"/>
  <c r="P37" i="51"/>
  <c r="P37" i="13"/>
  <c r="F37" i="15"/>
  <c r="G37" i="15" s="1"/>
  <c r="F37" i="22"/>
  <c r="G37" i="22" s="1"/>
  <c r="F37" i="29"/>
  <c r="G37" i="29" s="1"/>
  <c r="P37" i="40"/>
  <c r="F37" i="44"/>
  <c r="G37" i="44" s="1"/>
  <c r="F37" i="50"/>
  <c r="G37" i="50" s="1"/>
  <c r="P37" i="35"/>
  <c r="P37" i="17"/>
  <c r="F37" i="23"/>
  <c r="G37" i="23" s="1"/>
  <c r="F37" i="20"/>
  <c r="G37" i="20" s="1"/>
  <c r="F37" i="25"/>
  <c r="G37" i="25" s="1"/>
  <c r="F37" i="28"/>
  <c r="G37" i="28" s="1"/>
  <c r="P37" i="31"/>
  <c r="F37" i="37"/>
  <c r="G37" i="37" s="1"/>
  <c r="P37" i="33"/>
  <c r="F37" i="42"/>
  <c r="G37" i="42" s="1"/>
  <c r="P37" i="49"/>
  <c r="F37" i="51"/>
  <c r="G37" i="51" s="1"/>
  <c r="P37" i="8"/>
  <c r="F37" i="19"/>
  <c r="G37" i="19" s="1"/>
  <c r="F37" i="24"/>
  <c r="G37" i="24" s="1"/>
  <c r="P37" i="30"/>
  <c r="F37" i="34"/>
  <c r="G37" i="34" s="1"/>
  <c r="F37" i="40"/>
  <c r="G37" i="40" s="1"/>
  <c r="F37" i="48"/>
  <c r="G37" i="48" s="1"/>
  <c r="F37" i="41"/>
  <c r="G37" i="41" s="1"/>
  <c r="P37" i="14"/>
  <c r="F37" i="18"/>
  <c r="G37" i="18" s="1"/>
  <c r="P37" i="19"/>
  <c r="F37" i="26"/>
  <c r="G37" i="26" s="1"/>
  <c r="P37" i="29"/>
  <c r="F37" i="33"/>
  <c r="G37" i="33" s="1"/>
  <c r="P37" i="38"/>
  <c r="F37" i="36"/>
  <c r="G37" i="36" s="1"/>
  <c r="P37" i="42"/>
  <c r="P37" i="48"/>
  <c r="F37" i="52"/>
  <c r="G37" i="52" s="1"/>
  <c r="F37" i="13"/>
  <c r="G37" i="13" s="1"/>
  <c r="P37" i="16"/>
  <c r="P37" i="21"/>
  <c r="P37" i="37"/>
  <c r="P37" i="52"/>
  <c r="P37" i="43"/>
  <c r="AI33" i="4"/>
  <c r="G33" i="4" s="1"/>
  <c r="AI47" i="4"/>
  <c r="G47" i="4" s="1"/>
  <c r="AH15" i="4"/>
  <c r="F15" i="4" s="1"/>
  <c r="T41" i="30"/>
  <c r="T41" i="42"/>
  <c r="T41" i="43"/>
  <c r="T41" i="19"/>
  <c r="T41" i="32"/>
  <c r="T41" i="29"/>
  <c r="T41" i="16"/>
  <c r="T41" i="38"/>
  <c r="T41" i="27"/>
  <c r="T41" i="37"/>
  <c r="T41" i="49"/>
  <c r="T41" i="35"/>
  <c r="T41" i="52"/>
  <c r="T41" i="48"/>
  <c r="T41" i="14"/>
  <c r="T41" i="17"/>
  <c r="T41" i="22"/>
  <c r="T41" i="26"/>
  <c r="T41" i="21"/>
  <c r="T41" i="15"/>
  <c r="T41" i="20"/>
  <c r="T41" i="31"/>
  <c r="T41" i="25"/>
  <c r="T41" i="13"/>
  <c r="T41" i="34"/>
  <c r="T41" i="23"/>
  <c r="T41" i="36"/>
  <c r="T41" i="33"/>
  <c r="T41" i="40"/>
  <c r="T41" i="24"/>
  <c r="T41" i="41"/>
  <c r="T41" i="51"/>
  <c r="T41" i="12"/>
  <c r="T41" i="39"/>
  <c r="T41" i="18"/>
  <c r="T41" i="8"/>
  <c r="T41" i="50"/>
  <c r="T41" i="28"/>
  <c r="T41" i="44"/>
  <c r="N27" i="22"/>
  <c r="N27" i="17"/>
  <c r="N27" i="35"/>
  <c r="N27" i="25"/>
  <c r="N27" i="28"/>
  <c r="N27" i="42"/>
  <c r="N27" i="37"/>
  <c r="N27" i="41"/>
  <c r="N27" i="43"/>
  <c r="N27" i="51"/>
  <c r="N27" i="50"/>
  <c r="N27" i="14"/>
  <c r="N27" i="26"/>
  <c r="N27" i="33"/>
  <c r="N27" i="39"/>
  <c r="N27" i="8"/>
  <c r="N27" i="15"/>
  <c r="N27" i="30"/>
  <c r="N27" i="31"/>
  <c r="N27" i="16"/>
  <c r="N27" i="21"/>
  <c r="N27" i="19"/>
  <c r="N27" i="34"/>
  <c r="N27" i="40"/>
  <c r="N27" i="49"/>
  <c r="N27" i="48"/>
  <c r="N27" i="52"/>
  <c r="N27" i="23"/>
  <c r="N27" i="18"/>
  <c r="N27" i="36"/>
  <c r="N27" i="38"/>
  <c r="N27" i="20"/>
  <c r="N27" i="29"/>
  <c r="N27" i="44"/>
  <c r="N27" i="12"/>
  <c r="N27" i="32"/>
  <c r="N27" i="13"/>
  <c r="N27" i="27"/>
  <c r="N27" i="24"/>
  <c r="F9" i="14"/>
  <c r="G9" i="14" s="1"/>
  <c r="P9" i="20"/>
  <c r="F9" i="12"/>
  <c r="G9" i="12" s="1"/>
  <c r="F9" i="17"/>
  <c r="G9" i="17" s="1"/>
  <c r="F9" i="25"/>
  <c r="G9" i="25" s="1"/>
  <c r="F9" i="32"/>
  <c r="G9" i="32" s="1"/>
  <c r="P9" i="36"/>
  <c r="P9" i="44"/>
  <c r="P9" i="49"/>
  <c r="P9" i="26"/>
  <c r="P9" i="48"/>
  <c r="F9" i="52"/>
  <c r="G9" i="52" s="1"/>
  <c r="F9" i="15"/>
  <c r="P9" i="23"/>
  <c r="F9" i="31"/>
  <c r="G9" i="31" s="1"/>
  <c r="P9" i="31"/>
  <c r="F9" i="38"/>
  <c r="G9" i="38" s="1"/>
  <c r="P9" i="15"/>
  <c r="F9" i="20"/>
  <c r="G9" i="20" s="1"/>
  <c r="P9" i="28"/>
  <c r="P9" i="39"/>
  <c r="F9" i="33"/>
  <c r="G9" i="33" s="1"/>
  <c r="F9" i="40"/>
  <c r="G9" i="40" s="1"/>
  <c r="P9" i="50"/>
  <c r="P9" i="8"/>
  <c r="P9" i="17"/>
  <c r="P9" i="25"/>
  <c r="F9" i="27"/>
  <c r="G9" i="27" s="1"/>
  <c r="F9" i="41"/>
  <c r="G9" i="41" s="1"/>
  <c r="F9" i="34"/>
  <c r="G9" i="34" s="1"/>
  <c r="F9" i="42"/>
  <c r="G9" i="42" s="1"/>
  <c r="F9" i="13"/>
  <c r="G9" i="13" s="1"/>
  <c r="P9" i="14"/>
  <c r="F9" i="23"/>
  <c r="G9" i="23" s="1"/>
  <c r="P9" i="37"/>
  <c r="F9" i="48"/>
  <c r="G9" i="48" s="1"/>
  <c r="F9" i="51"/>
  <c r="G9" i="51" s="1"/>
  <c r="F9" i="39"/>
  <c r="G9" i="39" s="1"/>
  <c r="F9" i="36"/>
  <c r="G9" i="36" s="1"/>
  <c r="P9" i="41"/>
  <c r="F9" i="50"/>
  <c r="G9" i="50" s="1"/>
  <c r="F9" i="8"/>
  <c r="G9" i="8" s="1"/>
  <c r="P9" i="18"/>
  <c r="P9" i="22"/>
  <c r="F9" i="37"/>
  <c r="G9" i="37" s="1"/>
  <c r="F9" i="44"/>
  <c r="F9" i="19"/>
  <c r="G9" i="19" s="1"/>
  <c r="F9" i="28"/>
  <c r="G9" i="28" s="1"/>
  <c r="F9" i="35"/>
  <c r="G9" i="35" s="1"/>
  <c r="P9" i="42"/>
  <c r="P9" i="29"/>
  <c r="P9" i="32"/>
  <c r="P9" i="43"/>
  <c r="P9" i="52"/>
  <c r="P9" i="12"/>
  <c r="F9" i="22"/>
  <c r="G9" i="22" s="1"/>
  <c r="P9" i="27"/>
  <c r="P9" i="34"/>
  <c r="P9" i="30"/>
  <c r="P9" i="38"/>
  <c r="F9" i="18"/>
  <c r="G9" i="18" s="1"/>
  <c r="P9" i="24"/>
  <c r="P9" i="35"/>
  <c r="P9" i="16"/>
  <c r="F9" i="43"/>
  <c r="G9" i="43" s="1"/>
  <c r="P9" i="13"/>
  <c r="P9" i="21"/>
  <c r="P9" i="51"/>
  <c r="F9" i="24"/>
  <c r="G9" i="24" s="1"/>
  <c r="F9" i="30"/>
  <c r="G9" i="30" s="1"/>
  <c r="P9" i="40"/>
  <c r="F9" i="49"/>
  <c r="G9" i="49" s="1"/>
  <c r="P9" i="19"/>
  <c r="F9" i="16"/>
  <c r="G9" i="16" s="1"/>
  <c r="F9" i="21"/>
  <c r="G9" i="21" s="1"/>
  <c r="F9" i="26"/>
  <c r="G9" i="26" s="1"/>
  <c r="F9" i="29"/>
  <c r="G9" i="29" s="1"/>
  <c r="P9" i="33"/>
  <c r="F26" i="21"/>
  <c r="G26" i="21" s="1"/>
  <c r="F26" i="37"/>
  <c r="G26" i="37" s="1"/>
  <c r="P26" i="23"/>
  <c r="F26" i="40"/>
  <c r="G26" i="40" s="1"/>
  <c r="P26" i="40"/>
  <c r="F26" i="17"/>
  <c r="G26" i="17" s="1"/>
  <c r="F26" i="52"/>
  <c r="G26" i="52" s="1"/>
  <c r="P26" i="15"/>
  <c r="P26" i="27"/>
  <c r="P26" i="8"/>
  <c r="P26" i="26"/>
  <c r="F26" i="23"/>
  <c r="G26" i="23" s="1"/>
  <c r="F26" i="48"/>
  <c r="G26" i="48" s="1"/>
  <c r="F26" i="30"/>
  <c r="G26" i="30" s="1"/>
  <c r="F26" i="20"/>
  <c r="G26" i="20" s="1"/>
  <c r="P26" i="29"/>
  <c r="P26" i="13"/>
  <c r="P26" i="28"/>
  <c r="P26" i="50"/>
  <c r="P26" i="24"/>
  <c r="P26" i="35"/>
  <c r="P26" i="20"/>
  <c r="F26" i="36"/>
  <c r="G26" i="36" s="1"/>
  <c r="P26" i="41"/>
  <c r="P26" i="16"/>
  <c r="F26" i="44"/>
  <c r="G26" i="44" s="1"/>
  <c r="P26" i="21"/>
  <c r="F26" i="26"/>
  <c r="G26" i="26" s="1"/>
  <c r="P26" i="36"/>
  <c r="P26" i="12"/>
  <c r="P26" i="37"/>
  <c r="F26" i="8"/>
  <c r="G26" i="8" s="1"/>
  <c r="P26" i="17"/>
  <c r="F26" i="29"/>
  <c r="G26" i="29" s="1"/>
  <c r="F26" i="41"/>
  <c r="G26" i="41" s="1"/>
  <c r="F26" i="13"/>
  <c r="G26" i="13" s="1"/>
  <c r="P26" i="31"/>
  <c r="F26" i="31"/>
  <c r="G26" i="31" s="1"/>
  <c r="P26" i="51"/>
  <c r="F26" i="27"/>
  <c r="G26" i="27" s="1"/>
  <c r="F26" i="49"/>
  <c r="G26" i="49" s="1"/>
  <c r="F26" i="15"/>
  <c r="G26" i="15" s="1"/>
  <c r="F26" i="34"/>
  <c r="G26" i="34" s="1"/>
  <c r="F26" i="42"/>
  <c r="G26" i="42" s="1"/>
  <c r="F26" i="35"/>
  <c r="G26" i="35" s="1"/>
  <c r="P26" i="19"/>
  <c r="P26" i="42"/>
  <c r="P26" i="33"/>
  <c r="P26" i="32"/>
  <c r="F26" i="18"/>
  <c r="G26" i="18" s="1"/>
  <c r="F26" i="50"/>
  <c r="G26" i="50" s="1"/>
  <c r="F26" i="25"/>
  <c r="G26" i="25" s="1"/>
  <c r="F26" i="33"/>
  <c r="G26" i="33" s="1"/>
  <c r="F26" i="28"/>
  <c r="G26" i="28" s="1"/>
  <c r="F26" i="14"/>
  <c r="G26" i="14" s="1"/>
  <c r="F26" i="38"/>
  <c r="G26" i="38" s="1"/>
  <c r="P26" i="52"/>
  <c r="P26" i="43"/>
  <c r="F26" i="12"/>
  <c r="G26" i="12" s="1"/>
  <c r="P26" i="14"/>
  <c r="P26" i="38"/>
  <c r="P26" i="25"/>
  <c r="N11" i="49"/>
  <c r="N11" i="48"/>
  <c r="N11" i="52"/>
  <c r="N11" i="15"/>
  <c r="N11" i="18"/>
  <c r="N11" i="22"/>
  <c r="N11" i="31"/>
  <c r="N11" i="30"/>
  <c r="N11" i="16"/>
  <c r="N11" i="27"/>
  <c r="N11" i="37"/>
  <c r="N11" i="43"/>
  <c r="N11" i="42"/>
  <c r="N11" i="25"/>
  <c r="N11" i="35"/>
  <c r="N11" i="41"/>
  <c r="N11" i="32"/>
  <c r="N11" i="38"/>
  <c r="N11" i="44"/>
  <c r="N11" i="12"/>
  <c r="N11" i="17"/>
  <c r="N11" i="21"/>
  <c r="N11" i="24"/>
  <c r="N11" i="26"/>
  <c r="N11" i="28"/>
  <c r="N11" i="14"/>
  <c r="N11" i="20"/>
  <c r="N11" i="34"/>
  <c r="N11" i="40"/>
  <c r="N11" i="19"/>
  <c r="N11" i="23"/>
  <c r="N11" i="29"/>
  <c r="N11" i="36"/>
  <c r="N11" i="13"/>
  <c r="N11" i="33"/>
  <c r="N11" i="39"/>
  <c r="N11" i="8"/>
  <c r="N11" i="51"/>
  <c r="N11" i="50"/>
  <c r="N15" i="48"/>
  <c r="N15" i="52"/>
  <c r="N15" i="49"/>
  <c r="N15" i="16"/>
  <c r="N15" i="18"/>
  <c r="N15" i="22"/>
  <c r="N15" i="19"/>
  <c r="N15" i="28"/>
  <c r="N15" i="33"/>
  <c r="N15" i="37"/>
  <c r="N15" i="20"/>
  <c r="N15" i="27"/>
  <c r="N15" i="42"/>
  <c r="N15" i="35"/>
  <c r="N15" i="29"/>
  <c r="N15" i="34"/>
  <c r="N15" i="15"/>
  <c r="N15" i="17"/>
  <c r="N15" i="21"/>
  <c r="N15" i="24"/>
  <c r="N15" i="25"/>
  <c r="N15" i="23"/>
  <c r="N15" i="32"/>
  <c r="N15" i="36"/>
  <c r="N15" i="44"/>
  <c r="N15" i="26"/>
  <c r="N15" i="30"/>
  <c r="N15" i="14"/>
  <c r="N15" i="31"/>
  <c r="N15" i="41"/>
  <c r="N15" i="8"/>
  <c r="N15" i="12"/>
  <c r="N15" i="39"/>
  <c r="N15" i="38"/>
  <c r="N15" i="43"/>
  <c r="N15" i="13"/>
  <c r="N15" i="40"/>
  <c r="N15" i="51"/>
  <c r="N15" i="50"/>
  <c r="N21" i="50"/>
  <c r="N21" i="18"/>
  <c r="N21" i="27"/>
  <c r="N21" i="17"/>
  <c r="N21" i="31"/>
  <c r="N21" i="37"/>
  <c r="N21" i="24"/>
  <c r="N21" i="39"/>
  <c r="N21" i="23"/>
  <c r="N21" i="32"/>
  <c r="N21" i="35"/>
  <c r="N21" i="34"/>
  <c r="N21" i="41"/>
  <c r="N21" i="42"/>
  <c r="N21" i="44"/>
  <c r="N21" i="20"/>
  <c r="N21" i="16"/>
  <c r="N21" i="8"/>
  <c r="N21" i="40"/>
  <c r="N21" i="12"/>
  <c r="N21" i="13"/>
  <c r="N21" i="49"/>
  <c r="N21" i="48"/>
  <c r="N21" i="22"/>
  <c r="N21" i="19"/>
  <c r="N21" i="15"/>
  <c r="N21" i="25"/>
  <c r="N21" i="29"/>
  <c r="N21" i="21"/>
  <c r="N21" i="43"/>
  <c r="N21" i="51"/>
  <c r="N21" i="52"/>
  <c r="N21" i="14"/>
  <c r="N21" i="28"/>
  <c r="N21" i="33"/>
  <c r="N21" i="26"/>
  <c r="N21" i="30"/>
  <c r="N21" i="36"/>
  <c r="N21" i="38"/>
  <c r="N29" i="33"/>
  <c r="N29" i="17"/>
  <c r="N29" i="35"/>
  <c r="N29" i="50"/>
  <c r="N29" i="41"/>
  <c r="N29" i="13"/>
  <c r="N29" i="26"/>
  <c r="N29" i="31"/>
  <c r="N29" i="16"/>
  <c r="N29" i="15"/>
  <c r="N29" i="51"/>
  <c r="N29" i="20"/>
  <c r="N29" i="36"/>
  <c r="N29" i="25"/>
  <c r="N29" i="12"/>
  <c r="N29" i="8"/>
  <c r="N29" i="49"/>
  <c r="N29" i="22"/>
  <c r="N29" i="37"/>
  <c r="N29" i="39"/>
  <c r="N29" i="34"/>
  <c r="N29" i="40"/>
  <c r="N29" i="14"/>
  <c r="N29" i="24"/>
  <c r="N29" i="19"/>
  <c r="N29" i="38"/>
  <c r="N29" i="52"/>
  <c r="N29" i="28"/>
  <c r="N29" i="30"/>
  <c r="N29" i="21"/>
  <c r="N29" i="42"/>
  <c r="N29" i="48"/>
  <c r="N29" i="32"/>
  <c r="N29" i="23"/>
  <c r="N29" i="44"/>
  <c r="N29" i="43"/>
  <c r="N29" i="27"/>
  <c r="N29" i="29"/>
  <c r="N29" i="18"/>
  <c r="N37" i="52"/>
  <c r="N37" i="12"/>
  <c r="N37" i="22"/>
  <c r="N37" i="26"/>
  <c r="N37" i="31"/>
  <c r="N37" i="35"/>
  <c r="N37" i="40"/>
  <c r="N37" i="23"/>
  <c r="N37" i="39"/>
  <c r="N37" i="15"/>
  <c r="N37" i="19"/>
  <c r="N37" i="20"/>
  <c r="N37" i="28"/>
  <c r="N37" i="37"/>
  <c r="N37" i="14"/>
  <c r="N37" i="33"/>
  <c r="N37" i="42"/>
  <c r="N37" i="48"/>
  <c r="N37" i="8"/>
  <c r="N37" i="25"/>
  <c r="N37" i="36"/>
  <c r="N37" i="24"/>
  <c r="N37" i="13"/>
  <c r="N37" i="18"/>
  <c r="N37" i="27"/>
  <c r="N37" i="30"/>
  <c r="N37" i="16"/>
  <c r="N37" i="44"/>
  <c r="N37" i="51"/>
  <c r="N37" i="49"/>
  <c r="N37" i="21"/>
  <c r="N37" i="29"/>
  <c r="N37" i="43"/>
  <c r="N37" i="41"/>
  <c r="N37" i="50"/>
  <c r="N37" i="17"/>
  <c r="N37" i="32"/>
  <c r="N37" i="38"/>
  <c r="N37" i="34"/>
  <c r="AH34" i="4"/>
  <c r="F34" i="4" s="1"/>
  <c r="G9" i="15"/>
  <c r="AH43" i="4"/>
  <c r="F43" i="4" s="1"/>
  <c r="AH47" i="4"/>
  <c r="F47" i="4" s="1"/>
  <c r="N5" i="37"/>
  <c r="N5" i="27"/>
  <c r="N5" i="19"/>
  <c r="N5" i="15"/>
  <c r="N5" i="48"/>
  <c r="N5" i="22"/>
  <c r="N5" i="41"/>
  <c r="N5" i="16"/>
  <c r="N5" i="30"/>
  <c r="N5" i="50"/>
  <c r="N5" i="25"/>
  <c r="N5" i="40"/>
  <c r="N5" i="21"/>
  <c r="N5" i="39"/>
  <c r="N5" i="20"/>
  <c r="N5" i="17"/>
  <c r="N5" i="52"/>
  <c r="N5" i="28"/>
  <c r="N5" i="24"/>
  <c r="N5" i="29"/>
  <c r="N5" i="14"/>
  <c r="N5" i="42"/>
  <c r="N5" i="12"/>
  <c r="N5" i="32"/>
  <c r="N5" i="49"/>
  <c r="N5" i="23"/>
  <c r="N5" i="38"/>
  <c r="N5" i="18"/>
  <c r="N5" i="33"/>
  <c r="N5" i="13"/>
  <c r="N5" i="31"/>
  <c r="N5" i="43"/>
  <c r="N5" i="36"/>
  <c r="N5" i="35"/>
  <c r="N5" i="8"/>
  <c r="N5" i="44"/>
  <c r="N5" i="34"/>
  <c r="N5" i="26"/>
  <c r="N5" i="51"/>
  <c r="P21" i="8"/>
  <c r="P21" i="22"/>
  <c r="F21" i="16"/>
  <c r="G21" i="16" s="1"/>
  <c r="F21" i="21"/>
  <c r="G21" i="21" s="1"/>
  <c r="F21" i="30"/>
  <c r="G21" i="30" s="1"/>
  <c r="F21" i="25"/>
  <c r="G21" i="25" s="1"/>
  <c r="F21" i="32"/>
  <c r="G21" i="32" s="1"/>
  <c r="F21" i="41"/>
  <c r="G21" i="41" s="1"/>
  <c r="F21" i="44"/>
  <c r="G21" i="44" s="1"/>
  <c r="F21" i="19"/>
  <c r="G21" i="19" s="1"/>
  <c r="F21" i="17"/>
  <c r="G21" i="17" s="1"/>
  <c r="P21" i="21"/>
  <c r="P21" i="38"/>
  <c r="F21" i="8"/>
  <c r="G21" i="8" s="1"/>
  <c r="F21" i="14"/>
  <c r="G21" i="14" s="1"/>
  <c r="P21" i="12"/>
  <c r="P21" i="18"/>
  <c r="P21" i="27"/>
  <c r="P21" i="35"/>
  <c r="P21" i="28"/>
  <c r="P21" i="36"/>
  <c r="P21" i="40"/>
  <c r="F21" i="12"/>
  <c r="G21" i="12" s="1"/>
  <c r="F21" i="23"/>
  <c r="G21" i="23" s="1"/>
  <c r="F21" i="20"/>
  <c r="G21" i="20" s="1"/>
  <c r="F21" i="35"/>
  <c r="G21" i="35" s="1"/>
  <c r="P21" i="26"/>
  <c r="F21" i="33"/>
  <c r="G21" i="33" s="1"/>
  <c r="P21" i="41"/>
  <c r="P21" i="15"/>
  <c r="F21" i="24"/>
  <c r="G21" i="24" s="1"/>
  <c r="P21" i="30"/>
  <c r="P21" i="29"/>
  <c r="F21" i="39"/>
  <c r="G21" i="39" s="1"/>
  <c r="P21" i="44"/>
  <c r="F21" i="37"/>
  <c r="G21" i="37" s="1"/>
  <c r="P21" i="19"/>
  <c r="P21" i="17"/>
  <c r="F21" i="31"/>
  <c r="G21" i="31" s="1"/>
  <c r="F21" i="28"/>
  <c r="G21" i="28" s="1"/>
  <c r="P21" i="33"/>
  <c r="F21" i="42"/>
  <c r="G21" i="42" s="1"/>
  <c r="P21" i="14"/>
  <c r="P21" i="16"/>
  <c r="F21" i="27"/>
  <c r="G21" i="27" s="1"/>
  <c r="F21" i="38"/>
  <c r="G21" i="38" s="1"/>
  <c r="F21" i="26"/>
  <c r="G21" i="26" s="1"/>
  <c r="P21" i="32"/>
  <c r="F21" i="40"/>
  <c r="G21" i="40" s="1"/>
  <c r="F21" i="43"/>
  <c r="G21" i="43" s="1"/>
  <c r="F21" i="22"/>
  <c r="G21" i="22" s="1"/>
  <c r="F21" i="15"/>
  <c r="G21" i="15" s="1"/>
  <c r="P21" i="31"/>
  <c r="P21" i="25"/>
  <c r="P21" i="39"/>
  <c r="P21" i="43"/>
  <c r="P21" i="23"/>
  <c r="P21" i="20"/>
  <c r="F21" i="34"/>
  <c r="G21" i="34" s="1"/>
  <c r="P21" i="37"/>
  <c r="F21" i="18"/>
  <c r="G21" i="18" s="1"/>
  <c r="P21" i="24"/>
  <c r="P21" i="34"/>
  <c r="F21" i="29"/>
  <c r="G21" i="29" s="1"/>
  <c r="F21" i="36"/>
  <c r="G21" i="36" s="1"/>
  <c r="P21" i="42"/>
  <c r="F21" i="49"/>
  <c r="G21" i="49" s="1"/>
  <c r="P21" i="51"/>
  <c r="F21" i="13"/>
  <c r="G21" i="13" s="1"/>
  <c r="P21" i="50"/>
  <c r="P21" i="52"/>
  <c r="P21" i="13"/>
  <c r="F21" i="48"/>
  <c r="G21" i="48" s="1"/>
  <c r="P21" i="49"/>
  <c r="F21" i="51"/>
  <c r="G21" i="51" s="1"/>
  <c r="P21" i="48"/>
  <c r="F21" i="50"/>
  <c r="G21" i="50" s="1"/>
  <c r="F21" i="52"/>
  <c r="G21" i="52" s="1"/>
  <c r="N13" i="19"/>
  <c r="N13" i="21"/>
  <c r="N13" i="27"/>
  <c r="N13" i="34"/>
  <c r="N13" i="8"/>
  <c r="N13" i="36"/>
  <c r="N13" i="13"/>
  <c r="N13" i="33"/>
  <c r="N13" i="14"/>
  <c r="N13" i="24"/>
  <c r="N13" i="25"/>
  <c r="N13" i="29"/>
  <c r="N13" i="41"/>
  <c r="N13" i="20"/>
  <c r="N13" i="40"/>
  <c r="N13" i="44"/>
  <c r="N13" i="48"/>
  <c r="N13" i="52"/>
  <c r="N13" i="31"/>
  <c r="N13" i="50"/>
  <c r="N13" i="49"/>
  <c r="N13" i="15"/>
  <c r="N13" i="32"/>
  <c r="N13" i="35"/>
  <c r="N13" i="30"/>
  <c r="N13" i="22"/>
  <c r="N13" i="28"/>
  <c r="N13" i="16"/>
  <c r="N13" i="18"/>
  <c r="N13" i="51"/>
  <c r="N13" i="17"/>
  <c r="N13" i="26"/>
  <c r="N13" i="43"/>
  <c r="N13" i="42"/>
  <c r="N13" i="12"/>
  <c r="N13" i="23"/>
  <c r="N13" i="39"/>
  <c r="N13" i="37"/>
  <c r="N13" i="38"/>
  <c r="N19" i="48"/>
  <c r="N19" i="51"/>
  <c r="N19" i="50"/>
  <c r="N19" i="14"/>
  <c r="N19" i="17"/>
  <c r="N19" i="21"/>
  <c r="N19" i="24"/>
  <c r="N19" i="31"/>
  <c r="N19" i="34"/>
  <c r="N19" i="38"/>
  <c r="N19" i="42"/>
  <c r="N19" i="26"/>
  <c r="N19" i="33"/>
  <c r="N19" i="44"/>
  <c r="N19" i="25"/>
  <c r="N19" i="41"/>
  <c r="N19" i="49"/>
  <c r="N19" i="30"/>
  <c r="N19" i="13"/>
  <c r="N19" i="32"/>
  <c r="N19" i="12"/>
  <c r="N19" i="15"/>
  <c r="N19" i="18"/>
  <c r="N19" i="22"/>
  <c r="N19" i="16"/>
  <c r="N19" i="19"/>
  <c r="N19" i="35"/>
  <c r="N19" i="40"/>
  <c r="N19" i="20"/>
  <c r="N19" i="27"/>
  <c r="N19" i="37"/>
  <c r="N19" i="43"/>
  <c r="N19" i="29"/>
  <c r="N19" i="8"/>
  <c r="N19" i="52"/>
  <c r="N19" i="23"/>
  <c r="N19" i="36"/>
  <c r="N19" i="39"/>
  <c r="N19" i="28"/>
  <c r="N23" i="16"/>
  <c r="N23" i="44"/>
  <c r="N23" i="25"/>
  <c r="N23" i="26"/>
  <c r="N23" i="22"/>
  <c r="N23" i="34"/>
  <c r="N23" i="13"/>
  <c r="N23" i="49"/>
  <c r="N23" i="20"/>
  <c r="N23" i="43"/>
  <c r="N23" i="27"/>
  <c r="N23" i="12"/>
  <c r="N23" i="51"/>
  <c r="N23" i="32"/>
  <c r="N23" i="37"/>
  <c r="N23" i="19"/>
  <c r="N23" i="39"/>
  <c r="N23" i="40"/>
  <c r="N23" i="17"/>
  <c r="N23" i="38"/>
  <c r="N23" i="52"/>
  <c r="N23" i="35"/>
  <c r="N23" i="8"/>
  <c r="N23" i="23"/>
  <c r="N23" i="33"/>
  <c r="N23" i="42"/>
  <c r="N23" i="24"/>
  <c r="N23" i="14"/>
  <c r="N23" i="15"/>
  <c r="N23" i="31"/>
  <c r="N23" i="29"/>
  <c r="N23" i="36"/>
  <c r="N23" i="41"/>
  <c r="N23" i="48"/>
  <c r="N23" i="18"/>
  <c r="N23" i="30"/>
  <c r="N23" i="28"/>
  <c r="N23" i="21"/>
  <c r="N23" i="50"/>
  <c r="N31" i="50"/>
  <c r="N31" i="14"/>
  <c r="N31" i="21"/>
  <c r="N31" i="25"/>
  <c r="N31" i="29"/>
  <c r="N31" i="42"/>
  <c r="N31" i="16"/>
  <c r="N31" i="30"/>
  <c r="N31" i="37"/>
  <c r="N31" i="8"/>
  <c r="N31" i="51"/>
  <c r="N31" i="15"/>
  <c r="N31" i="22"/>
  <c r="N31" i="26"/>
  <c r="N31" i="35"/>
  <c r="N31" i="44"/>
  <c r="N31" i="19"/>
  <c r="N31" i="32"/>
  <c r="N31" i="38"/>
  <c r="N31" i="48"/>
  <c r="N31" i="52"/>
  <c r="N31" i="17"/>
  <c r="N31" i="23"/>
  <c r="N31" i="27"/>
  <c r="N31" i="36"/>
  <c r="N31" i="43"/>
  <c r="N31" i="20"/>
  <c r="N31" i="33"/>
  <c r="N31" i="39"/>
  <c r="N31" i="49"/>
  <c r="N31" i="12"/>
  <c r="N31" i="18"/>
  <c r="N31" i="24"/>
  <c r="N31" i="28"/>
  <c r="N31" i="41"/>
  <c r="N31" i="13"/>
  <c r="N31" i="31"/>
  <c r="N31" i="34"/>
  <c r="N31" i="40"/>
  <c r="T30" i="23"/>
  <c r="T30" i="33"/>
  <c r="T30" i="26"/>
  <c r="T30" i="41"/>
  <c r="T30" i="17"/>
  <c r="T30" i="36"/>
  <c r="T30" i="22"/>
  <c r="T30" i="31"/>
  <c r="T30" i="14"/>
  <c r="T30" i="21"/>
  <c r="T30" i="32"/>
  <c r="T30" i="51"/>
  <c r="T30" i="29"/>
  <c r="T30" i="8"/>
  <c r="T30" i="42"/>
  <c r="T30" i="35"/>
  <c r="T30" i="25"/>
  <c r="T30" i="15"/>
  <c r="T30" i="37"/>
  <c r="T30" i="24"/>
  <c r="T30" i="52"/>
  <c r="T30" i="27"/>
  <c r="T30" i="13"/>
  <c r="T30" i="49"/>
  <c r="T30" i="16"/>
  <c r="T30" i="48"/>
  <c r="T30" i="30"/>
  <c r="T30" i="18"/>
  <c r="T30" i="20"/>
  <c r="T30" i="28"/>
  <c r="T30" i="50"/>
  <c r="T30" i="19"/>
  <c r="T30" i="12"/>
  <c r="T30" i="43"/>
  <c r="T30" i="44"/>
  <c r="T30" i="40"/>
  <c r="T30" i="34"/>
  <c r="T30" i="38"/>
  <c r="T30" i="39"/>
  <c r="T15" i="16"/>
  <c r="T15" i="30"/>
  <c r="T15" i="23"/>
  <c r="T15" i="21"/>
  <c r="T15" i="15"/>
  <c r="T15" i="36"/>
  <c r="T15" i="32"/>
  <c r="T15" i="40"/>
  <c r="T15" i="34"/>
  <c r="T15" i="48"/>
  <c r="T15" i="18"/>
  <c r="T15" i="13"/>
  <c r="T15" i="43"/>
  <c r="T15" i="24"/>
  <c r="T15" i="41"/>
  <c r="T15" i="28"/>
  <c r="T15" i="52"/>
  <c r="T15" i="42"/>
  <c r="T15" i="31"/>
  <c r="T15" i="51"/>
  <c r="T15" i="33"/>
  <c r="T15" i="50"/>
  <c r="T15" i="19"/>
  <c r="T15" i="29"/>
  <c r="T15" i="14"/>
  <c r="T15" i="12"/>
  <c r="T15" i="26"/>
  <c r="T15" i="35"/>
  <c r="T15" i="20"/>
  <c r="T15" i="38"/>
  <c r="T15" i="17"/>
  <c r="T15" i="8"/>
  <c r="T15" i="49"/>
  <c r="T15" i="25"/>
  <c r="T15" i="39"/>
  <c r="T15" i="22"/>
  <c r="T15" i="37"/>
  <c r="T15" i="44"/>
  <c r="T15" i="27"/>
  <c r="AH20" i="4"/>
  <c r="F20" i="4" s="1"/>
  <c r="G6" i="32"/>
  <c r="E44" i="32"/>
  <c r="G38" i="37"/>
  <c r="E44" i="37"/>
  <c r="G36" i="12"/>
  <c r="E44" i="15"/>
  <c r="E44" i="26"/>
  <c r="G5" i="26"/>
  <c r="E44" i="33"/>
  <c r="E44" i="34"/>
  <c r="G9" i="44"/>
  <c r="E44" i="44"/>
  <c r="E44" i="38"/>
  <c r="G6" i="43"/>
  <c r="G35" i="21"/>
  <c r="G5" i="48"/>
  <c r="E44" i="48"/>
  <c r="G5" i="49"/>
  <c r="E44" i="49"/>
  <c r="G5" i="13"/>
  <c r="E44" i="13"/>
  <c r="G7" i="16"/>
  <c r="E44" i="16"/>
  <c r="G7" i="27"/>
  <c r="E44" i="27"/>
  <c r="E44" i="30"/>
  <c r="G11" i="35"/>
  <c r="E44" i="35"/>
  <c r="G22" i="36"/>
  <c r="E44" i="36"/>
  <c r="G41" i="40"/>
  <c r="E44" i="40"/>
  <c r="G12" i="14"/>
  <c r="E44" i="14"/>
  <c r="G22" i="18"/>
  <c r="E44" i="18"/>
  <c r="E44" i="23"/>
  <c r="G7" i="23"/>
  <c r="G44" i="20" l="1"/>
  <c r="H5" i="24" a="1"/>
  <c r="H10" i="24" s="1"/>
  <c r="I10" i="24" s="1"/>
  <c r="H5" i="37" a="1"/>
  <c r="H40" i="37" s="1"/>
  <c r="I40" i="37" s="1"/>
  <c r="H5" i="25" a="1"/>
  <c r="H40" i="25" s="1"/>
  <c r="I40" i="25" s="1"/>
  <c r="H5" i="21" a="1"/>
  <c r="H26" i="21" s="1"/>
  <c r="I26" i="21" s="1"/>
  <c r="G44" i="31"/>
  <c r="H5" i="28" a="1"/>
  <c r="H14" i="28" s="1"/>
  <c r="I14" i="28" s="1"/>
  <c r="G44" i="51"/>
  <c r="H5" i="50" a="1"/>
  <c r="H30" i="50" s="1"/>
  <c r="I30" i="50" s="1"/>
  <c r="H5" i="19" a="1"/>
  <c r="H34" i="19" s="1"/>
  <c r="I34" i="19" s="1"/>
  <c r="G44" i="42"/>
  <c r="H5" i="41" a="1"/>
  <c r="H40" i="41" s="1"/>
  <c r="I40" i="41" s="1"/>
  <c r="G44" i="50"/>
  <c r="G44" i="22"/>
  <c r="H5" i="32" a="1"/>
  <c r="H38" i="32" s="1"/>
  <c r="I38" i="32" s="1"/>
  <c r="G44" i="19"/>
  <c r="H5" i="17" a="1"/>
  <c r="H14" i="17" s="1"/>
  <c r="I14" i="17" s="1"/>
  <c r="H5" i="33" a="1"/>
  <c r="H31" i="33" s="1"/>
  <c r="I31" i="33" s="1"/>
  <c r="H5" i="8" a="1"/>
  <c r="H28" i="8" s="1"/>
  <c r="I28" i="8" s="1"/>
  <c r="H5" i="36" a="1"/>
  <c r="H36" i="36" s="1"/>
  <c r="I36" i="36" s="1"/>
  <c r="G44" i="39"/>
  <c r="G44" i="40"/>
  <c r="G44" i="52"/>
  <c r="G44" i="38"/>
  <c r="H5" i="20" a="1"/>
  <c r="H8" i="20" s="1"/>
  <c r="I8" i="20" s="1"/>
  <c r="G44" i="32"/>
  <c r="H5" i="38" a="1"/>
  <c r="H38" i="38" s="1"/>
  <c r="I38" i="38" s="1"/>
  <c r="G44" i="25"/>
  <c r="G44" i="18"/>
  <c r="H5" i="29" a="1"/>
  <c r="H8" i="29" s="1"/>
  <c r="I8" i="29" s="1"/>
  <c r="G44" i="41"/>
  <c r="T38" i="39"/>
  <c r="T38" i="51"/>
  <c r="T38" i="12"/>
  <c r="T38" i="27"/>
  <c r="T38" i="41"/>
  <c r="T38" i="8"/>
  <c r="T38" i="49"/>
  <c r="T38" i="13"/>
  <c r="T38" i="43"/>
  <c r="T38" i="30"/>
  <c r="T38" i="19"/>
  <c r="T38" i="22"/>
  <c r="T38" i="14"/>
  <c r="T38" i="28"/>
  <c r="T38" i="16"/>
  <c r="T38" i="35"/>
  <c r="T38" i="17"/>
  <c r="T38" i="33"/>
  <c r="T38" i="21"/>
  <c r="T38" i="44"/>
  <c r="T38" i="15"/>
  <c r="T38" i="50"/>
  <c r="T38" i="29"/>
  <c r="T38" i="40"/>
  <c r="T38" i="26"/>
  <c r="T38" i="52"/>
  <c r="T38" i="23"/>
  <c r="T38" i="25"/>
  <c r="T38" i="24"/>
  <c r="T38" i="42"/>
  <c r="T38" i="38"/>
  <c r="T38" i="31"/>
  <c r="T38" i="32"/>
  <c r="T38" i="34"/>
  <c r="T38" i="48"/>
  <c r="T38" i="18"/>
  <c r="T38" i="37"/>
  <c r="T38" i="20"/>
  <c r="T38" i="36"/>
  <c r="G44" i="26"/>
  <c r="G44" i="44"/>
  <c r="G44" i="29"/>
  <c r="J44" i="44"/>
  <c r="J44" i="20"/>
  <c r="J44" i="40"/>
  <c r="J44" i="37"/>
  <c r="J44" i="22"/>
  <c r="J44" i="29"/>
  <c r="J44" i="26"/>
  <c r="J44" i="18"/>
  <c r="J44" i="41"/>
  <c r="J44" i="17"/>
  <c r="J44" i="42"/>
  <c r="J44" i="31"/>
  <c r="J44" i="12"/>
  <c r="J44" i="43"/>
  <c r="J44" i="25"/>
  <c r="J44" i="50"/>
  <c r="J44" i="36"/>
  <c r="J44" i="39"/>
  <c r="J44" i="19"/>
  <c r="J44" i="51"/>
  <c r="J44" i="52"/>
  <c r="J44" i="38"/>
  <c r="J44" i="35"/>
  <c r="J44" i="8"/>
  <c r="J44" i="32"/>
  <c r="J44" i="48"/>
  <c r="J44" i="14"/>
  <c r="J44" i="15"/>
  <c r="J44" i="49"/>
  <c r="J44" i="30"/>
  <c r="J44" i="13"/>
  <c r="J44" i="33"/>
  <c r="J44" i="34"/>
  <c r="J44" i="23"/>
  <c r="J44" i="27"/>
  <c r="J44" i="24"/>
  <c r="J44" i="16"/>
  <c r="J44" i="21"/>
  <c r="J44" i="28"/>
  <c r="G44" i="14"/>
  <c r="G44" i="36"/>
  <c r="H5" i="44" a="1"/>
  <c r="H6" i="44" s="1"/>
  <c r="I6" i="44" s="1"/>
  <c r="K6" i="44" s="1"/>
  <c r="H5" i="31" a="1"/>
  <c r="H16" i="31" s="1"/>
  <c r="I16" i="31" s="1"/>
  <c r="H5" i="35" a="1"/>
  <c r="H36" i="35" s="1"/>
  <c r="I36" i="35" s="1"/>
  <c r="H5" i="22" a="1"/>
  <c r="H26" i="22" s="1"/>
  <c r="I26" i="22" s="1"/>
  <c r="G44" i="28"/>
  <c r="G44" i="8"/>
  <c r="H5" i="39" a="1"/>
  <c r="H40" i="39" s="1"/>
  <c r="I40" i="39" s="1"/>
  <c r="G44" i="33"/>
  <c r="H5" i="52" a="1"/>
  <c r="H18" i="52" s="1"/>
  <c r="I18" i="52" s="1"/>
  <c r="G44" i="17"/>
  <c r="G44" i="37"/>
  <c r="G44" i="21"/>
  <c r="H5" i="42" a="1"/>
  <c r="H25" i="42" s="1"/>
  <c r="I25" i="42" s="1"/>
  <c r="G44" i="12"/>
  <c r="H5" i="51" a="1"/>
  <c r="H42" i="51" s="1"/>
  <c r="I42" i="51" s="1"/>
  <c r="G44" i="24"/>
  <c r="H5" i="30" a="1"/>
  <c r="H18" i="30" s="1"/>
  <c r="I18" i="30" s="1"/>
  <c r="G44" i="30"/>
  <c r="H5" i="43" a="1"/>
  <c r="H39" i="43" s="1"/>
  <c r="I39" i="43" s="1"/>
  <c r="G44" i="23"/>
  <c r="H5" i="12" a="1"/>
  <c r="H16" i="12" s="1"/>
  <c r="I16" i="12" s="1"/>
  <c r="H5" i="40" a="1"/>
  <c r="H36" i="40" s="1"/>
  <c r="I36" i="40" s="1"/>
  <c r="G44" i="35"/>
  <c r="H5" i="26" a="1"/>
  <c r="H28" i="26" s="1"/>
  <c r="I28" i="26" s="1"/>
  <c r="G44" i="43"/>
  <c r="T12" i="34"/>
  <c r="T12" i="14"/>
  <c r="T12" i="25"/>
  <c r="T12" i="41"/>
  <c r="T12" i="29"/>
  <c r="T12" i="48"/>
  <c r="T12" i="44"/>
  <c r="T12" i="33"/>
  <c r="T12" i="15"/>
  <c r="T12" i="49"/>
  <c r="T12" i="40"/>
  <c r="T12" i="24"/>
  <c r="T12" i="18"/>
  <c r="T12" i="22"/>
  <c r="T12" i="13"/>
  <c r="T12" i="37"/>
  <c r="T12" i="17"/>
  <c r="T12" i="51"/>
  <c r="T12" i="26"/>
  <c r="T12" i="50"/>
  <c r="T12" i="39"/>
  <c r="T12" i="35"/>
  <c r="T12" i="52"/>
  <c r="T12" i="23"/>
  <c r="T12" i="8"/>
  <c r="T12" i="21"/>
  <c r="T12" i="20"/>
  <c r="T12" i="16"/>
  <c r="T12" i="31"/>
  <c r="T12" i="32"/>
  <c r="T12" i="43"/>
  <c r="T12" i="30"/>
  <c r="T12" i="19"/>
  <c r="T12" i="38"/>
  <c r="T12" i="36"/>
  <c r="T12" i="12"/>
  <c r="T12" i="27"/>
  <c r="T12" i="28"/>
  <c r="T12" i="42"/>
  <c r="J30" i="49"/>
  <c r="J30" i="20"/>
  <c r="J30" i="21"/>
  <c r="J30" i="27"/>
  <c r="J30" i="29"/>
  <c r="J30" i="37"/>
  <c r="J30" i="39"/>
  <c r="J30" i="38"/>
  <c r="J30" i="22"/>
  <c r="J30" i="32"/>
  <c r="J30" i="36"/>
  <c r="J30" i="12"/>
  <c r="J30" i="33"/>
  <c r="J30" i="18"/>
  <c r="J30" i="48"/>
  <c r="J30" i="16"/>
  <c r="J30" i="42"/>
  <c r="J30" i="43"/>
  <c r="J30" i="15"/>
  <c r="J30" i="28"/>
  <c r="J30" i="31"/>
  <c r="J30" i="52"/>
  <c r="J30" i="40"/>
  <c r="J30" i="24"/>
  <c r="J30" i="8"/>
  <c r="J30" i="17"/>
  <c r="J30" i="19"/>
  <c r="J30" i="51"/>
  <c r="J30" i="34"/>
  <c r="J30" i="50"/>
  <c r="J30" i="14"/>
  <c r="J30" i="23"/>
  <c r="J30" i="30"/>
  <c r="J30" i="41"/>
  <c r="J30" i="26"/>
  <c r="J30" i="44"/>
  <c r="J30" i="13"/>
  <c r="J30" i="25"/>
  <c r="J30" i="35"/>
  <c r="H5" i="34" a="1"/>
  <c r="H18" i="34" s="1"/>
  <c r="I18" i="34" s="1"/>
  <c r="G44" i="34"/>
  <c r="H5" i="15" a="1"/>
  <c r="H8" i="15" s="1"/>
  <c r="I8" i="15" s="1"/>
  <c r="G44" i="15"/>
  <c r="T44" i="32"/>
  <c r="T44" i="25"/>
  <c r="T44" i="48"/>
  <c r="T44" i="38"/>
  <c r="T44" i="31"/>
  <c r="T44" i="14"/>
  <c r="T44" i="37"/>
  <c r="T44" i="33"/>
  <c r="T44" i="29"/>
  <c r="T44" i="43"/>
  <c r="T44" i="40"/>
  <c r="T44" i="20"/>
  <c r="T44" i="44"/>
  <c r="T44" i="19"/>
  <c r="T44" i="51"/>
  <c r="T44" i="21"/>
  <c r="T44" i="30"/>
  <c r="T44" i="26"/>
  <c r="T44" i="12"/>
  <c r="T44" i="50"/>
  <c r="T44" i="8"/>
  <c r="T44" i="39"/>
  <c r="T44" i="24"/>
  <c r="T44" i="17"/>
  <c r="T44" i="16"/>
  <c r="T44" i="13"/>
  <c r="T44" i="35"/>
  <c r="T44" i="15"/>
  <c r="T44" i="27"/>
  <c r="T44" i="42"/>
  <c r="T44" i="22"/>
  <c r="T44" i="18"/>
  <c r="T44" i="23"/>
  <c r="T44" i="34"/>
  <c r="T44" i="41"/>
  <c r="T44" i="36"/>
  <c r="T44" i="52"/>
  <c r="T44" i="49"/>
  <c r="T44" i="28"/>
  <c r="T17" i="40"/>
  <c r="T17" i="29"/>
  <c r="T17" i="52"/>
  <c r="T17" i="22"/>
  <c r="T17" i="30"/>
  <c r="T17" i="44"/>
  <c r="T17" i="35"/>
  <c r="T17" i="13"/>
  <c r="T17" i="26"/>
  <c r="T17" i="18"/>
  <c r="T17" i="14"/>
  <c r="T17" i="34"/>
  <c r="T17" i="27"/>
  <c r="T17" i="42"/>
  <c r="T17" i="36"/>
  <c r="T17" i="25"/>
  <c r="T17" i="38"/>
  <c r="T17" i="15"/>
  <c r="T17" i="16"/>
  <c r="T17" i="39"/>
  <c r="T17" i="41"/>
  <c r="T17" i="19"/>
  <c r="T17" i="20"/>
  <c r="T17" i="21"/>
  <c r="T17" i="28"/>
  <c r="T17" i="24"/>
  <c r="T17" i="31"/>
  <c r="T17" i="43"/>
  <c r="T17" i="32"/>
  <c r="T17" i="23"/>
  <c r="T17" i="17"/>
  <c r="T17" i="48"/>
  <c r="T17" i="51"/>
  <c r="T17" i="33"/>
  <c r="T17" i="49"/>
  <c r="T17" i="50"/>
  <c r="T17" i="37"/>
  <c r="T17" i="12"/>
  <c r="T17" i="8"/>
  <c r="T40" i="30"/>
  <c r="T40" i="38"/>
  <c r="T40" i="42"/>
  <c r="T40" i="19"/>
  <c r="T40" i="21"/>
  <c r="T40" i="33"/>
  <c r="T40" i="23"/>
  <c r="T40" i="16"/>
  <c r="T40" i="12"/>
  <c r="T40" i="52"/>
  <c r="T40" i="35"/>
  <c r="T40" i="18"/>
  <c r="T40" i="32"/>
  <c r="T40" i="20"/>
  <c r="T40" i="24"/>
  <c r="T40" i="13"/>
  <c r="T40" i="41"/>
  <c r="T40" i="17"/>
  <c r="T40" i="36"/>
  <c r="T40" i="22"/>
  <c r="T40" i="29"/>
  <c r="T40" i="34"/>
  <c r="T40" i="37"/>
  <c r="T40" i="44"/>
  <c r="T40" i="50"/>
  <c r="T40" i="14"/>
  <c r="T40" i="26"/>
  <c r="T40" i="28"/>
  <c r="T40" i="27"/>
  <c r="T40" i="31"/>
  <c r="T40" i="8"/>
  <c r="T40" i="39"/>
  <c r="T40" i="48"/>
  <c r="T40" i="43"/>
  <c r="T40" i="51"/>
  <c r="T40" i="15"/>
  <c r="T40" i="25"/>
  <c r="T40" i="40"/>
  <c r="T40" i="49"/>
  <c r="T31" i="23"/>
  <c r="T31" i="29"/>
  <c r="T31" i="24"/>
  <c r="T31" i="27"/>
  <c r="T31" i="25"/>
  <c r="T31" i="17"/>
  <c r="T31" i="28"/>
  <c r="T31" i="26"/>
  <c r="T31" i="12"/>
  <c r="T31" i="16"/>
  <c r="T31" i="38"/>
  <c r="T31" i="32"/>
  <c r="T31" i="19"/>
  <c r="T31" i="43"/>
  <c r="T31" i="49"/>
  <c r="T31" i="14"/>
  <c r="T31" i="35"/>
  <c r="T31" i="18"/>
  <c r="T31" i="21"/>
  <c r="T31" i="33"/>
  <c r="T31" i="20"/>
  <c r="T31" i="39"/>
  <c r="T31" i="15"/>
  <c r="T31" i="40"/>
  <c r="T31" i="30"/>
  <c r="T31" i="13"/>
  <c r="T31" i="34"/>
  <c r="T31" i="41"/>
  <c r="T31" i="44"/>
  <c r="T31" i="52"/>
  <c r="T31" i="31"/>
  <c r="T31" i="8"/>
  <c r="T31" i="36"/>
  <c r="T31" i="42"/>
  <c r="T31" i="22"/>
  <c r="T31" i="37"/>
  <c r="T31" i="48"/>
  <c r="T31" i="51"/>
  <c r="T31" i="50"/>
  <c r="H5" i="23" a="1"/>
  <c r="H20" i="23" s="1"/>
  <c r="I20" i="23" s="1"/>
  <c r="H12" i="8"/>
  <c r="I12" i="8" s="1"/>
  <c r="H41" i="8"/>
  <c r="I41" i="8" s="1"/>
  <c r="H25" i="8"/>
  <c r="I25" i="8" s="1"/>
  <c r="H5" i="8"/>
  <c r="H20" i="17"/>
  <c r="I20" i="17" s="1"/>
  <c r="H34" i="17"/>
  <c r="I34" i="17" s="1"/>
  <c r="H28" i="20"/>
  <c r="I28" i="20" s="1"/>
  <c r="H24" i="20"/>
  <c r="I24" i="20" s="1"/>
  <c r="H14" i="20"/>
  <c r="I14" i="20" s="1"/>
  <c r="H15" i="20"/>
  <c r="I15" i="20" s="1"/>
  <c r="H41" i="20"/>
  <c r="I41" i="20" s="1"/>
  <c r="H27" i="20"/>
  <c r="I27" i="20" s="1"/>
  <c r="H29" i="20"/>
  <c r="I29" i="20" s="1"/>
  <c r="H25" i="37"/>
  <c r="I25" i="37" s="1"/>
  <c r="H9" i="37"/>
  <c r="I9" i="37" s="1"/>
  <c r="H32" i="37"/>
  <c r="I32" i="37" s="1"/>
  <c r="H23" i="37"/>
  <c r="I23" i="37" s="1"/>
  <c r="H30" i="37"/>
  <c r="I30" i="37" s="1"/>
  <c r="H20" i="37"/>
  <c r="I20" i="37" s="1"/>
  <c r="H28" i="37"/>
  <c r="I28" i="37" s="1"/>
  <c r="H15" i="37"/>
  <c r="I15" i="37" s="1"/>
  <c r="H36" i="37"/>
  <c r="I36" i="37" s="1"/>
  <c r="H11" i="37"/>
  <c r="I11" i="37" s="1"/>
  <c r="H29" i="37"/>
  <c r="I29" i="37" s="1"/>
  <c r="H34" i="37"/>
  <c r="I34" i="37" s="1"/>
  <c r="H16" i="28"/>
  <c r="I16" i="28" s="1"/>
  <c r="H24" i="28"/>
  <c r="I24" i="28" s="1"/>
  <c r="H5" i="28"/>
  <c r="H36" i="28"/>
  <c r="I36" i="28" s="1"/>
  <c r="H22" i="28"/>
  <c r="I22" i="28" s="1"/>
  <c r="H12" i="28"/>
  <c r="I12" i="28" s="1"/>
  <c r="H34" i="28"/>
  <c r="I34" i="28" s="1"/>
  <c r="H6" i="28"/>
  <c r="I6" i="28" s="1"/>
  <c r="H18" i="28"/>
  <c r="I18" i="28" s="1"/>
  <c r="H27" i="28"/>
  <c r="I27" i="28" s="1"/>
  <c r="H43" i="28"/>
  <c r="I43" i="28" s="1"/>
  <c r="H39" i="28"/>
  <c r="I39" i="28" s="1"/>
  <c r="H25" i="28"/>
  <c r="I25" i="28" s="1"/>
  <c r="H11" i="28"/>
  <c r="I11" i="28" s="1"/>
  <c r="H15" i="28"/>
  <c r="I15" i="28" s="1"/>
  <c r="H35" i="28"/>
  <c r="I35" i="28" s="1"/>
  <c r="H8" i="24"/>
  <c r="I8" i="24" s="1"/>
  <c r="H16" i="24"/>
  <c r="I16" i="24" s="1"/>
  <c r="H24" i="24"/>
  <c r="I24" i="24" s="1"/>
  <c r="H32" i="24"/>
  <c r="I32" i="24" s="1"/>
  <c r="H40" i="24"/>
  <c r="I40" i="24" s="1"/>
  <c r="H20" i="24"/>
  <c r="I20" i="24" s="1"/>
  <c r="H30" i="24"/>
  <c r="I30" i="24" s="1"/>
  <c r="H42" i="24"/>
  <c r="I42" i="24" s="1"/>
  <c r="H12" i="24"/>
  <c r="I12" i="24" s="1"/>
  <c r="H26" i="24"/>
  <c r="I26" i="24" s="1"/>
  <c r="H38" i="24"/>
  <c r="I38" i="24" s="1"/>
  <c r="H5" i="24"/>
  <c r="H34" i="24"/>
  <c r="I34" i="24" s="1"/>
  <c r="H28" i="24"/>
  <c r="I28" i="24" s="1"/>
  <c r="H14" i="24"/>
  <c r="I14" i="24" s="1"/>
  <c r="H6" i="24"/>
  <c r="I6" i="24" s="1"/>
  <c r="H22" i="24"/>
  <c r="I22" i="24" s="1"/>
  <c r="H36" i="24"/>
  <c r="I36" i="24" s="1"/>
  <c r="H43" i="24"/>
  <c r="I43" i="24" s="1"/>
  <c r="H27" i="24"/>
  <c r="I27" i="24" s="1"/>
  <c r="H19" i="24"/>
  <c r="I19" i="24" s="1"/>
  <c r="H11" i="24"/>
  <c r="I11" i="24" s="1"/>
  <c r="H41" i="24"/>
  <c r="I41" i="24" s="1"/>
  <c r="H37" i="24"/>
  <c r="I37" i="24" s="1"/>
  <c r="H23" i="24"/>
  <c r="I23" i="24" s="1"/>
  <c r="H9" i="24"/>
  <c r="I9" i="24" s="1"/>
  <c r="H25" i="24"/>
  <c r="I25" i="24" s="1"/>
  <c r="H21" i="24"/>
  <c r="I21" i="24" s="1"/>
  <c r="H7" i="24"/>
  <c r="I7" i="24" s="1"/>
  <c r="H29" i="24"/>
  <c r="I29" i="24" s="1"/>
  <c r="H15" i="24"/>
  <c r="I15" i="24" s="1"/>
  <c r="H13" i="24"/>
  <c r="I13" i="24" s="1"/>
  <c r="H33" i="24"/>
  <c r="I33" i="24" s="1"/>
  <c r="H17" i="24"/>
  <c r="I17" i="24" s="1"/>
  <c r="H12" i="19"/>
  <c r="I12" i="19" s="1"/>
  <c r="H18" i="19"/>
  <c r="I18" i="19" s="1"/>
  <c r="H38" i="19"/>
  <c r="I38" i="19" s="1"/>
  <c r="H22" i="19"/>
  <c r="I22" i="19" s="1"/>
  <c r="H14" i="19"/>
  <c r="I14" i="19" s="1"/>
  <c r="H23" i="19"/>
  <c r="I23" i="19" s="1"/>
  <c r="H7" i="19"/>
  <c r="I7" i="19" s="1"/>
  <c r="H11" i="19"/>
  <c r="I11" i="19" s="1"/>
  <c r="H17" i="19"/>
  <c r="I17" i="19" s="1"/>
  <c r="H35" i="19"/>
  <c r="I35" i="19" s="1"/>
  <c r="H21" i="19"/>
  <c r="I21" i="19" s="1"/>
  <c r="H16" i="19"/>
  <c r="I16" i="19" s="1"/>
  <c r="H24" i="19"/>
  <c r="I24" i="19" s="1"/>
  <c r="H18" i="21"/>
  <c r="I18" i="21" s="1"/>
  <c r="H22" i="21"/>
  <c r="I22" i="21" s="1"/>
  <c r="H30" i="21"/>
  <c r="I30" i="21" s="1"/>
  <c r="H34" i="21"/>
  <c r="I34" i="21" s="1"/>
  <c r="H42" i="21"/>
  <c r="I42" i="21" s="1"/>
  <c r="H8" i="21"/>
  <c r="I8" i="21" s="1"/>
  <c r="H12" i="21"/>
  <c r="I12" i="21" s="1"/>
  <c r="H16" i="21"/>
  <c r="I16" i="21" s="1"/>
  <c r="H20" i="21"/>
  <c r="I20" i="21" s="1"/>
  <c r="H28" i="21"/>
  <c r="I28" i="21" s="1"/>
  <c r="H7" i="21"/>
  <c r="I7" i="21" s="1"/>
  <c r="H31" i="21"/>
  <c r="I31" i="21" s="1"/>
  <c r="H39" i="21"/>
  <c r="I39" i="21" s="1"/>
  <c r="H11" i="21"/>
  <c r="I11" i="21" s="1"/>
  <c r="H19" i="21"/>
  <c r="I19" i="21" s="1"/>
  <c r="H27" i="21"/>
  <c r="I27" i="21" s="1"/>
  <c r="H35" i="21"/>
  <c r="I35" i="21" s="1"/>
  <c r="H43" i="21"/>
  <c r="I43" i="21" s="1"/>
  <c r="H41" i="21"/>
  <c r="I41" i="21" s="1"/>
  <c r="H37" i="21"/>
  <c r="I37" i="21" s="1"/>
  <c r="H21" i="21"/>
  <c r="I21" i="21" s="1"/>
  <c r="H17" i="21"/>
  <c r="I17" i="21" s="1"/>
  <c r="H5" i="18" a="1"/>
  <c r="H16" i="50"/>
  <c r="I16" i="50" s="1"/>
  <c r="H33" i="50"/>
  <c r="I33" i="50" s="1"/>
  <c r="H39" i="50"/>
  <c r="I39" i="50" s="1"/>
  <c r="H31" i="50"/>
  <c r="I31" i="50" s="1"/>
  <c r="H23" i="50"/>
  <c r="I23" i="50" s="1"/>
  <c r="H7" i="50"/>
  <c r="I7" i="50" s="1"/>
  <c r="H35" i="50"/>
  <c r="I35" i="50" s="1"/>
  <c r="H25" i="50"/>
  <c r="I25" i="50" s="1"/>
  <c r="H20" i="50"/>
  <c r="I20" i="50" s="1"/>
  <c r="H41" i="50"/>
  <c r="I41" i="50" s="1"/>
  <c r="H27" i="50"/>
  <c r="I27" i="50" s="1"/>
  <c r="H11" i="50"/>
  <c r="I11" i="50" s="1"/>
  <c r="H36" i="50"/>
  <c r="I36" i="50" s="1"/>
  <c r="H24" i="50"/>
  <c r="I24" i="50" s="1"/>
  <c r="H21" i="50"/>
  <c r="I21" i="50" s="1"/>
  <c r="H43" i="50"/>
  <c r="I43" i="50" s="1"/>
  <c r="H12" i="50"/>
  <c r="I12" i="50" s="1"/>
  <c r="H19" i="50"/>
  <c r="I19" i="50" s="1"/>
  <c r="H28" i="50"/>
  <c r="I28" i="50" s="1"/>
  <c r="H5" i="50"/>
  <c r="H12" i="29"/>
  <c r="I12" i="29" s="1"/>
  <c r="H20" i="29"/>
  <c r="I20" i="29" s="1"/>
  <c r="H36" i="29"/>
  <c r="I36" i="29" s="1"/>
  <c r="H30" i="29"/>
  <c r="I30" i="29" s="1"/>
  <c r="H14" i="29"/>
  <c r="I14" i="29" s="1"/>
  <c r="H24" i="29"/>
  <c r="I24" i="29" s="1"/>
  <c r="H34" i="29"/>
  <c r="I34" i="29" s="1"/>
  <c r="H22" i="29"/>
  <c r="I22" i="29" s="1"/>
  <c r="H42" i="29"/>
  <c r="I42" i="29" s="1"/>
  <c r="H10" i="29"/>
  <c r="I10" i="29" s="1"/>
  <c r="H26" i="29"/>
  <c r="I26" i="29" s="1"/>
  <c r="H6" i="29"/>
  <c r="I6" i="29" s="1"/>
  <c r="H16" i="29"/>
  <c r="I16" i="29" s="1"/>
  <c r="H38" i="29"/>
  <c r="I38" i="29" s="1"/>
  <c r="H27" i="29"/>
  <c r="I27" i="29" s="1"/>
  <c r="H19" i="29"/>
  <c r="I19" i="29" s="1"/>
  <c r="H11" i="29"/>
  <c r="I11" i="29" s="1"/>
  <c r="H13" i="29"/>
  <c r="I13" i="29" s="1"/>
  <c r="H33" i="29"/>
  <c r="I33" i="29" s="1"/>
  <c r="H29" i="29"/>
  <c r="I29" i="29" s="1"/>
  <c r="H15" i="29"/>
  <c r="I15" i="29" s="1"/>
  <c r="H41" i="29"/>
  <c r="I41" i="29" s="1"/>
  <c r="H39" i="29"/>
  <c r="I39" i="29" s="1"/>
  <c r="H25" i="29"/>
  <c r="I25" i="29" s="1"/>
  <c r="H23" i="29"/>
  <c r="I23" i="29" s="1"/>
  <c r="H9" i="29"/>
  <c r="I9" i="29" s="1"/>
  <c r="H5" i="29"/>
  <c r="H5" i="14" a="1"/>
  <c r="H18" i="32"/>
  <c r="I18" i="32" s="1"/>
  <c r="H26" i="32"/>
  <c r="I26" i="32" s="1"/>
  <c r="H22" i="32"/>
  <c r="I22" i="32" s="1"/>
  <c r="H32" i="32"/>
  <c r="I32" i="32" s="1"/>
  <c r="H5" i="32"/>
  <c r="H16" i="32"/>
  <c r="I16" i="32" s="1"/>
  <c r="H30" i="32"/>
  <c r="I30" i="32" s="1"/>
  <c r="H8" i="32"/>
  <c r="I8" i="32" s="1"/>
  <c r="H40" i="32"/>
  <c r="I40" i="32" s="1"/>
  <c r="H24" i="32"/>
  <c r="I24" i="32" s="1"/>
  <c r="H14" i="32"/>
  <c r="I14" i="32" s="1"/>
  <c r="H36" i="32"/>
  <c r="I36" i="32" s="1"/>
  <c r="H29" i="32"/>
  <c r="I29" i="32" s="1"/>
  <c r="H21" i="32"/>
  <c r="I21" i="32" s="1"/>
  <c r="H17" i="32"/>
  <c r="I17" i="32" s="1"/>
  <c r="H33" i="32"/>
  <c r="I33" i="32" s="1"/>
  <c r="H15" i="32"/>
  <c r="I15" i="32" s="1"/>
  <c r="H23" i="32"/>
  <c r="I23" i="32" s="1"/>
  <c r="H43" i="32"/>
  <c r="I43" i="32" s="1"/>
  <c r="H7" i="32"/>
  <c r="I7" i="32" s="1"/>
  <c r="H41" i="32"/>
  <c r="I41" i="32" s="1"/>
  <c r="H25" i="32"/>
  <c r="I25" i="32" s="1"/>
  <c r="H16" i="35"/>
  <c r="I16" i="35" s="1"/>
  <c r="H10" i="35"/>
  <c r="I10" i="35" s="1"/>
  <c r="H27" i="35"/>
  <c r="I27" i="35" s="1"/>
  <c r="H33" i="35"/>
  <c r="I33" i="35" s="1"/>
  <c r="H8" i="35"/>
  <c r="I8" i="35" s="1"/>
  <c r="H12" i="35"/>
  <c r="I12" i="35" s="1"/>
  <c r="H40" i="35"/>
  <c r="I40" i="35" s="1"/>
  <c r="H26" i="35"/>
  <c r="I26" i="35" s="1"/>
  <c r="H35" i="35"/>
  <c r="I35" i="35" s="1"/>
  <c r="H6" i="41"/>
  <c r="I6" i="41" s="1"/>
  <c r="H41" i="41"/>
  <c r="I41" i="41" s="1"/>
  <c r="H25" i="41"/>
  <c r="I25" i="41" s="1"/>
  <c r="H17" i="41"/>
  <c r="I17" i="41" s="1"/>
  <c r="H32" i="41"/>
  <c r="I32" i="41" s="1"/>
  <c r="H24" i="41"/>
  <c r="I24" i="41" s="1"/>
  <c r="H16" i="41"/>
  <c r="I16" i="41" s="1"/>
  <c r="H8" i="41"/>
  <c r="I8" i="41" s="1"/>
  <c r="H42" i="41"/>
  <c r="I42" i="41" s="1"/>
  <c r="H30" i="41"/>
  <c r="I30" i="41" s="1"/>
  <c r="H20" i="41"/>
  <c r="I20" i="41" s="1"/>
  <c r="H31" i="41"/>
  <c r="I31" i="41" s="1"/>
  <c r="H19" i="41"/>
  <c r="I19" i="41" s="1"/>
  <c r="H5" i="41"/>
  <c r="H27" i="41"/>
  <c r="I27" i="41" s="1"/>
  <c r="H11" i="41"/>
  <c r="I11" i="41" s="1"/>
  <c r="H36" i="41"/>
  <c r="I36" i="41" s="1"/>
  <c r="H22" i="41"/>
  <c r="I22" i="41" s="1"/>
  <c r="H21" i="41"/>
  <c r="I21" i="41" s="1"/>
  <c r="H34" i="41"/>
  <c r="I34" i="41" s="1"/>
  <c r="H29" i="41"/>
  <c r="I29" i="41" s="1"/>
  <c r="H12" i="41"/>
  <c r="I12" i="41" s="1"/>
  <c r="H26" i="41"/>
  <c r="I26" i="41" s="1"/>
  <c r="H43" i="41"/>
  <c r="I43" i="41" s="1"/>
  <c r="H35" i="33"/>
  <c r="I35" i="33" s="1"/>
  <c r="H19" i="33"/>
  <c r="I19" i="33" s="1"/>
  <c r="H11" i="33"/>
  <c r="I11" i="33" s="1"/>
  <c r="H41" i="33"/>
  <c r="I41" i="33" s="1"/>
  <c r="H37" i="33"/>
  <c r="I37" i="33" s="1"/>
  <c r="H23" i="33"/>
  <c r="I23" i="33" s="1"/>
  <c r="H9" i="33"/>
  <c r="I9" i="33" s="1"/>
  <c r="H33" i="33"/>
  <c r="I33" i="33" s="1"/>
  <c r="H15" i="33"/>
  <c r="I15" i="33" s="1"/>
  <c r="H6" i="33"/>
  <c r="I6" i="33" s="1"/>
  <c r="H38" i="33"/>
  <c r="I38" i="33" s="1"/>
  <c r="H10" i="33"/>
  <c r="I10" i="33" s="1"/>
  <c r="H20" i="33"/>
  <c r="I20" i="33" s="1"/>
  <c r="H42" i="33"/>
  <c r="I42" i="33" s="1"/>
  <c r="H28" i="33"/>
  <c r="I28" i="33" s="1"/>
  <c r="H8" i="33"/>
  <c r="I8" i="33" s="1"/>
  <c r="H36" i="33"/>
  <c r="I36" i="33" s="1"/>
  <c r="H34" i="33"/>
  <c r="I34" i="33" s="1"/>
  <c r="H24" i="33"/>
  <c r="I24" i="33" s="1"/>
  <c r="H6" i="39"/>
  <c r="I6" i="39" s="1"/>
  <c r="H33" i="39"/>
  <c r="I33" i="39" s="1"/>
  <c r="H25" i="39"/>
  <c r="I25" i="39" s="1"/>
  <c r="H30" i="39"/>
  <c r="I30" i="39" s="1"/>
  <c r="H33" i="42"/>
  <c r="I33" i="42" s="1"/>
  <c r="H40" i="42"/>
  <c r="I40" i="42" s="1"/>
  <c r="H24" i="42"/>
  <c r="I24" i="42" s="1"/>
  <c r="H8" i="42"/>
  <c r="I8" i="42" s="1"/>
  <c r="H28" i="42"/>
  <c r="I28" i="42" s="1"/>
  <c r="H6" i="42"/>
  <c r="I6" i="42" s="1"/>
  <c r="H29" i="42"/>
  <c r="I29" i="42" s="1"/>
  <c r="H12" i="42"/>
  <c r="I12" i="42" s="1"/>
  <c r="H36" i="42"/>
  <c r="I36" i="42" s="1"/>
  <c r="H22" i="42"/>
  <c r="I22" i="42" s="1"/>
  <c r="H30" i="42"/>
  <c r="I30" i="42" s="1"/>
  <c r="H6" i="22"/>
  <c r="I6" i="22" s="1"/>
  <c r="H12" i="22"/>
  <c r="I12" i="22" s="1"/>
  <c r="H28" i="22"/>
  <c r="I28" i="22" s="1"/>
  <c r="H5" i="22"/>
  <c r="H20" i="22"/>
  <c r="I20" i="22" s="1"/>
  <c r="H32" i="22"/>
  <c r="I32" i="22" s="1"/>
  <c r="H8" i="22"/>
  <c r="I8" i="22" s="1"/>
  <c r="H35" i="22"/>
  <c r="I35" i="22" s="1"/>
  <c r="H43" i="22"/>
  <c r="I43" i="22" s="1"/>
  <c r="H7" i="22"/>
  <c r="I7" i="22" s="1"/>
  <c r="H41" i="22"/>
  <c r="I41" i="22" s="1"/>
  <c r="H27" i="22"/>
  <c r="I27" i="22" s="1"/>
  <c r="H23" i="22"/>
  <c r="I23" i="22" s="1"/>
  <c r="H9" i="22"/>
  <c r="I9" i="22" s="1"/>
  <c r="H20" i="25"/>
  <c r="I20" i="25" s="1"/>
  <c r="H18" i="25"/>
  <c r="I18" i="25" s="1"/>
  <c r="H30" i="25"/>
  <c r="I30" i="25" s="1"/>
  <c r="H24" i="25"/>
  <c r="I24" i="25" s="1"/>
  <c r="H38" i="25"/>
  <c r="I38" i="25" s="1"/>
  <c r="H32" i="25"/>
  <c r="I32" i="25" s="1"/>
  <c r="H26" i="25"/>
  <c r="I26" i="25" s="1"/>
  <c r="H14" i="25"/>
  <c r="I14" i="25" s="1"/>
  <c r="H42" i="25"/>
  <c r="I42" i="25" s="1"/>
  <c r="H22" i="25"/>
  <c r="I22" i="25" s="1"/>
  <c r="H25" i="25"/>
  <c r="I25" i="25" s="1"/>
  <c r="H17" i="25"/>
  <c r="I17" i="25" s="1"/>
  <c r="H13" i="25"/>
  <c r="I13" i="25" s="1"/>
  <c r="H43" i="25"/>
  <c r="I43" i="25" s="1"/>
  <c r="H29" i="25"/>
  <c r="I29" i="25" s="1"/>
  <c r="H15" i="25"/>
  <c r="I15" i="25" s="1"/>
  <c r="H11" i="25"/>
  <c r="I11" i="25" s="1"/>
  <c r="H19" i="25"/>
  <c r="I19" i="25" s="1"/>
  <c r="H37" i="25"/>
  <c r="I37" i="25" s="1"/>
  <c r="H5" i="25"/>
  <c r="G44" i="27"/>
  <c r="H5" i="27" a="1"/>
  <c r="G44" i="16"/>
  <c r="H5" i="16" a="1"/>
  <c r="G44" i="13"/>
  <c r="H5" i="13" a="1"/>
  <c r="H5" i="49" a="1"/>
  <c r="G44" i="49"/>
  <c r="H5" i="48" a="1"/>
  <c r="G44" i="48"/>
  <c r="H19" i="40" l="1"/>
  <c r="I19" i="40" s="1"/>
  <c r="H34" i="42"/>
  <c r="I34" i="42" s="1"/>
  <c r="H10" i="39"/>
  <c r="I10" i="39" s="1"/>
  <c r="H12" i="33"/>
  <c r="I12" i="33" s="1"/>
  <c r="H14" i="33"/>
  <c r="I14" i="33" s="1"/>
  <c r="H21" i="33"/>
  <c r="I21" i="33" s="1"/>
  <c r="H7" i="37"/>
  <c r="I7" i="37" s="1"/>
  <c r="H5" i="37"/>
  <c r="H35" i="37"/>
  <c r="I35" i="37" s="1"/>
  <c r="H33" i="37"/>
  <c r="I33" i="37" s="1"/>
  <c r="H40" i="20"/>
  <c r="I40" i="20" s="1"/>
  <c r="H8" i="8"/>
  <c r="I8" i="8" s="1"/>
  <c r="H42" i="8"/>
  <c r="I42" i="8" s="1"/>
  <c r="H42" i="40"/>
  <c r="I42" i="40" s="1"/>
  <c r="H13" i="39"/>
  <c r="I13" i="39" s="1"/>
  <c r="H21" i="37"/>
  <c r="I21" i="37" s="1"/>
  <c r="H27" i="37"/>
  <c r="I27" i="37" s="1"/>
  <c r="H19" i="37"/>
  <c r="I19" i="37" s="1"/>
  <c r="H8" i="37"/>
  <c r="I8" i="37" s="1"/>
  <c r="H41" i="37"/>
  <c r="I41" i="37" s="1"/>
  <c r="H19" i="8"/>
  <c r="I19" i="8" s="1"/>
  <c r="H14" i="8"/>
  <c r="I14" i="8" s="1"/>
  <c r="H33" i="40"/>
  <c r="I33" i="40" s="1"/>
  <c r="H14" i="39"/>
  <c r="I14" i="39" s="1"/>
  <c r="H38" i="37"/>
  <c r="I38" i="37" s="1"/>
  <c r="H43" i="37"/>
  <c r="I43" i="37" s="1"/>
  <c r="H31" i="37"/>
  <c r="I31" i="37" s="1"/>
  <c r="H16" i="37"/>
  <c r="I16" i="37" s="1"/>
  <c r="H6" i="37"/>
  <c r="I6" i="37" s="1"/>
  <c r="H21" i="8"/>
  <c r="I21" i="8" s="1"/>
  <c r="H38" i="8"/>
  <c r="I38" i="8" s="1"/>
  <c r="H39" i="37"/>
  <c r="I39" i="37" s="1"/>
  <c r="H18" i="37"/>
  <c r="I18" i="37" s="1"/>
  <c r="H10" i="37"/>
  <c r="I10" i="37" s="1"/>
  <c r="H24" i="37"/>
  <c r="I24" i="37" s="1"/>
  <c r="H43" i="8"/>
  <c r="I43" i="8" s="1"/>
  <c r="H22" i="8"/>
  <c r="I22" i="8" s="1"/>
  <c r="H37" i="44"/>
  <c r="I37" i="44" s="1"/>
  <c r="K37" i="44" s="1"/>
  <c r="H12" i="37"/>
  <c r="I12" i="37" s="1"/>
  <c r="H37" i="37"/>
  <c r="I37" i="37" s="1"/>
  <c r="H13" i="37"/>
  <c r="I13" i="37" s="1"/>
  <c r="H17" i="37"/>
  <c r="I17" i="37" s="1"/>
  <c r="H40" i="8"/>
  <c r="I40" i="8" s="1"/>
  <c r="H23" i="8"/>
  <c r="I23" i="8" s="1"/>
  <c r="H10" i="40"/>
  <c r="I10" i="40" s="1"/>
  <c r="H32" i="8"/>
  <c r="I32" i="8" s="1"/>
  <c r="H39" i="8"/>
  <c r="I39" i="8" s="1"/>
  <c r="H41" i="40"/>
  <c r="I41" i="40" s="1"/>
  <c r="H14" i="40"/>
  <c r="I14" i="40" s="1"/>
  <c r="H41" i="26"/>
  <c r="I41" i="26" s="1"/>
  <c r="H30" i="40"/>
  <c r="I30" i="40" s="1"/>
  <c r="H26" i="40"/>
  <c r="I26" i="40" s="1"/>
  <c r="H42" i="42"/>
  <c r="I42" i="42" s="1"/>
  <c r="H17" i="42"/>
  <c r="I17" i="42" s="1"/>
  <c r="H27" i="39"/>
  <c r="I27" i="39" s="1"/>
  <c r="H33" i="36"/>
  <c r="I33" i="36" s="1"/>
  <c r="H32" i="33"/>
  <c r="I32" i="33" s="1"/>
  <c r="H13" i="33"/>
  <c r="I13" i="33" s="1"/>
  <c r="H27" i="33"/>
  <c r="I27" i="33" s="1"/>
  <c r="H18" i="41"/>
  <c r="I18" i="41" s="1"/>
  <c r="H10" i="41"/>
  <c r="I10" i="41" s="1"/>
  <c r="H9" i="41"/>
  <c r="I9" i="41" s="1"/>
  <c r="H42" i="35"/>
  <c r="I42" i="35" s="1"/>
  <c r="H39" i="32"/>
  <c r="I39" i="32" s="1"/>
  <c r="H35" i="32"/>
  <c r="I35" i="32" s="1"/>
  <c r="H20" i="32"/>
  <c r="I20" i="32" s="1"/>
  <c r="H10" i="32"/>
  <c r="I10" i="32" s="1"/>
  <c r="H32" i="19"/>
  <c r="I32" i="19" s="1"/>
  <c r="H15" i="19"/>
  <c r="I15" i="19" s="1"/>
  <c r="H17" i="26"/>
  <c r="I17" i="26" s="1"/>
  <c r="H13" i="20"/>
  <c r="I13" i="20" s="1"/>
  <c r="H12" i="20"/>
  <c r="I12" i="20" s="1"/>
  <c r="H29" i="8"/>
  <c r="I29" i="8" s="1"/>
  <c r="H30" i="8"/>
  <c r="I30" i="8" s="1"/>
  <c r="H27" i="40"/>
  <c r="I27" i="40" s="1"/>
  <c r="H23" i="40"/>
  <c r="I23" i="40" s="1"/>
  <c r="H32" i="26"/>
  <c r="I32" i="26" s="1"/>
  <c r="H6" i="40"/>
  <c r="I6" i="40" s="1"/>
  <c r="H15" i="30"/>
  <c r="I15" i="30" s="1"/>
  <c r="H42" i="39"/>
  <c r="I42" i="39" s="1"/>
  <c r="H26" i="39"/>
  <c r="I26" i="39" s="1"/>
  <c r="H24" i="26"/>
  <c r="I24" i="26" s="1"/>
  <c r="H28" i="40"/>
  <c r="I28" i="40" s="1"/>
  <c r="H39" i="30"/>
  <c r="I39" i="30" s="1"/>
  <c r="H37" i="39"/>
  <c r="I37" i="39" s="1"/>
  <c r="H17" i="39"/>
  <c r="I17" i="39" s="1"/>
  <c r="H5" i="40"/>
  <c r="H43" i="40"/>
  <c r="I43" i="40" s="1"/>
  <c r="H38" i="39"/>
  <c r="I38" i="39" s="1"/>
  <c r="H41" i="39"/>
  <c r="I41" i="39" s="1"/>
  <c r="H15" i="51"/>
  <c r="I15" i="51" s="1"/>
  <c r="H7" i="52"/>
  <c r="I7" i="52" s="1"/>
  <c r="H27" i="26"/>
  <c r="I27" i="26" s="1"/>
  <c r="H26" i="26"/>
  <c r="I26" i="26" s="1"/>
  <c r="H13" i="51"/>
  <c r="I13" i="51" s="1"/>
  <c r="H21" i="25"/>
  <c r="I21" i="25" s="1"/>
  <c r="H27" i="25"/>
  <c r="I27" i="25" s="1"/>
  <c r="H16" i="25"/>
  <c r="I16" i="25" s="1"/>
  <c r="H11" i="22"/>
  <c r="I11" i="22" s="1"/>
  <c r="H36" i="22"/>
  <c r="I36" i="22" s="1"/>
  <c r="H38" i="40"/>
  <c r="I38" i="40" s="1"/>
  <c r="H21" i="40"/>
  <c r="I21" i="40" s="1"/>
  <c r="H14" i="42"/>
  <c r="I14" i="42" s="1"/>
  <c r="H23" i="42"/>
  <c r="I23" i="42" s="1"/>
  <c r="H21" i="39"/>
  <c r="I21" i="39" s="1"/>
  <c r="H43" i="39"/>
  <c r="I43" i="39" s="1"/>
  <c r="H10" i="36"/>
  <c r="I10" i="36" s="1"/>
  <c r="H16" i="33"/>
  <c r="I16" i="33" s="1"/>
  <c r="H29" i="33"/>
  <c r="I29" i="33" s="1"/>
  <c r="H7" i="33"/>
  <c r="I7" i="33" s="1"/>
  <c r="H28" i="52"/>
  <c r="I28" i="52" s="1"/>
  <c r="H38" i="41"/>
  <c r="I38" i="41" s="1"/>
  <c r="H28" i="41"/>
  <c r="I28" i="41" s="1"/>
  <c r="H35" i="41"/>
  <c r="I35" i="41" s="1"/>
  <c r="H33" i="41"/>
  <c r="I33" i="41" s="1"/>
  <c r="H28" i="35"/>
  <c r="I28" i="35" s="1"/>
  <c r="H27" i="32"/>
  <c r="I27" i="32" s="1"/>
  <c r="H31" i="32"/>
  <c r="I31" i="32" s="1"/>
  <c r="H6" i="32"/>
  <c r="I6" i="32" s="1"/>
  <c r="H12" i="32"/>
  <c r="I12" i="32" s="1"/>
  <c r="H37" i="29"/>
  <c r="I37" i="29" s="1"/>
  <c r="H31" i="29"/>
  <c r="I31" i="29" s="1"/>
  <c r="H32" i="29"/>
  <c r="I32" i="29" s="1"/>
  <c r="H18" i="29"/>
  <c r="I18" i="29" s="1"/>
  <c r="H26" i="50"/>
  <c r="I26" i="50" s="1"/>
  <c r="H10" i="50"/>
  <c r="I10" i="50" s="1"/>
  <c r="H6" i="50"/>
  <c r="I6" i="50" s="1"/>
  <c r="H9" i="21"/>
  <c r="I9" i="21" s="1"/>
  <c r="H15" i="21"/>
  <c r="I15" i="21" s="1"/>
  <c r="H38" i="21"/>
  <c r="I38" i="21" s="1"/>
  <c r="H8" i="19"/>
  <c r="I8" i="19" s="1"/>
  <c r="H31" i="19"/>
  <c r="I31" i="19" s="1"/>
  <c r="H35" i="26"/>
  <c r="I35" i="26" s="1"/>
  <c r="H38" i="26"/>
  <c r="I38" i="26" s="1"/>
  <c r="H31" i="24"/>
  <c r="I31" i="24" s="1"/>
  <c r="H39" i="24"/>
  <c r="I39" i="24" s="1"/>
  <c r="H35" i="24"/>
  <c r="I35" i="24" s="1"/>
  <c r="H18" i="24"/>
  <c r="I18" i="24" s="1"/>
  <c r="H7" i="28"/>
  <c r="I7" i="28" s="1"/>
  <c r="H28" i="28"/>
  <c r="I28" i="28" s="1"/>
  <c r="H22" i="37"/>
  <c r="I22" i="37" s="1"/>
  <c r="H26" i="37"/>
  <c r="I26" i="37" s="1"/>
  <c r="H14" i="37"/>
  <c r="I14" i="37" s="1"/>
  <c r="H42" i="37"/>
  <c r="I42" i="37" s="1"/>
  <c r="H43" i="20"/>
  <c r="I43" i="20" s="1"/>
  <c r="H36" i="20"/>
  <c r="I36" i="20" s="1"/>
  <c r="H24" i="8"/>
  <c r="I24" i="8" s="1"/>
  <c r="H17" i="8"/>
  <c r="I17" i="8" s="1"/>
  <c r="H20" i="8"/>
  <c r="I20" i="8" s="1"/>
  <c r="H37" i="51"/>
  <c r="I37" i="51" s="1"/>
  <c r="H15" i="26"/>
  <c r="I15" i="26" s="1"/>
  <c r="H6" i="51"/>
  <c r="I6" i="51" s="1"/>
  <c r="K6" i="51" s="1"/>
  <c r="H26" i="51"/>
  <c r="I26" i="51" s="1"/>
  <c r="H19" i="52"/>
  <c r="I19" i="52" s="1"/>
  <c r="K19" i="52" s="1"/>
  <c r="H18" i="26"/>
  <c r="I18" i="26" s="1"/>
  <c r="H29" i="51"/>
  <c r="I29" i="51" s="1"/>
  <c r="H41" i="52"/>
  <c r="I41" i="52" s="1"/>
  <c r="H19" i="26"/>
  <c r="I19" i="26" s="1"/>
  <c r="H6" i="26"/>
  <c r="I6" i="26" s="1"/>
  <c r="H20" i="44"/>
  <c r="I20" i="44" s="1"/>
  <c r="K20" i="44" s="1"/>
  <c r="H19" i="51"/>
  <c r="I19" i="51" s="1"/>
  <c r="K19" i="51" s="1"/>
  <c r="H40" i="51"/>
  <c r="I40" i="51" s="1"/>
  <c r="K40" i="51" s="1"/>
  <c r="H11" i="52"/>
  <c r="I11" i="52" s="1"/>
  <c r="H37" i="26"/>
  <c r="I37" i="26" s="1"/>
  <c r="H40" i="26"/>
  <c r="I40" i="26" s="1"/>
  <c r="H16" i="44"/>
  <c r="I16" i="44" s="1"/>
  <c r="K16" i="44" s="1"/>
  <c r="H41" i="44"/>
  <c r="I41" i="44" s="1"/>
  <c r="K41" i="44" s="1"/>
  <c r="H27" i="52"/>
  <c r="I27" i="52" s="1"/>
  <c r="K27" i="52" s="1"/>
  <c r="H25" i="26"/>
  <c r="I25" i="26" s="1"/>
  <c r="H33" i="26"/>
  <c r="I33" i="26" s="1"/>
  <c r="H16" i="26"/>
  <c r="I16" i="26" s="1"/>
  <c r="H20" i="43"/>
  <c r="I20" i="43" s="1"/>
  <c r="H8" i="17"/>
  <c r="I8" i="17" s="1"/>
  <c r="H25" i="19"/>
  <c r="I25" i="19" s="1"/>
  <c r="H42" i="19"/>
  <c r="I42" i="19" s="1"/>
  <c r="H41" i="28"/>
  <c r="I41" i="28" s="1"/>
  <c r="H18" i="22"/>
  <c r="I18" i="22" s="1"/>
  <c r="H39" i="40"/>
  <c r="I39" i="40" s="1"/>
  <c r="K39" i="40" s="1"/>
  <c r="H5" i="39"/>
  <c r="H8" i="39"/>
  <c r="I8" i="39" s="1"/>
  <c r="H18" i="50"/>
  <c r="I18" i="50" s="1"/>
  <c r="H14" i="50"/>
  <c r="I14" i="50" s="1"/>
  <c r="H40" i="21"/>
  <c r="I40" i="21" s="1"/>
  <c r="H26" i="19"/>
  <c r="I26" i="19" s="1"/>
  <c r="H13" i="28"/>
  <c r="I13" i="28" s="1"/>
  <c r="H30" i="28"/>
  <c r="I30" i="28" s="1"/>
  <c r="H17" i="20"/>
  <c r="I17" i="20" s="1"/>
  <c r="H18" i="20"/>
  <c r="I18" i="20" s="1"/>
  <c r="H7" i="17"/>
  <c r="I7" i="17" s="1"/>
  <c r="H32" i="44"/>
  <c r="I32" i="44" s="1"/>
  <c r="K32" i="44" s="1"/>
  <c r="H33" i="51"/>
  <c r="I33" i="51" s="1"/>
  <c r="H15" i="22"/>
  <c r="I15" i="22" s="1"/>
  <c r="H42" i="22"/>
  <c r="I42" i="22" s="1"/>
  <c r="H31" i="40"/>
  <c r="I31" i="40" s="1"/>
  <c r="H28" i="39"/>
  <c r="I28" i="39" s="1"/>
  <c r="H39" i="39"/>
  <c r="I39" i="39" s="1"/>
  <c r="H12" i="31"/>
  <c r="I12" i="31" s="1"/>
  <c r="H7" i="35"/>
  <c r="I7" i="35" s="1"/>
  <c r="H42" i="28"/>
  <c r="I42" i="28" s="1"/>
  <c r="H10" i="20"/>
  <c r="I10" i="20" s="1"/>
  <c r="H18" i="51"/>
  <c r="I18" i="51" s="1"/>
  <c r="K18" i="51" s="1"/>
  <c r="H7" i="25"/>
  <c r="I7" i="25" s="1"/>
  <c r="K7" i="25" s="1"/>
  <c r="H33" i="25"/>
  <c r="I33" i="25" s="1"/>
  <c r="K33" i="25" s="1"/>
  <c r="H8" i="25"/>
  <c r="I8" i="25" s="1"/>
  <c r="H13" i="22"/>
  <c r="I13" i="22" s="1"/>
  <c r="H34" i="40"/>
  <c r="I34" i="40" s="1"/>
  <c r="H35" i="31"/>
  <c r="I35" i="31" s="1"/>
  <c r="H14" i="21"/>
  <c r="I14" i="21" s="1"/>
  <c r="H8" i="40"/>
  <c r="I8" i="40" s="1"/>
  <c r="H34" i="50"/>
  <c r="I34" i="50" s="1"/>
  <c r="H34" i="20"/>
  <c r="I34" i="20" s="1"/>
  <c r="H20" i="40"/>
  <c r="I20" i="40" s="1"/>
  <c r="H5" i="20"/>
  <c r="H31" i="17"/>
  <c r="I31" i="17" s="1"/>
  <c r="H39" i="35"/>
  <c r="I39" i="35" s="1"/>
  <c r="H5" i="21"/>
  <c r="H43" i="19"/>
  <c r="I43" i="19" s="1"/>
  <c r="H32" i="51"/>
  <c r="I32" i="51" s="1"/>
  <c r="K32" i="51" s="1"/>
  <c r="H35" i="25"/>
  <c r="I35" i="25" s="1"/>
  <c r="H41" i="25"/>
  <c r="I41" i="25" s="1"/>
  <c r="H36" i="25"/>
  <c r="I36" i="25" s="1"/>
  <c r="H21" i="22"/>
  <c r="I21" i="22" s="1"/>
  <c r="H10" i="22"/>
  <c r="I10" i="22" s="1"/>
  <c r="H9" i="40"/>
  <c r="I9" i="40" s="1"/>
  <c r="H18" i="39"/>
  <c r="I18" i="39" s="1"/>
  <c r="H16" i="39"/>
  <c r="I16" i="39" s="1"/>
  <c r="H21" i="31"/>
  <c r="I21" i="31" s="1"/>
  <c r="H43" i="35"/>
  <c r="I43" i="35" s="1"/>
  <c r="H22" i="50"/>
  <c r="I22" i="50" s="1"/>
  <c r="H29" i="21"/>
  <c r="I29" i="21" s="1"/>
  <c r="H36" i="21"/>
  <c r="I36" i="21" s="1"/>
  <c r="H10" i="21"/>
  <c r="I10" i="21" s="1"/>
  <c r="H9" i="19"/>
  <c r="I9" i="19" s="1"/>
  <c r="H10" i="19"/>
  <c r="I10" i="19" s="1"/>
  <c r="H30" i="26"/>
  <c r="I30" i="26" s="1"/>
  <c r="H31" i="28"/>
  <c r="I31" i="28" s="1"/>
  <c r="H21" i="28"/>
  <c r="I21" i="28" s="1"/>
  <c r="H20" i="28"/>
  <c r="I20" i="28" s="1"/>
  <c r="H33" i="20"/>
  <c r="I33" i="20" s="1"/>
  <c r="K33" i="20" s="1"/>
  <c r="H38" i="20"/>
  <c r="I38" i="20" s="1"/>
  <c r="H9" i="17"/>
  <c r="I9" i="17" s="1"/>
  <c r="H25" i="44"/>
  <c r="I25" i="44" s="1"/>
  <c r="K25" i="44" s="1"/>
  <c r="H21" i="51"/>
  <c r="I21" i="51" s="1"/>
  <c r="H23" i="25"/>
  <c r="I23" i="25" s="1"/>
  <c r="H6" i="25"/>
  <c r="I6" i="25" s="1"/>
  <c r="H28" i="25"/>
  <c r="I28" i="25" s="1"/>
  <c r="H29" i="22"/>
  <c r="I29" i="22" s="1"/>
  <c r="H40" i="12"/>
  <c r="I40" i="12" s="1"/>
  <c r="H25" i="40"/>
  <c r="I25" i="40" s="1"/>
  <c r="K25" i="40" s="1"/>
  <c r="H16" i="40"/>
  <c r="I16" i="40" s="1"/>
  <c r="H11" i="42"/>
  <c r="I11" i="42" s="1"/>
  <c r="K11" i="42" s="1"/>
  <c r="H34" i="39"/>
  <c r="I34" i="39" s="1"/>
  <c r="H24" i="39"/>
  <c r="I24" i="39" s="1"/>
  <c r="K24" i="39" s="1"/>
  <c r="H39" i="31"/>
  <c r="I39" i="31" s="1"/>
  <c r="H20" i="35"/>
  <c r="I20" i="35" s="1"/>
  <c r="H13" i="32"/>
  <c r="I13" i="32" s="1"/>
  <c r="H42" i="32"/>
  <c r="I42" i="32" s="1"/>
  <c r="H17" i="29"/>
  <c r="I17" i="29" s="1"/>
  <c r="K17" i="29" s="1"/>
  <c r="H40" i="29"/>
  <c r="I40" i="29" s="1"/>
  <c r="H9" i="50"/>
  <c r="I9" i="50" s="1"/>
  <c r="H38" i="50"/>
  <c r="I38" i="50" s="1"/>
  <c r="K38" i="50" s="1"/>
  <c r="H13" i="21"/>
  <c r="I13" i="21" s="1"/>
  <c r="H32" i="21"/>
  <c r="I32" i="21" s="1"/>
  <c r="H6" i="21"/>
  <c r="I6" i="21" s="1"/>
  <c r="K6" i="21" s="1"/>
  <c r="H13" i="19"/>
  <c r="I13" i="19" s="1"/>
  <c r="K13" i="19" s="1"/>
  <c r="H36" i="19"/>
  <c r="I36" i="19" s="1"/>
  <c r="H14" i="26"/>
  <c r="I14" i="26" s="1"/>
  <c r="K14" i="26" s="1"/>
  <c r="H17" i="28"/>
  <c r="I17" i="28" s="1"/>
  <c r="H29" i="28"/>
  <c r="I29" i="28" s="1"/>
  <c r="H10" i="28"/>
  <c r="I10" i="28" s="1"/>
  <c r="H37" i="20"/>
  <c r="I37" i="20" s="1"/>
  <c r="H22" i="20"/>
  <c r="I22" i="20" s="1"/>
  <c r="H17" i="17"/>
  <c r="I17" i="17" s="1"/>
  <c r="H31" i="8"/>
  <c r="I31" i="8" s="1"/>
  <c r="H23" i="44"/>
  <c r="I23" i="44" s="1"/>
  <c r="K23" i="44" s="1"/>
  <c r="H19" i="39"/>
  <c r="I19" i="39" s="1"/>
  <c r="H11" i="39"/>
  <c r="I11" i="39" s="1"/>
  <c r="H35" i="51"/>
  <c r="I35" i="51" s="1"/>
  <c r="H37" i="22"/>
  <c r="I37" i="22" s="1"/>
  <c r="H35" i="40"/>
  <c r="I35" i="40" s="1"/>
  <c r="H37" i="40"/>
  <c r="I37" i="40" s="1"/>
  <c r="H24" i="40"/>
  <c r="I24" i="40" s="1"/>
  <c r="H15" i="39"/>
  <c r="I15" i="39" s="1"/>
  <c r="H32" i="39"/>
  <c r="I32" i="39" s="1"/>
  <c r="H28" i="31"/>
  <c r="I28" i="31" s="1"/>
  <c r="H5" i="19"/>
  <c r="H27" i="19"/>
  <c r="I27" i="19" s="1"/>
  <c r="H28" i="19"/>
  <c r="I28" i="19" s="1"/>
  <c r="H19" i="28"/>
  <c r="I19" i="28" s="1"/>
  <c r="H37" i="28"/>
  <c r="I37" i="28" s="1"/>
  <c r="H40" i="28"/>
  <c r="I40" i="28" s="1"/>
  <c r="H11" i="20"/>
  <c r="I11" i="20" s="1"/>
  <c r="H6" i="20"/>
  <c r="I6" i="20" s="1"/>
  <c r="H25" i="17"/>
  <c r="I25" i="17" s="1"/>
  <c r="H27" i="51"/>
  <c r="I27" i="51" s="1"/>
  <c r="H39" i="25"/>
  <c r="I39" i="25" s="1"/>
  <c r="H34" i="25"/>
  <c r="I34" i="25" s="1"/>
  <c r="K34" i="25" s="1"/>
  <c r="H12" i="25"/>
  <c r="I12" i="25" s="1"/>
  <c r="K12" i="25" s="1"/>
  <c r="H40" i="22"/>
  <c r="I40" i="22" s="1"/>
  <c r="K40" i="22" s="1"/>
  <c r="H22" i="40"/>
  <c r="I22" i="40" s="1"/>
  <c r="H12" i="40"/>
  <c r="I12" i="40" s="1"/>
  <c r="H32" i="40"/>
  <c r="I32" i="40" s="1"/>
  <c r="H35" i="39"/>
  <c r="I35" i="39" s="1"/>
  <c r="K35" i="39" s="1"/>
  <c r="H9" i="39"/>
  <c r="I9" i="39" s="1"/>
  <c r="H5" i="35"/>
  <c r="H34" i="35"/>
  <c r="I34" i="35" s="1"/>
  <c r="H8" i="50"/>
  <c r="I8" i="50" s="1"/>
  <c r="H15" i="50"/>
  <c r="I15" i="50" s="1"/>
  <c r="H25" i="21"/>
  <c r="I25" i="21" s="1"/>
  <c r="K25" i="21" s="1"/>
  <c r="H24" i="21"/>
  <c r="I24" i="21" s="1"/>
  <c r="H40" i="19"/>
  <c r="I40" i="19" s="1"/>
  <c r="H41" i="19"/>
  <c r="I41" i="19" s="1"/>
  <c r="H20" i="19"/>
  <c r="I20" i="19" s="1"/>
  <c r="K20" i="19" s="1"/>
  <c r="H33" i="28"/>
  <c r="I33" i="28" s="1"/>
  <c r="H38" i="28"/>
  <c r="I38" i="28" s="1"/>
  <c r="H32" i="28"/>
  <c r="I32" i="28" s="1"/>
  <c r="H25" i="20"/>
  <c r="I25" i="20" s="1"/>
  <c r="H30" i="20"/>
  <c r="I30" i="20" s="1"/>
  <c r="H38" i="17"/>
  <c r="I38" i="17" s="1"/>
  <c r="H8" i="28"/>
  <c r="I8" i="28" s="1"/>
  <c r="H9" i="20"/>
  <c r="I9" i="20" s="1"/>
  <c r="H32" i="20"/>
  <c r="I32" i="20" s="1"/>
  <c r="H12" i="17"/>
  <c r="I12" i="17" s="1"/>
  <c r="H31" i="25"/>
  <c r="I31" i="25" s="1"/>
  <c r="K31" i="25" s="1"/>
  <c r="H10" i="25"/>
  <c r="I10" i="25" s="1"/>
  <c r="H17" i="22"/>
  <c r="I17" i="22" s="1"/>
  <c r="H9" i="28"/>
  <c r="I9" i="28" s="1"/>
  <c r="H23" i="20"/>
  <c r="I23" i="20" s="1"/>
  <c r="H24" i="17"/>
  <c r="I24" i="17" s="1"/>
  <c r="H8" i="51"/>
  <c r="I8" i="51" s="1"/>
  <c r="K8" i="51" s="1"/>
  <c r="H22" i="22"/>
  <c r="I22" i="22" s="1"/>
  <c r="K22" i="22" s="1"/>
  <c r="H18" i="40"/>
  <c r="I18" i="40" s="1"/>
  <c r="H7" i="40"/>
  <c r="I7" i="40" s="1"/>
  <c r="H31" i="39"/>
  <c r="I31" i="39" s="1"/>
  <c r="H36" i="39"/>
  <c r="I36" i="39" s="1"/>
  <c r="H11" i="35"/>
  <c r="I11" i="35" s="1"/>
  <c r="H40" i="50"/>
  <c r="I40" i="50" s="1"/>
  <c r="K40" i="50" s="1"/>
  <c r="H32" i="50"/>
  <c r="I32" i="50" s="1"/>
  <c r="K32" i="50" s="1"/>
  <c r="H19" i="19"/>
  <c r="I19" i="19" s="1"/>
  <c r="H6" i="19"/>
  <c r="I6" i="19" s="1"/>
  <c r="H26" i="28"/>
  <c r="I26" i="28" s="1"/>
  <c r="K26" i="28" s="1"/>
  <c r="H25" i="51"/>
  <c r="I25" i="51" s="1"/>
  <c r="H9" i="25"/>
  <c r="I9" i="25" s="1"/>
  <c r="H31" i="22"/>
  <c r="I31" i="22" s="1"/>
  <c r="H14" i="22"/>
  <c r="I14" i="22" s="1"/>
  <c r="H17" i="40"/>
  <c r="I17" i="40" s="1"/>
  <c r="K17" i="40" s="1"/>
  <c r="H15" i="40"/>
  <c r="I15" i="40" s="1"/>
  <c r="H12" i="39"/>
  <c r="I12" i="39" s="1"/>
  <c r="H7" i="39"/>
  <c r="I7" i="39" s="1"/>
  <c r="K7" i="39" s="1"/>
  <c r="H13" i="35"/>
  <c r="I13" i="35" s="1"/>
  <c r="H29" i="50"/>
  <c r="I29" i="50" s="1"/>
  <c r="H13" i="50"/>
  <c r="I13" i="50" s="1"/>
  <c r="H33" i="21"/>
  <c r="I33" i="21" s="1"/>
  <c r="H23" i="21"/>
  <c r="I23" i="21" s="1"/>
  <c r="H33" i="19"/>
  <c r="I33" i="19" s="1"/>
  <c r="H30" i="19"/>
  <c r="I30" i="19" s="1"/>
  <c r="H7" i="26"/>
  <c r="I7" i="26" s="1"/>
  <c r="K7" i="26" s="1"/>
  <c r="H23" i="28"/>
  <c r="I23" i="28" s="1"/>
  <c r="H39" i="20"/>
  <c r="I39" i="20" s="1"/>
  <c r="K39" i="20" s="1"/>
  <c r="H16" i="17"/>
  <c r="I16" i="17" s="1"/>
  <c r="H15" i="17"/>
  <c r="I15" i="17" s="1"/>
  <c r="H33" i="17"/>
  <c r="I33" i="17" s="1"/>
  <c r="H5" i="51"/>
  <c r="H43" i="51"/>
  <c r="I43" i="51" s="1"/>
  <c r="H17" i="51"/>
  <c r="I17" i="51" s="1"/>
  <c r="K17" i="51" s="1"/>
  <c r="H10" i="51"/>
  <c r="I10" i="51" s="1"/>
  <c r="H9" i="51"/>
  <c r="I9" i="51" s="1"/>
  <c r="K9" i="51" s="1"/>
  <c r="H30" i="35"/>
  <c r="I30" i="35" s="1"/>
  <c r="H32" i="35"/>
  <c r="I32" i="35" s="1"/>
  <c r="H43" i="17"/>
  <c r="I43" i="17" s="1"/>
  <c r="H41" i="17"/>
  <c r="I41" i="17" s="1"/>
  <c r="H29" i="17"/>
  <c r="I29" i="17" s="1"/>
  <c r="H6" i="17"/>
  <c r="I6" i="17" s="1"/>
  <c r="H37" i="35"/>
  <c r="I37" i="35" s="1"/>
  <c r="H25" i="35"/>
  <c r="I25" i="35" s="1"/>
  <c r="H24" i="35"/>
  <c r="I24" i="35" s="1"/>
  <c r="H14" i="51"/>
  <c r="I14" i="51" s="1"/>
  <c r="H20" i="51"/>
  <c r="I20" i="51" s="1"/>
  <c r="K20" i="51" s="1"/>
  <c r="H12" i="51"/>
  <c r="I12" i="51" s="1"/>
  <c r="K12" i="51" s="1"/>
  <c r="H39" i="26"/>
  <c r="I39" i="26" s="1"/>
  <c r="H11" i="17"/>
  <c r="I11" i="17" s="1"/>
  <c r="H30" i="17"/>
  <c r="I30" i="17" s="1"/>
  <c r="H13" i="8"/>
  <c r="I13" i="8" s="1"/>
  <c r="H10" i="8"/>
  <c r="I10" i="8" s="1"/>
  <c r="H22" i="51"/>
  <c r="I22" i="51" s="1"/>
  <c r="H11" i="51"/>
  <c r="I11" i="51" s="1"/>
  <c r="H24" i="51"/>
  <c r="I24" i="51" s="1"/>
  <c r="H19" i="22"/>
  <c r="I19" i="22" s="1"/>
  <c r="H38" i="22"/>
  <c r="I38" i="22" s="1"/>
  <c r="K38" i="22" s="1"/>
  <c r="H5" i="33"/>
  <c r="H30" i="33"/>
  <c r="I30" i="33" s="1"/>
  <c r="K30" i="33" s="1"/>
  <c r="H25" i="33"/>
  <c r="I25" i="33" s="1"/>
  <c r="K25" i="33" s="1"/>
  <c r="H38" i="31"/>
  <c r="I38" i="31" s="1"/>
  <c r="H7" i="41"/>
  <c r="I7" i="41" s="1"/>
  <c r="H13" i="41"/>
  <c r="I13" i="41" s="1"/>
  <c r="H17" i="35"/>
  <c r="I17" i="35" s="1"/>
  <c r="H29" i="35"/>
  <c r="I29" i="35" s="1"/>
  <c r="H21" i="26"/>
  <c r="I21" i="26" s="1"/>
  <c r="H20" i="26"/>
  <c r="I20" i="26" s="1"/>
  <c r="H27" i="17"/>
  <c r="I27" i="17" s="1"/>
  <c r="K27" i="17" s="1"/>
  <c r="H22" i="17"/>
  <c r="I22" i="17" s="1"/>
  <c r="H27" i="8"/>
  <c r="I27" i="8" s="1"/>
  <c r="H34" i="8"/>
  <c r="I34" i="8" s="1"/>
  <c r="H30" i="51"/>
  <c r="I30" i="51" s="1"/>
  <c r="H41" i="51"/>
  <c r="I41" i="51" s="1"/>
  <c r="H34" i="51"/>
  <c r="I34" i="51" s="1"/>
  <c r="H33" i="22"/>
  <c r="I33" i="22" s="1"/>
  <c r="H30" i="22"/>
  <c r="I30" i="22" s="1"/>
  <c r="H13" i="40"/>
  <c r="I13" i="40" s="1"/>
  <c r="H11" i="40"/>
  <c r="I11" i="40" s="1"/>
  <c r="H40" i="40"/>
  <c r="I40" i="40" s="1"/>
  <c r="H31" i="42"/>
  <c r="I31" i="42" s="1"/>
  <c r="H23" i="39"/>
  <c r="I23" i="39" s="1"/>
  <c r="K23" i="39" s="1"/>
  <c r="H29" i="39"/>
  <c r="I29" i="39" s="1"/>
  <c r="H40" i="33"/>
  <c r="I40" i="33" s="1"/>
  <c r="H22" i="33"/>
  <c r="I22" i="33" s="1"/>
  <c r="H39" i="33"/>
  <c r="I39" i="33" s="1"/>
  <c r="H11" i="31"/>
  <c r="I11" i="31" s="1"/>
  <c r="K11" i="31" s="1"/>
  <c r="H37" i="41"/>
  <c r="I37" i="41" s="1"/>
  <c r="H23" i="41"/>
  <c r="I23" i="41" s="1"/>
  <c r="H19" i="35"/>
  <c r="I19" i="35" s="1"/>
  <c r="H9" i="35"/>
  <c r="I9" i="35" s="1"/>
  <c r="H11" i="32"/>
  <c r="I11" i="32" s="1"/>
  <c r="H37" i="32"/>
  <c r="I37" i="32" s="1"/>
  <c r="K37" i="32" s="1"/>
  <c r="H34" i="32"/>
  <c r="I34" i="32" s="1"/>
  <c r="H17" i="50"/>
  <c r="I17" i="50" s="1"/>
  <c r="H42" i="50"/>
  <c r="I42" i="50" s="1"/>
  <c r="H37" i="19"/>
  <c r="I37" i="19" s="1"/>
  <c r="H39" i="19"/>
  <c r="I39" i="19" s="1"/>
  <c r="H31" i="26"/>
  <c r="I31" i="26" s="1"/>
  <c r="H42" i="26"/>
  <c r="I42" i="26" s="1"/>
  <c r="K42" i="26" s="1"/>
  <c r="H7" i="20"/>
  <c r="I7" i="20" s="1"/>
  <c r="H16" i="20"/>
  <c r="I16" i="20" s="1"/>
  <c r="H19" i="17"/>
  <c r="I19" i="17" s="1"/>
  <c r="H42" i="17"/>
  <c r="I42" i="17" s="1"/>
  <c r="H37" i="8"/>
  <c r="I37" i="8" s="1"/>
  <c r="H18" i="8"/>
  <c r="I18" i="8" s="1"/>
  <c r="K18" i="8" s="1"/>
  <c r="H23" i="17"/>
  <c r="I23" i="17" s="1"/>
  <c r="H26" i="17"/>
  <c r="I26" i="17" s="1"/>
  <c r="H13" i="44"/>
  <c r="I13" i="44" s="1"/>
  <c r="K13" i="44" s="1"/>
  <c r="H38" i="51"/>
  <c r="I38" i="51" s="1"/>
  <c r="H7" i="51"/>
  <c r="I7" i="51" s="1"/>
  <c r="K7" i="51" s="1"/>
  <c r="H36" i="51"/>
  <c r="I36" i="51" s="1"/>
  <c r="K36" i="51" s="1"/>
  <c r="H37" i="17"/>
  <c r="I37" i="17" s="1"/>
  <c r="H10" i="17"/>
  <c r="I10" i="17" s="1"/>
  <c r="H13" i="26"/>
  <c r="I13" i="26" s="1"/>
  <c r="H36" i="26"/>
  <c r="I36" i="26" s="1"/>
  <c r="H5" i="17"/>
  <c r="H21" i="17"/>
  <c r="I21" i="17" s="1"/>
  <c r="H18" i="17"/>
  <c r="I18" i="17" s="1"/>
  <c r="K18" i="17" s="1"/>
  <c r="H29" i="44"/>
  <c r="I29" i="44" s="1"/>
  <c r="K29" i="44" s="1"/>
  <c r="H23" i="51"/>
  <c r="I23" i="51" s="1"/>
  <c r="H16" i="51"/>
  <c r="I16" i="51" s="1"/>
  <c r="H31" i="51"/>
  <c r="I31" i="51" s="1"/>
  <c r="H28" i="51"/>
  <c r="I28" i="51" s="1"/>
  <c r="H18" i="33"/>
  <c r="I18" i="33" s="1"/>
  <c r="K18" i="33" s="1"/>
  <c r="H17" i="33"/>
  <c r="I17" i="33" s="1"/>
  <c r="K17" i="33" s="1"/>
  <c r="H43" i="33"/>
  <c r="I43" i="33" s="1"/>
  <c r="K43" i="33" s="1"/>
  <c r="H10" i="31"/>
  <c r="I10" i="31" s="1"/>
  <c r="H39" i="41"/>
  <c r="I39" i="41" s="1"/>
  <c r="H22" i="35"/>
  <c r="I22" i="35" s="1"/>
  <c r="H18" i="44"/>
  <c r="I18" i="44" s="1"/>
  <c r="K18" i="44" s="1"/>
  <c r="H18" i="35"/>
  <c r="I18" i="35" s="1"/>
  <c r="H15" i="35"/>
  <c r="I15" i="35" s="1"/>
  <c r="K15" i="35" s="1"/>
  <c r="H25" i="22"/>
  <c r="I25" i="22" s="1"/>
  <c r="K25" i="22" s="1"/>
  <c r="H16" i="22"/>
  <c r="I16" i="22" s="1"/>
  <c r="K16" i="22" s="1"/>
  <c r="H34" i="22"/>
  <c r="I34" i="22" s="1"/>
  <c r="K34" i="22" s="1"/>
  <c r="H23" i="35"/>
  <c r="I23" i="35" s="1"/>
  <c r="H43" i="26"/>
  <c r="I43" i="26" s="1"/>
  <c r="H22" i="26"/>
  <c r="I22" i="26" s="1"/>
  <c r="H40" i="17"/>
  <c r="I40" i="17" s="1"/>
  <c r="H35" i="17"/>
  <c r="I35" i="17" s="1"/>
  <c r="K35" i="17" s="1"/>
  <c r="H36" i="17"/>
  <c r="I36" i="17" s="1"/>
  <c r="H9" i="8"/>
  <c r="I9" i="8" s="1"/>
  <c r="H6" i="8"/>
  <c r="I6" i="8" s="1"/>
  <c r="H39" i="51"/>
  <c r="I39" i="51" s="1"/>
  <c r="H39" i="22"/>
  <c r="I39" i="22" s="1"/>
  <c r="H24" i="22"/>
  <c r="I24" i="22" s="1"/>
  <c r="H29" i="40"/>
  <c r="I29" i="40" s="1"/>
  <c r="K29" i="40" s="1"/>
  <c r="H39" i="42"/>
  <c r="I39" i="42" s="1"/>
  <c r="K39" i="42" s="1"/>
  <c r="H20" i="39"/>
  <c r="I20" i="39" s="1"/>
  <c r="H22" i="39"/>
  <c r="I22" i="39" s="1"/>
  <c r="K22" i="39" s="1"/>
  <c r="H26" i="33"/>
  <c r="I26" i="33" s="1"/>
  <c r="H10" i="52"/>
  <c r="I10" i="52" s="1"/>
  <c r="H15" i="41"/>
  <c r="I15" i="41" s="1"/>
  <c r="K15" i="41" s="1"/>
  <c r="H14" i="41"/>
  <c r="I14" i="41" s="1"/>
  <c r="H6" i="35"/>
  <c r="I6" i="35" s="1"/>
  <c r="H31" i="35"/>
  <c r="I31" i="35" s="1"/>
  <c r="H9" i="32"/>
  <c r="I9" i="32" s="1"/>
  <c r="H28" i="32"/>
  <c r="I28" i="32" s="1"/>
  <c r="K28" i="32" s="1"/>
  <c r="H7" i="29"/>
  <c r="I7" i="29" s="1"/>
  <c r="K7" i="29" s="1"/>
  <c r="H43" i="29"/>
  <c r="I43" i="29" s="1"/>
  <c r="H28" i="29"/>
  <c r="I28" i="29" s="1"/>
  <c r="H37" i="50"/>
  <c r="I37" i="50" s="1"/>
  <c r="H29" i="19"/>
  <c r="I29" i="19" s="1"/>
  <c r="H11" i="26"/>
  <c r="I11" i="26" s="1"/>
  <c r="H5" i="26"/>
  <c r="H21" i="20"/>
  <c r="I21" i="20" s="1"/>
  <c r="H26" i="20"/>
  <c r="I26" i="20" s="1"/>
  <c r="H32" i="17"/>
  <c r="I32" i="17" s="1"/>
  <c r="H39" i="17"/>
  <c r="I39" i="17" s="1"/>
  <c r="H28" i="17"/>
  <c r="I28" i="17" s="1"/>
  <c r="H15" i="8"/>
  <c r="I15" i="8" s="1"/>
  <c r="H36" i="8"/>
  <c r="I36" i="8" s="1"/>
  <c r="K36" i="8" s="1"/>
  <c r="H9" i="44"/>
  <c r="I9" i="44" s="1"/>
  <c r="K9" i="44" s="1"/>
  <c r="H34" i="38"/>
  <c r="I34" i="38" s="1"/>
  <c r="H35" i="36"/>
  <c r="I35" i="36" s="1"/>
  <c r="K35" i="36" s="1"/>
  <c r="H7" i="36"/>
  <c r="I7" i="36" s="1"/>
  <c r="H5" i="31"/>
  <c r="H41" i="31"/>
  <c r="I41" i="31" s="1"/>
  <c r="H36" i="31"/>
  <c r="I36" i="31" s="1"/>
  <c r="H12" i="38"/>
  <c r="I12" i="38" s="1"/>
  <c r="K12" i="38" s="1"/>
  <c r="H28" i="38"/>
  <c r="I28" i="38" s="1"/>
  <c r="K28" i="38" s="1"/>
  <c r="H6" i="38"/>
  <c r="I6" i="38" s="1"/>
  <c r="K6" i="38" s="1"/>
  <c r="H18" i="36"/>
  <c r="I18" i="36" s="1"/>
  <c r="H15" i="36"/>
  <c r="I15" i="36" s="1"/>
  <c r="H17" i="52"/>
  <c r="I17" i="52" s="1"/>
  <c r="H34" i="31"/>
  <c r="I34" i="31" s="1"/>
  <c r="K34" i="31" s="1"/>
  <c r="H27" i="31"/>
  <c r="I27" i="31" s="1"/>
  <c r="K27" i="31" s="1"/>
  <c r="H40" i="31"/>
  <c r="I40" i="31" s="1"/>
  <c r="K40" i="31" s="1"/>
  <c r="H34" i="36"/>
  <c r="I34" i="36" s="1"/>
  <c r="H23" i="36"/>
  <c r="I23" i="36" s="1"/>
  <c r="K23" i="36" s="1"/>
  <c r="H5" i="52"/>
  <c r="I5" i="52" s="1"/>
  <c r="H16" i="52"/>
  <c r="I16" i="52" s="1"/>
  <c r="H24" i="31"/>
  <c r="I24" i="31" s="1"/>
  <c r="H31" i="31"/>
  <c r="I31" i="31" s="1"/>
  <c r="H20" i="31"/>
  <c r="I20" i="31" s="1"/>
  <c r="H10" i="38"/>
  <c r="I10" i="38" s="1"/>
  <c r="H11" i="38"/>
  <c r="I11" i="38" s="1"/>
  <c r="K11" i="38" s="1"/>
  <c r="H29" i="26"/>
  <c r="I29" i="26" s="1"/>
  <c r="K29" i="26" s="1"/>
  <c r="H23" i="26"/>
  <c r="I23" i="26" s="1"/>
  <c r="H12" i="26"/>
  <c r="I12" i="26" s="1"/>
  <c r="H35" i="20"/>
  <c r="I35" i="20" s="1"/>
  <c r="H42" i="20"/>
  <c r="I42" i="20" s="1"/>
  <c r="H20" i="20"/>
  <c r="I20" i="20" s="1"/>
  <c r="H35" i="8"/>
  <c r="I35" i="8" s="1"/>
  <c r="K35" i="8" s="1"/>
  <c r="H33" i="8"/>
  <c r="I33" i="8" s="1"/>
  <c r="K33" i="8" s="1"/>
  <c r="H21" i="44"/>
  <c r="I21" i="44" s="1"/>
  <c r="K21" i="44" s="1"/>
  <c r="H38" i="44"/>
  <c r="I38" i="44" s="1"/>
  <c r="K38" i="44" s="1"/>
  <c r="H40" i="44"/>
  <c r="I40" i="44" s="1"/>
  <c r="K40" i="44" s="1"/>
  <c r="H9" i="36"/>
  <c r="I9" i="36" s="1"/>
  <c r="K9" i="36" s="1"/>
  <c r="H31" i="36"/>
  <c r="I31" i="36" s="1"/>
  <c r="H26" i="38"/>
  <c r="I26" i="38" s="1"/>
  <c r="H21" i="38"/>
  <c r="I21" i="38" s="1"/>
  <c r="H32" i="31"/>
  <c r="I32" i="31" s="1"/>
  <c r="K32" i="31" s="1"/>
  <c r="H27" i="38"/>
  <c r="I27" i="38" s="1"/>
  <c r="H43" i="38"/>
  <c r="I43" i="38" s="1"/>
  <c r="H11" i="44"/>
  <c r="I11" i="44" s="1"/>
  <c r="K11" i="44" s="1"/>
  <c r="H7" i="44"/>
  <c r="I7" i="44" s="1"/>
  <c r="K7" i="44" s="1"/>
  <c r="H19" i="36"/>
  <c r="I19" i="36" s="1"/>
  <c r="K19" i="36" s="1"/>
  <c r="H25" i="36"/>
  <c r="I25" i="36" s="1"/>
  <c r="H39" i="36"/>
  <c r="I39" i="36" s="1"/>
  <c r="H20" i="36"/>
  <c r="I20" i="36" s="1"/>
  <c r="K20" i="36" s="1"/>
  <c r="H12" i="52"/>
  <c r="I12" i="52" s="1"/>
  <c r="H22" i="52"/>
  <c r="I22" i="52" s="1"/>
  <c r="H25" i="31"/>
  <c r="I25" i="31" s="1"/>
  <c r="H42" i="52"/>
  <c r="I42" i="52" s="1"/>
  <c r="H14" i="38"/>
  <c r="I14" i="38" s="1"/>
  <c r="H8" i="38"/>
  <c r="I8" i="38" s="1"/>
  <c r="H41" i="36"/>
  <c r="I41" i="36" s="1"/>
  <c r="H12" i="36"/>
  <c r="I12" i="36" s="1"/>
  <c r="H16" i="36"/>
  <c r="I16" i="36" s="1"/>
  <c r="K16" i="36" s="1"/>
  <c r="H15" i="52"/>
  <c r="I15" i="52" s="1"/>
  <c r="H22" i="31"/>
  <c r="I22" i="31" s="1"/>
  <c r="H29" i="31"/>
  <c r="I29" i="31" s="1"/>
  <c r="H18" i="31"/>
  <c r="I18" i="31" s="1"/>
  <c r="H38" i="36"/>
  <c r="I38" i="36" s="1"/>
  <c r="K38" i="36" s="1"/>
  <c r="H28" i="36"/>
  <c r="I28" i="36" s="1"/>
  <c r="K28" i="36" s="1"/>
  <c r="H24" i="36"/>
  <c r="I24" i="36" s="1"/>
  <c r="K24" i="36" s="1"/>
  <c r="H26" i="52"/>
  <c r="I26" i="52" s="1"/>
  <c r="K26" i="52" s="1"/>
  <c r="H31" i="52"/>
  <c r="I31" i="52" s="1"/>
  <c r="H14" i="31"/>
  <c r="I14" i="31" s="1"/>
  <c r="H7" i="31"/>
  <c r="I7" i="31" s="1"/>
  <c r="K7" i="31" s="1"/>
  <c r="H38" i="35"/>
  <c r="I38" i="35" s="1"/>
  <c r="H41" i="35"/>
  <c r="I41" i="35" s="1"/>
  <c r="H36" i="38"/>
  <c r="I36" i="38" s="1"/>
  <c r="H16" i="38"/>
  <c r="I16" i="38" s="1"/>
  <c r="H9" i="26"/>
  <c r="I9" i="26" s="1"/>
  <c r="H10" i="26"/>
  <c r="I10" i="26" s="1"/>
  <c r="H8" i="26"/>
  <c r="I8" i="26" s="1"/>
  <c r="H11" i="8"/>
  <c r="I11" i="8" s="1"/>
  <c r="H26" i="8"/>
  <c r="I26" i="8" s="1"/>
  <c r="H28" i="44"/>
  <c r="I28" i="44" s="1"/>
  <c r="K28" i="44" s="1"/>
  <c r="H37" i="36"/>
  <c r="I37" i="36" s="1"/>
  <c r="K37" i="36" s="1"/>
  <c r="H8" i="36"/>
  <c r="I8" i="36" s="1"/>
  <c r="K8" i="36" s="1"/>
  <c r="H30" i="31"/>
  <c r="I30" i="31" s="1"/>
  <c r="K30" i="31" s="1"/>
  <c r="H29" i="36"/>
  <c r="I29" i="36" s="1"/>
  <c r="H42" i="36"/>
  <c r="I42" i="36" s="1"/>
  <c r="H32" i="36"/>
  <c r="I32" i="36" s="1"/>
  <c r="H9" i="52"/>
  <c r="I9" i="52" s="1"/>
  <c r="H6" i="52"/>
  <c r="I6" i="52" s="1"/>
  <c r="K6" i="52" s="1"/>
  <c r="H6" i="31"/>
  <c r="I6" i="31" s="1"/>
  <c r="H17" i="31"/>
  <c r="I17" i="31" s="1"/>
  <c r="H15" i="38"/>
  <c r="I15" i="38" s="1"/>
  <c r="K15" i="38" s="1"/>
  <c r="H24" i="38"/>
  <c r="I24" i="38" s="1"/>
  <c r="H26" i="44"/>
  <c r="I26" i="44" s="1"/>
  <c r="K26" i="44" s="1"/>
  <c r="H30" i="36"/>
  <c r="I30" i="36" s="1"/>
  <c r="K30" i="36" s="1"/>
  <c r="H11" i="36"/>
  <c r="I11" i="36" s="1"/>
  <c r="H40" i="36"/>
  <c r="I40" i="36" s="1"/>
  <c r="K40" i="36" s="1"/>
  <c r="H29" i="52"/>
  <c r="I29" i="52" s="1"/>
  <c r="H25" i="52"/>
  <c r="I25" i="52" s="1"/>
  <c r="K25" i="52" s="1"/>
  <c r="H9" i="31"/>
  <c r="I9" i="31" s="1"/>
  <c r="K9" i="31" s="1"/>
  <c r="H23" i="31"/>
  <c r="I23" i="31" s="1"/>
  <c r="K23" i="31" s="1"/>
  <c r="H35" i="38"/>
  <c r="I35" i="38" s="1"/>
  <c r="H32" i="38"/>
  <c r="I32" i="38" s="1"/>
  <c r="H5" i="38"/>
  <c r="H31" i="38"/>
  <c r="I31" i="38" s="1"/>
  <c r="K31" i="38" s="1"/>
  <c r="H13" i="36"/>
  <c r="I13" i="36" s="1"/>
  <c r="K13" i="36" s="1"/>
  <c r="H21" i="36"/>
  <c r="I21" i="36" s="1"/>
  <c r="K21" i="36" s="1"/>
  <c r="H5" i="36"/>
  <c r="H30" i="52"/>
  <c r="I30" i="52" s="1"/>
  <c r="K30" i="52" s="1"/>
  <c r="H8" i="52"/>
  <c r="I8" i="52" s="1"/>
  <c r="H43" i="31"/>
  <c r="I43" i="31" s="1"/>
  <c r="H33" i="31"/>
  <c r="I33" i="31" s="1"/>
  <c r="H22" i="38"/>
  <c r="I22" i="38" s="1"/>
  <c r="K22" i="38" s="1"/>
  <c r="H20" i="38"/>
  <c r="I20" i="38" s="1"/>
  <c r="K20" i="38" s="1"/>
  <c r="H40" i="38"/>
  <c r="I40" i="38" s="1"/>
  <c r="K40" i="38" s="1"/>
  <c r="H27" i="36"/>
  <c r="I27" i="36" s="1"/>
  <c r="K27" i="36" s="1"/>
  <c r="H37" i="52"/>
  <c r="I37" i="52" s="1"/>
  <c r="K37" i="52" s="1"/>
  <c r="H26" i="31"/>
  <c r="I26" i="31" s="1"/>
  <c r="K26" i="31" s="1"/>
  <c r="H42" i="38"/>
  <c r="I42" i="38" s="1"/>
  <c r="K42" i="38" s="1"/>
  <c r="H7" i="38"/>
  <c r="I7" i="38" s="1"/>
  <c r="H17" i="38"/>
  <c r="I17" i="38" s="1"/>
  <c r="H43" i="36"/>
  <c r="I43" i="36" s="1"/>
  <c r="H23" i="52"/>
  <c r="I23" i="52" s="1"/>
  <c r="H19" i="31"/>
  <c r="I19" i="31" s="1"/>
  <c r="H6" i="36"/>
  <c r="I6" i="36" s="1"/>
  <c r="K6" i="36" s="1"/>
  <c r="H14" i="36"/>
  <c r="I14" i="36" s="1"/>
  <c r="K14" i="36" s="1"/>
  <c r="H35" i="52"/>
  <c r="I35" i="52" s="1"/>
  <c r="K35" i="52" s="1"/>
  <c r="H32" i="52"/>
  <c r="I32" i="52" s="1"/>
  <c r="H37" i="31"/>
  <c r="I37" i="31" s="1"/>
  <c r="K37" i="31" s="1"/>
  <c r="H42" i="31"/>
  <c r="I42" i="31" s="1"/>
  <c r="K42" i="31" s="1"/>
  <c r="H39" i="38"/>
  <c r="I39" i="38" s="1"/>
  <c r="H23" i="38"/>
  <c r="I23" i="38" s="1"/>
  <c r="H25" i="38"/>
  <c r="I25" i="38" s="1"/>
  <c r="H19" i="38"/>
  <c r="I19" i="38" s="1"/>
  <c r="H22" i="36"/>
  <c r="I22" i="36" s="1"/>
  <c r="H26" i="36"/>
  <c r="I26" i="36" s="1"/>
  <c r="H24" i="52"/>
  <c r="I24" i="52" s="1"/>
  <c r="H21" i="52"/>
  <c r="I21" i="52" s="1"/>
  <c r="K21" i="52" s="1"/>
  <c r="H13" i="31"/>
  <c r="I13" i="31" s="1"/>
  <c r="H8" i="31"/>
  <c r="I8" i="31" s="1"/>
  <c r="H30" i="38"/>
  <c r="I30" i="38" s="1"/>
  <c r="K30" i="38" s="1"/>
  <c r="H37" i="38"/>
  <c r="I37" i="38" s="1"/>
  <c r="H33" i="38"/>
  <c r="I33" i="38" s="1"/>
  <c r="K33" i="38" s="1"/>
  <c r="H9" i="38"/>
  <c r="I9" i="38" s="1"/>
  <c r="H17" i="36"/>
  <c r="I17" i="36" s="1"/>
  <c r="K17" i="36" s="1"/>
  <c r="H13" i="52"/>
  <c r="I13" i="52" s="1"/>
  <c r="K13" i="52" s="1"/>
  <c r="H15" i="31"/>
  <c r="I15" i="31" s="1"/>
  <c r="K15" i="31" s="1"/>
  <c r="H21" i="35"/>
  <c r="I21" i="35" s="1"/>
  <c r="H14" i="35"/>
  <c r="I14" i="35" s="1"/>
  <c r="K14" i="35" s="1"/>
  <c r="H19" i="32"/>
  <c r="I19" i="32" s="1"/>
  <c r="K19" i="32" s="1"/>
  <c r="H21" i="29"/>
  <c r="I21" i="29" s="1"/>
  <c r="H35" i="29"/>
  <c r="I35" i="29" s="1"/>
  <c r="H29" i="38"/>
  <c r="I29" i="38" s="1"/>
  <c r="H18" i="38"/>
  <c r="I18" i="38" s="1"/>
  <c r="H41" i="38"/>
  <c r="I41" i="38" s="1"/>
  <c r="H34" i="26"/>
  <c r="I34" i="26" s="1"/>
  <c r="H19" i="20"/>
  <c r="I19" i="20" s="1"/>
  <c r="H31" i="20"/>
  <c r="I31" i="20" s="1"/>
  <c r="H13" i="17"/>
  <c r="I13" i="17" s="1"/>
  <c r="H16" i="8"/>
  <c r="I16" i="8" s="1"/>
  <c r="H7" i="8"/>
  <c r="I7" i="8" s="1"/>
  <c r="H13" i="38"/>
  <c r="I13" i="38" s="1"/>
  <c r="H27" i="44"/>
  <c r="I27" i="44" s="1"/>
  <c r="K27" i="44" s="1"/>
  <c r="H41" i="30"/>
  <c r="I41" i="30" s="1"/>
  <c r="K41" i="30" s="1"/>
  <c r="H42" i="30"/>
  <c r="I42" i="30" s="1"/>
  <c r="K42" i="30" s="1"/>
  <c r="H5" i="42"/>
  <c r="H13" i="42"/>
  <c r="I13" i="42" s="1"/>
  <c r="K13" i="42" s="1"/>
  <c r="H27" i="42"/>
  <c r="I27" i="42" s="1"/>
  <c r="H15" i="42"/>
  <c r="I15" i="42" s="1"/>
  <c r="K15" i="42" s="1"/>
  <c r="H7" i="42"/>
  <c r="I7" i="42" s="1"/>
  <c r="K7" i="42" s="1"/>
  <c r="H18" i="42"/>
  <c r="I18" i="42" s="1"/>
  <c r="H21" i="42"/>
  <c r="I21" i="42" s="1"/>
  <c r="K21" i="42" s="1"/>
  <c r="H16" i="42"/>
  <c r="I16" i="42" s="1"/>
  <c r="H9" i="42"/>
  <c r="I9" i="42" s="1"/>
  <c r="H41" i="42"/>
  <c r="I41" i="42" s="1"/>
  <c r="H40" i="52"/>
  <c r="I40" i="52" s="1"/>
  <c r="H33" i="52"/>
  <c r="I33" i="52" s="1"/>
  <c r="H14" i="52"/>
  <c r="I14" i="52" s="1"/>
  <c r="H39" i="52"/>
  <c r="I39" i="52" s="1"/>
  <c r="K39" i="52" s="1"/>
  <c r="H43" i="52"/>
  <c r="I43" i="52" s="1"/>
  <c r="K43" i="52" s="1"/>
  <c r="H36" i="52"/>
  <c r="I36" i="52" s="1"/>
  <c r="H38" i="52"/>
  <c r="I38" i="52" s="1"/>
  <c r="H34" i="52"/>
  <c r="I34" i="52" s="1"/>
  <c r="K34" i="52" s="1"/>
  <c r="H20" i="52"/>
  <c r="I20" i="52" s="1"/>
  <c r="H19" i="44"/>
  <c r="I19" i="44" s="1"/>
  <c r="K19" i="44" s="1"/>
  <c r="H35" i="44"/>
  <c r="I35" i="44" s="1"/>
  <c r="K35" i="44" s="1"/>
  <c r="H31" i="44"/>
  <c r="I31" i="44" s="1"/>
  <c r="K31" i="44" s="1"/>
  <c r="H8" i="44"/>
  <c r="I8" i="44" s="1"/>
  <c r="K8" i="44" s="1"/>
  <c r="H39" i="44"/>
  <c r="I39" i="44" s="1"/>
  <c r="K39" i="44" s="1"/>
  <c r="H14" i="44"/>
  <c r="I14" i="44" s="1"/>
  <c r="K14" i="44" s="1"/>
  <c r="H33" i="44"/>
  <c r="I33" i="44" s="1"/>
  <c r="K33" i="44" s="1"/>
  <c r="H34" i="44"/>
  <c r="I34" i="44" s="1"/>
  <c r="K34" i="44" s="1"/>
  <c r="H22" i="44"/>
  <c r="I22" i="44" s="1"/>
  <c r="K22" i="44" s="1"/>
  <c r="H35" i="42"/>
  <c r="I35" i="42" s="1"/>
  <c r="K35" i="42" s="1"/>
  <c r="H19" i="42"/>
  <c r="I19" i="42" s="1"/>
  <c r="H10" i="42"/>
  <c r="I10" i="42" s="1"/>
  <c r="H26" i="42"/>
  <c r="I26" i="42" s="1"/>
  <c r="K26" i="42" s="1"/>
  <c r="H20" i="42"/>
  <c r="I20" i="42" s="1"/>
  <c r="K20" i="42" s="1"/>
  <c r="H37" i="42"/>
  <c r="I37" i="42" s="1"/>
  <c r="K37" i="42" s="1"/>
  <c r="H38" i="42"/>
  <c r="I38" i="42" s="1"/>
  <c r="H43" i="42"/>
  <c r="I43" i="42" s="1"/>
  <c r="H32" i="42"/>
  <c r="I32" i="42" s="1"/>
  <c r="H5" i="44"/>
  <c r="I5" i="44" s="1"/>
  <c r="K5" i="44" s="1"/>
  <c r="H30" i="44"/>
  <c r="I30" i="44" s="1"/>
  <c r="K30" i="44" s="1"/>
  <c r="H24" i="44"/>
  <c r="I24" i="44" s="1"/>
  <c r="K24" i="44" s="1"/>
  <c r="H42" i="44"/>
  <c r="I42" i="44" s="1"/>
  <c r="K42" i="44" s="1"/>
  <c r="H10" i="44"/>
  <c r="I10" i="44" s="1"/>
  <c r="K10" i="44" s="1"/>
  <c r="H36" i="44"/>
  <c r="I36" i="44" s="1"/>
  <c r="K36" i="44" s="1"/>
  <c r="H15" i="44"/>
  <c r="I15" i="44" s="1"/>
  <c r="K15" i="44" s="1"/>
  <c r="H43" i="44"/>
  <c r="I43" i="44" s="1"/>
  <c r="K43" i="44" s="1"/>
  <c r="H17" i="44"/>
  <c r="I17" i="44" s="1"/>
  <c r="K17" i="44" s="1"/>
  <c r="H12" i="44"/>
  <c r="I12" i="44" s="1"/>
  <c r="K12" i="44" s="1"/>
  <c r="H14" i="30"/>
  <c r="I14" i="30" s="1"/>
  <c r="K14" i="30" s="1"/>
  <c r="H39" i="12"/>
  <c r="I39" i="12" s="1"/>
  <c r="K39" i="12" s="1"/>
  <c r="H41" i="12"/>
  <c r="I41" i="12" s="1"/>
  <c r="K41" i="12" s="1"/>
  <c r="H35" i="30"/>
  <c r="I35" i="30" s="1"/>
  <c r="H37" i="30"/>
  <c r="I37" i="30" s="1"/>
  <c r="K37" i="30" s="1"/>
  <c r="H24" i="30"/>
  <c r="I24" i="30" s="1"/>
  <c r="K24" i="30" s="1"/>
  <c r="H38" i="30"/>
  <c r="I38" i="30" s="1"/>
  <c r="K38" i="30" s="1"/>
  <c r="H10" i="30"/>
  <c r="I10" i="30" s="1"/>
  <c r="K10" i="30" s="1"/>
  <c r="H37" i="43"/>
  <c r="I37" i="43" s="1"/>
  <c r="K37" i="43" s="1"/>
  <c r="H11" i="12"/>
  <c r="I11" i="12" s="1"/>
  <c r="K11" i="12" s="1"/>
  <c r="H10" i="12"/>
  <c r="I10" i="12" s="1"/>
  <c r="H16" i="43"/>
  <c r="I16" i="43" s="1"/>
  <c r="K16" i="43" s="1"/>
  <c r="H35" i="43"/>
  <c r="I35" i="43" s="1"/>
  <c r="K35" i="43" s="1"/>
  <c r="H38" i="43"/>
  <c r="I38" i="43" s="1"/>
  <c r="K38" i="43" s="1"/>
  <c r="H28" i="34"/>
  <c r="I28" i="34" s="1"/>
  <c r="H35" i="12"/>
  <c r="I35" i="12" s="1"/>
  <c r="K35" i="12" s="1"/>
  <c r="H9" i="12"/>
  <c r="I9" i="12" s="1"/>
  <c r="K9" i="12" s="1"/>
  <c r="H38" i="12"/>
  <c r="I38" i="12" s="1"/>
  <c r="K38" i="12" s="1"/>
  <c r="H28" i="12"/>
  <c r="I28" i="12" s="1"/>
  <c r="K28" i="12" s="1"/>
  <c r="H8" i="12"/>
  <c r="I8" i="12" s="1"/>
  <c r="K8" i="12" s="1"/>
  <c r="H11" i="30"/>
  <c r="I11" i="30" s="1"/>
  <c r="K11" i="30" s="1"/>
  <c r="H23" i="30"/>
  <c r="I23" i="30" s="1"/>
  <c r="K23" i="30" s="1"/>
  <c r="H33" i="30"/>
  <c r="I33" i="30" s="1"/>
  <c r="K33" i="30" s="1"/>
  <c r="H29" i="30"/>
  <c r="I29" i="30" s="1"/>
  <c r="K29" i="30" s="1"/>
  <c r="H9" i="30"/>
  <c r="I9" i="30" s="1"/>
  <c r="K9" i="30" s="1"/>
  <c r="H32" i="30"/>
  <c r="I32" i="30" s="1"/>
  <c r="H12" i="30"/>
  <c r="I12" i="30" s="1"/>
  <c r="K12" i="30" s="1"/>
  <c r="H22" i="30"/>
  <c r="I22" i="30" s="1"/>
  <c r="H16" i="30"/>
  <c r="I16" i="30" s="1"/>
  <c r="H26" i="30"/>
  <c r="I26" i="30" s="1"/>
  <c r="K26" i="30" s="1"/>
  <c r="H22" i="43"/>
  <c r="I22" i="43" s="1"/>
  <c r="K22" i="43" s="1"/>
  <c r="H25" i="43"/>
  <c r="I25" i="43" s="1"/>
  <c r="K25" i="43" s="1"/>
  <c r="H13" i="43"/>
  <c r="I13" i="43" s="1"/>
  <c r="K13" i="43" s="1"/>
  <c r="H21" i="43"/>
  <c r="I21" i="43" s="1"/>
  <c r="K21" i="43" s="1"/>
  <c r="H31" i="43"/>
  <c r="I31" i="43" s="1"/>
  <c r="K31" i="43" s="1"/>
  <c r="H32" i="23"/>
  <c r="I32" i="23" s="1"/>
  <c r="K32" i="23" s="1"/>
  <c r="H38" i="15"/>
  <c r="I38" i="15" s="1"/>
  <c r="H37" i="12"/>
  <c r="I37" i="12" s="1"/>
  <c r="K37" i="12" s="1"/>
  <c r="H7" i="12"/>
  <c r="I7" i="12" s="1"/>
  <c r="K7" i="12" s="1"/>
  <c r="H27" i="12"/>
  <c r="I27" i="12" s="1"/>
  <c r="K27" i="12" s="1"/>
  <c r="H29" i="12"/>
  <c r="I29" i="12" s="1"/>
  <c r="K29" i="12" s="1"/>
  <c r="H25" i="12"/>
  <c r="I25" i="12" s="1"/>
  <c r="H30" i="12"/>
  <c r="I30" i="12" s="1"/>
  <c r="K30" i="12" s="1"/>
  <c r="H42" i="12"/>
  <c r="I42" i="12" s="1"/>
  <c r="K42" i="12" s="1"/>
  <c r="H18" i="12"/>
  <c r="I18" i="12" s="1"/>
  <c r="K18" i="12" s="1"/>
  <c r="H12" i="12"/>
  <c r="I12" i="12" s="1"/>
  <c r="K12" i="12" s="1"/>
  <c r="H24" i="12"/>
  <c r="I24" i="12" s="1"/>
  <c r="K24" i="12" s="1"/>
  <c r="H13" i="30"/>
  <c r="I13" i="30" s="1"/>
  <c r="K13" i="30" s="1"/>
  <c r="H31" i="30"/>
  <c r="I31" i="30" s="1"/>
  <c r="H7" i="30"/>
  <c r="I7" i="30" s="1"/>
  <c r="K7" i="30" s="1"/>
  <c r="H17" i="30"/>
  <c r="I17" i="30" s="1"/>
  <c r="K17" i="30" s="1"/>
  <c r="H43" i="30"/>
  <c r="I43" i="30" s="1"/>
  <c r="H27" i="30"/>
  <c r="I27" i="30" s="1"/>
  <c r="K27" i="30" s="1"/>
  <c r="H19" i="30"/>
  <c r="I19" i="30" s="1"/>
  <c r="K19" i="30" s="1"/>
  <c r="H21" i="30"/>
  <c r="I21" i="30" s="1"/>
  <c r="K21" i="30" s="1"/>
  <c r="H25" i="30"/>
  <c r="I25" i="30" s="1"/>
  <c r="K25" i="30" s="1"/>
  <c r="H5" i="30"/>
  <c r="I5" i="30" s="1"/>
  <c r="H20" i="30"/>
  <c r="I20" i="30" s="1"/>
  <c r="K20" i="30" s="1"/>
  <c r="H40" i="30"/>
  <c r="I40" i="30" s="1"/>
  <c r="H30" i="30"/>
  <c r="I30" i="30" s="1"/>
  <c r="H36" i="30"/>
  <c r="I36" i="30" s="1"/>
  <c r="K36" i="30" s="1"/>
  <c r="H8" i="30"/>
  <c r="I8" i="30" s="1"/>
  <c r="K8" i="30" s="1"/>
  <c r="H28" i="30"/>
  <c r="I28" i="30" s="1"/>
  <c r="K28" i="30" s="1"/>
  <c r="H6" i="30"/>
  <c r="I6" i="30" s="1"/>
  <c r="K6" i="30" s="1"/>
  <c r="H34" i="30"/>
  <c r="I34" i="30" s="1"/>
  <c r="K34" i="30" s="1"/>
  <c r="H32" i="43"/>
  <c r="I32" i="43" s="1"/>
  <c r="K32" i="43" s="1"/>
  <c r="H8" i="43"/>
  <c r="I8" i="43" s="1"/>
  <c r="K8" i="43" s="1"/>
  <c r="H26" i="43"/>
  <c r="I26" i="43" s="1"/>
  <c r="H34" i="43"/>
  <c r="I34" i="43" s="1"/>
  <c r="K34" i="43" s="1"/>
  <c r="H24" i="43"/>
  <c r="I24" i="43" s="1"/>
  <c r="K24" i="43" s="1"/>
  <c r="H41" i="43"/>
  <c r="I41" i="43" s="1"/>
  <c r="K41" i="43" s="1"/>
  <c r="H40" i="43"/>
  <c r="I40" i="43" s="1"/>
  <c r="K40" i="43" s="1"/>
  <c r="H43" i="43"/>
  <c r="I43" i="43" s="1"/>
  <c r="K43" i="43" s="1"/>
  <c r="H15" i="43"/>
  <c r="I15" i="43" s="1"/>
  <c r="K15" i="43" s="1"/>
  <c r="H6" i="43"/>
  <c r="I6" i="43" s="1"/>
  <c r="K6" i="43" s="1"/>
  <c r="H5" i="23"/>
  <c r="I5" i="23" s="1"/>
  <c r="H27" i="34"/>
  <c r="I27" i="34" s="1"/>
  <c r="H23" i="15"/>
  <c r="I23" i="15" s="1"/>
  <c r="H16" i="15"/>
  <c r="I16" i="15" s="1"/>
  <c r="H23" i="12"/>
  <c r="I23" i="12" s="1"/>
  <c r="K23" i="12" s="1"/>
  <c r="H19" i="12"/>
  <c r="I19" i="12" s="1"/>
  <c r="K19" i="12" s="1"/>
  <c r="H21" i="12"/>
  <c r="I21" i="12" s="1"/>
  <c r="K21" i="12" s="1"/>
  <c r="H13" i="12"/>
  <c r="I13" i="12" s="1"/>
  <c r="H31" i="12"/>
  <c r="I31" i="12" s="1"/>
  <c r="H15" i="12"/>
  <c r="I15" i="12" s="1"/>
  <c r="H43" i="12"/>
  <c r="I43" i="12" s="1"/>
  <c r="K43" i="12" s="1"/>
  <c r="H17" i="12"/>
  <c r="I17" i="12" s="1"/>
  <c r="K17" i="12" s="1"/>
  <c r="H33" i="12"/>
  <c r="I33" i="12" s="1"/>
  <c r="H22" i="12"/>
  <c r="I22" i="12" s="1"/>
  <c r="H14" i="12"/>
  <c r="I14" i="12" s="1"/>
  <c r="H6" i="12"/>
  <c r="I6" i="12" s="1"/>
  <c r="H26" i="12"/>
  <c r="I26" i="12" s="1"/>
  <c r="H34" i="12"/>
  <c r="I34" i="12" s="1"/>
  <c r="K34" i="12" s="1"/>
  <c r="H36" i="12"/>
  <c r="I36" i="12" s="1"/>
  <c r="K36" i="12" s="1"/>
  <c r="H20" i="12"/>
  <c r="I20" i="12" s="1"/>
  <c r="K20" i="12" s="1"/>
  <c r="H5" i="12"/>
  <c r="I5" i="12" s="1"/>
  <c r="H32" i="12"/>
  <c r="I32" i="12" s="1"/>
  <c r="K32" i="12" s="1"/>
  <c r="H9" i="43"/>
  <c r="I9" i="43" s="1"/>
  <c r="K9" i="43" s="1"/>
  <c r="H29" i="43"/>
  <c r="I29" i="43" s="1"/>
  <c r="H19" i="43"/>
  <c r="I19" i="43" s="1"/>
  <c r="H42" i="43"/>
  <c r="I42" i="43" s="1"/>
  <c r="K42" i="43" s="1"/>
  <c r="H10" i="43"/>
  <c r="I10" i="43" s="1"/>
  <c r="K10" i="43" s="1"/>
  <c r="H5" i="43"/>
  <c r="H18" i="43"/>
  <c r="I18" i="43" s="1"/>
  <c r="H17" i="43"/>
  <c r="I17" i="43" s="1"/>
  <c r="H14" i="43"/>
  <c r="I14" i="43" s="1"/>
  <c r="H36" i="43"/>
  <c r="I36" i="43" s="1"/>
  <c r="K36" i="43" s="1"/>
  <c r="H27" i="43"/>
  <c r="I27" i="43" s="1"/>
  <c r="H12" i="43"/>
  <c r="I12" i="43" s="1"/>
  <c r="H28" i="43"/>
  <c r="I28" i="43" s="1"/>
  <c r="K28" i="43" s="1"/>
  <c r="H11" i="43"/>
  <c r="I11" i="43" s="1"/>
  <c r="K11" i="43" s="1"/>
  <c r="H33" i="43"/>
  <c r="I33" i="43" s="1"/>
  <c r="K33" i="43" s="1"/>
  <c r="H30" i="43"/>
  <c r="I30" i="43" s="1"/>
  <c r="K30" i="43" s="1"/>
  <c r="H7" i="43"/>
  <c r="I7" i="43" s="1"/>
  <c r="K7" i="43" s="1"/>
  <c r="H23" i="43"/>
  <c r="I23" i="43" s="1"/>
  <c r="K23" i="43" s="1"/>
  <c r="H13" i="23"/>
  <c r="I13" i="23" s="1"/>
  <c r="H35" i="34"/>
  <c r="I35" i="34" s="1"/>
  <c r="H32" i="34"/>
  <c r="I32" i="34" s="1"/>
  <c r="H26" i="34"/>
  <c r="I26" i="34" s="1"/>
  <c r="H33" i="15"/>
  <c r="I33" i="15" s="1"/>
  <c r="K33" i="15" s="1"/>
  <c r="H36" i="15"/>
  <c r="I36" i="15" s="1"/>
  <c r="H25" i="23"/>
  <c r="I25" i="23" s="1"/>
  <c r="H30" i="23"/>
  <c r="I30" i="23" s="1"/>
  <c r="K30" i="23" s="1"/>
  <c r="H17" i="34"/>
  <c r="I17" i="34" s="1"/>
  <c r="H29" i="34"/>
  <c r="I29" i="34" s="1"/>
  <c r="H23" i="34"/>
  <c r="I23" i="34" s="1"/>
  <c r="H24" i="34"/>
  <c r="I24" i="34" s="1"/>
  <c r="K24" i="34" s="1"/>
  <c r="H20" i="34"/>
  <c r="I20" i="34" s="1"/>
  <c r="H17" i="15"/>
  <c r="I17" i="15" s="1"/>
  <c r="K17" i="15" s="1"/>
  <c r="H39" i="15"/>
  <c r="I39" i="15" s="1"/>
  <c r="H37" i="15"/>
  <c r="I37" i="15" s="1"/>
  <c r="K37" i="15" s="1"/>
  <c r="H18" i="15"/>
  <c r="I18" i="15" s="1"/>
  <c r="H5" i="15"/>
  <c r="H43" i="23"/>
  <c r="I43" i="23" s="1"/>
  <c r="K43" i="23" s="1"/>
  <c r="H35" i="23"/>
  <c r="I35" i="23" s="1"/>
  <c r="K35" i="23" s="1"/>
  <c r="H8" i="23"/>
  <c r="I8" i="23" s="1"/>
  <c r="K8" i="23" s="1"/>
  <c r="H40" i="23"/>
  <c r="I40" i="23" s="1"/>
  <c r="K40" i="23" s="1"/>
  <c r="H28" i="23"/>
  <c r="I28" i="23" s="1"/>
  <c r="K28" i="23" s="1"/>
  <c r="H33" i="34"/>
  <c r="I33" i="34" s="1"/>
  <c r="K33" i="34" s="1"/>
  <c r="H11" i="34"/>
  <c r="I11" i="34" s="1"/>
  <c r="H9" i="34"/>
  <c r="I9" i="34" s="1"/>
  <c r="K9" i="34" s="1"/>
  <c r="H7" i="34"/>
  <c r="I7" i="34" s="1"/>
  <c r="H39" i="34"/>
  <c r="I39" i="34" s="1"/>
  <c r="K39" i="34" s="1"/>
  <c r="H5" i="34"/>
  <c r="I5" i="34" s="1"/>
  <c r="H36" i="34"/>
  <c r="I36" i="34" s="1"/>
  <c r="H40" i="34"/>
  <c r="I40" i="34" s="1"/>
  <c r="H42" i="34"/>
  <c r="I42" i="34" s="1"/>
  <c r="H10" i="34"/>
  <c r="I10" i="34" s="1"/>
  <c r="H13" i="15"/>
  <c r="I13" i="15" s="1"/>
  <c r="H31" i="15"/>
  <c r="I31" i="15" s="1"/>
  <c r="H25" i="15"/>
  <c r="I25" i="15" s="1"/>
  <c r="K25" i="15" s="1"/>
  <c r="H21" i="15"/>
  <c r="I21" i="15" s="1"/>
  <c r="H30" i="15"/>
  <c r="I30" i="15" s="1"/>
  <c r="H14" i="15"/>
  <c r="I14" i="15" s="1"/>
  <c r="H26" i="15"/>
  <c r="I26" i="15" s="1"/>
  <c r="H20" i="15"/>
  <c r="I20" i="15" s="1"/>
  <c r="H32" i="15"/>
  <c r="I32" i="15" s="1"/>
  <c r="K32" i="15" s="1"/>
  <c r="H27" i="23"/>
  <c r="I27" i="23" s="1"/>
  <c r="K27" i="23" s="1"/>
  <c r="H23" i="23"/>
  <c r="I23" i="23" s="1"/>
  <c r="K23" i="23" s="1"/>
  <c r="H17" i="23"/>
  <c r="I17" i="23" s="1"/>
  <c r="K17" i="23" s="1"/>
  <c r="H19" i="23"/>
  <c r="I19" i="23" s="1"/>
  <c r="K19" i="23" s="1"/>
  <c r="H29" i="23"/>
  <c r="I29" i="23" s="1"/>
  <c r="H38" i="23"/>
  <c r="I38" i="23" s="1"/>
  <c r="K38" i="23" s="1"/>
  <c r="H18" i="23"/>
  <c r="I18" i="23" s="1"/>
  <c r="K18" i="23" s="1"/>
  <c r="H14" i="23"/>
  <c r="I14" i="23" s="1"/>
  <c r="K14" i="23" s="1"/>
  <c r="H10" i="23"/>
  <c r="I10" i="23" s="1"/>
  <c r="H12" i="23"/>
  <c r="I12" i="23" s="1"/>
  <c r="K12" i="23" s="1"/>
  <c r="H19" i="34"/>
  <c r="I19" i="34" s="1"/>
  <c r="K19" i="34" s="1"/>
  <c r="H21" i="34"/>
  <c r="I21" i="34" s="1"/>
  <c r="K21" i="34" s="1"/>
  <c r="H37" i="34"/>
  <c r="I37" i="34" s="1"/>
  <c r="K37" i="34" s="1"/>
  <c r="H25" i="34"/>
  <c r="I25" i="34" s="1"/>
  <c r="K25" i="34" s="1"/>
  <c r="H43" i="34"/>
  <c r="I43" i="34" s="1"/>
  <c r="H13" i="34"/>
  <c r="I13" i="34" s="1"/>
  <c r="K13" i="34" s="1"/>
  <c r="H41" i="34"/>
  <c r="I41" i="34" s="1"/>
  <c r="K41" i="34" s="1"/>
  <c r="H15" i="34"/>
  <c r="I15" i="34" s="1"/>
  <c r="K15" i="34" s="1"/>
  <c r="H31" i="34"/>
  <c r="I31" i="34" s="1"/>
  <c r="K31" i="34" s="1"/>
  <c r="H12" i="34"/>
  <c r="I12" i="34" s="1"/>
  <c r="K12" i="34" s="1"/>
  <c r="H38" i="34"/>
  <c r="I38" i="34" s="1"/>
  <c r="H22" i="34"/>
  <c r="I22" i="34" s="1"/>
  <c r="K22" i="34" s="1"/>
  <c r="H6" i="34"/>
  <c r="I6" i="34" s="1"/>
  <c r="H16" i="34"/>
  <c r="I16" i="34" s="1"/>
  <c r="K16" i="34" s="1"/>
  <c r="H14" i="34"/>
  <c r="I14" i="34" s="1"/>
  <c r="K14" i="34" s="1"/>
  <c r="H30" i="34"/>
  <c r="I30" i="34" s="1"/>
  <c r="K30" i="34" s="1"/>
  <c r="H8" i="34"/>
  <c r="I8" i="34" s="1"/>
  <c r="K8" i="34" s="1"/>
  <c r="H34" i="34"/>
  <c r="I34" i="34" s="1"/>
  <c r="K34" i="34" s="1"/>
  <c r="H9" i="15"/>
  <c r="I9" i="15" s="1"/>
  <c r="H19" i="15"/>
  <c r="I19" i="15" s="1"/>
  <c r="K19" i="15" s="1"/>
  <c r="H15" i="15"/>
  <c r="I15" i="15" s="1"/>
  <c r="K15" i="15" s="1"/>
  <c r="H41" i="15"/>
  <c r="I41" i="15" s="1"/>
  <c r="K41" i="15" s="1"/>
  <c r="H35" i="15"/>
  <c r="I35" i="15" s="1"/>
  <c r="K35" i="15" s="1"/>
  <c r="H7" i="15"/>
  <c r="I7" i="15" s="1"/>
  <c r="K7" i="15" s="1"/>
  <c r="H29" i="15"/>
  <c r="I29" i="15" s="1"/>
  <c r="K29" i="15" s="1"/>
  <c r="H11" i="15"/>
  <c r="I11" i="15" s="1"/>
  <c r="K11" i="15" s="1"/>
  <c r="H27" i="15"/>
  <c r="I27" i="15" s="1"/>
  <c r="K27" i="15" s="1"/>
  <c r="H43" i="15"/>
  <c r="I43" i="15" s="1"/>
  <c r="K43" i="15" s="1"/>
  <c r="H6" i="15"/>
  <c r="I6" i="15" s="1"/>
  <c r="K6" i="15" s="1"/>
  <c r="H22" i="15"/>
  <c r="I22" i="15" s="1"/>
  <c r="K22" i="15" s="1"/>
  <c r="H34" i="15"/>
  <c r="I34" i="15" s="1"/>
  <c r="K34" i="15" s="1"/>
  <c r="H42" i="15"/>
  <c r="I42" i="15" s="1"/>
  <c r="K42" i="15" s="1"/>
  <c r="H10" i="15"/>
  <c r="I10" i="15" s="1"/>
  <c r="K10" i="15" s="1"/>
  <c r="H28" i="15"/>
  <c r="I28" i="15" s="1"/>
  <c r="K28" i="15" s="1"/>
  <c r="H12" i="15"/>
  <c r="I12" i="15" s="1"/>
  <c r="K12" i="15" s="1"/>
  <c r="H40" i="15"/>
  <c r="I40" i="15" s="1"/>
  <c r="K40" i="15" s="1"/>
  <c r="H24" i="15"/>
  <c r="I24" i="15" s="1"/>
  <c r="K24" i="15" s="1"/>
  <c r="H41" i="23"/>
  <c r="I41" i="23" s="1"/>
  <c r="K41" i="23" s="1"/>
  <c r="H7" i="23"/>
  <c r="I7" i="23" s="1"/>
  <c r="K7" i="23" s="1"/>
  <c r="H9" i="23"/>
  <c r="I9" i="23" s="1"/>
  <c r="K9" i="23" s="1"/>
  <c r="H11" i="23"/>
  <c r="I11" i="23" s="1"/>
  <c r="K11" i="23" s="1"/>
  <c r="H39" i="23"/>
  <c r="I39" i="23" s="1"/>
  <c r="K39" i="23" s="1"/>
  <c r="H31" i="23"/>
  <c r="I31" i="23" s="1"/>
  <c r="K31" i="23" s="1"/>
  <c r="H15" i="23"/>
  <c r="I15" i="23" s="1"/>
  <c r="K15" i="23" s="1"/>
  <c r="H33" i="23"/>
  <c r="I33" i="23" s="1"/>
  <c r="H21" i="23"/>
  <c r="I21" i="23" s="1"/>
  <c r="K21" i="23" s="1"/>
  <c r="H37" i="23"/>
  <c r="I37" i="23" s="1"/>
  <c r="K37" i="23" s="1"/>
  <c r="H24" i="23"/>
  <c r="I24" i="23" s="1"/>
  <c r="K24" i="23" s="1"/>
  <c r="H16" i="23"/>
  <c r="I16" i="23" s="1"/>
  <c r="K16" i="23" s="1"/>
  <c r="H34" i="23"/>
  <c r="I34" i="23" s="1"/>
  <c r="K34" i="23" s="1"/>
  <c r="H6" i="23"/>
  <c r="I6" i="23" s="1"/>
  <c r="H26" i="23"/>
  <c r="I26" i="23" s="1"/>
  <c r="K26" i="23" s="1"/>
  <c r="H42" i="23"/>
  <c r="I42" i="23" s="1"/>
  <c r="H22" i="23"/>
  <c r="I22" i="23" s="1"/>
  <c r="K22" i="23" s="1"/>
  <c r="H36" i="23"/>
  <c r="I36" i="23" s="1"/>
  <c r="K36" i="23" s="1"/>
  <c r="K27" i="51"/>
  <c r="K14" i="51"/>
  <c r="K30" i="51"/>
  <c r="K23" i="51"/>
  <c r="K39" i="51"/>
  <c r="K13" i="51"/>
  <c r="K43" i="51"/>
  <c r="K29" i="51"/>
  <c r="K41" i="51"/>
  <c r="K16" i="51"/>
  <c r="K42" i="51"/>
  <c r="K33" i="51"/>
  <c r="K21" i="51"/>
  <c r="K34" i="51"/>
  <c r="K37" i="51"/>
  <c r="K22" i="51"/>
  <c r="K38" i="51"/>
  <c r="K15" i="51"/>
  <c r="K31" i="51"/>
  <c r="K26" i="51"/>
  <c r="K10" i="51"/>
  <c r="K11" i="51"/>
  <c r="K25" i="51"/>
  <c r="K28" i="51"/>
  <c r="K35" i="51"/>
  <c r="K24" i="51"/>
  <c r="H12" i="13"/>
  <c r="I12" i="13" s="1"/>
  <c r="H20" i="13"/>
  <c r="I20" i="13" s="1"/>
  <c r="H28" i="13"/>
  <c r="I28" i="13" s="1"/>
  <c r="H36" i="13"/>
  <c r="I36" i="13" s="1"/>
  <c r="H8" i="13"/>
  <c r="I8" i="13" s="1"/>
  <c r="H16" i="13"/>
  <c r="I16" i="13" s="1"/>
  <c r="H24" i="13"/>
  <c r="I24" i="13" s="1"/>
  <c r="H32" i="13"/>
  <c r="I32" i="13" s="1"/>
  <c r="H40" i="13"/>
  <c r="I40" i="13" s="1"/>
  <c r="H14" i="13"/>
  <c r="I14" i="13" s="1"/>
  <c r="H30" i="13"/>
  <c r="I30" i="13" s="1"/>
  <c r="H6" i="13"/>
  <c r="I6" i="13" s="1"/>
  <c r="H22" i="13"/>
  <c r="I22" i="13" s="1"/>
  <c r="H38" i="13"/>
  <c r="I38" i="13" s="1"/>
  <c r="H18" i="13"/>
  <c r="I18" i="13" s="1"/>
  <c r="H26" i="13"/>
  <c r="I26" i="13" s="1"/>
  <c r="H42" i="13"/>
  <c r="I42" i="13" s="1"/>
  <c r="H10" i="13"/>
  <c r="I10" i="13" s="1"/>
  <c r="H34" i="13"/>
  <c r="I34" i="13" s="1"/>
  <c r="H41" i="13"/>
  <c r="I41" i="13" s="1"/>
  <c r="H31" i="13"/>
  <c r="I31" i="13" s="1"/>
  <c r="H25" i="13"/>
  <c r="I25" i="13" s="1"/>
  <c r="H15" i="13"/>
  <c r="I15" i="13" s="1"/>
  <c r="H9" i="13"/>
  <c r="I9" i="13" s="1"/>
  <c r="H43" i="13"/>
  <c r="I43" i="13" s="1"/>
  <c r="H39" i="13"/>
  <c r="I39" i="13" s="1"/>
  <c r="H35" i="13"/>
  <c r="I35" i="13" s="1"/>
  <c r="H37" i="13"/>
  <c r="I37" i="13" s="1"/>
  <c r="H33" i="13"/>
  <c r="I33" i="13" s="1"/>
  <c r="H29" i="13"/>
  <c r="I29" i="13" s="1"/>
  <c r="H11" i="13"/>
  <c r="I11" i="13" s="1"/>
  <c r="H7" i="13"/>
  <c r="I7" i="13" s="1"/>
  <c r="H21" i="13"/>
  <c r="I21" i="13" s="1"/>
  <c r="H13" i="13"/>
  <c r="I13" i="13" s="1"/>
  <c r="H27" i="13"/>
  <c r="I27" i="13" s="1"/>
  <c r="H19" i="13"/>
  <c r="I19" i="13" s="1"/>
  <c r="H17" i="13"/>
  <c r="I17" i="13" s="1"/>
  <c r="H23" i="13"/>
  <c r="I23" i="13" s="1"/>
  <c r="H5" i="13"/>
  <c r="H5" i="16"/>
  <c r="H12" i="16"/>
  <c r="I12" i="16" s="1"/>
  <c r="H20" i="16"/>
  <c r="I20" i="16" s="1"/>
  <c r="H28" i="16"/>
  <c r="I28" i="16" s="1"/>
  <c r="H36" i="16"/>
  <c r="I36" i="16" s="1"/>
  <c r="H8" i="16"/>
  <c r="I8" i="16" s="1"/>
  <c r="H16" i="16"/>
  <c r="I16" i="16" s="1"/>
  <c r="H24" i="16"/>
  <c r="I24" i="16" s="1"/>
  <c r="H32" i="16"/>
  <c r="I32" i="16" s="1"/>
  <c r="H40" i="16"/>
  <c r="I40" i="16" s="1"/>
  <c r="H14" i="16"/>
  <c r="I14" i="16" s="1"/>
  <c r="H30" i="16"/>
  <c r="I30" i="16" s="1"/>
  <c r="H6" i="16"/>
  <c r="I6" i="16" s="1"/>
  <c r="H22" i="16"/>
  <c r="I22" i="16" s="1"/>
  <c r="H38" i="16"/>
  <c r="I38" i="16" s="1"/>
  <c r="H34" i="16"/>
  <c r="I34" i="16" s="1"/>
  <c r="H10" i="16"/>
  <c r="I10" i="16" s="1"/>
  <c r="H42" i="16"/>
  <c r="I42" i="16" s="1"/>
  <c r="H26" i="16"/>
  <c r="I26" i="16" s="1"/>
  <c r="H18" i="16"/>
  <c r="I18" i="16" s="1"/>
  <c r="H43" i="16"/>
  <c r="I43" i="16" s="1"/>
  <c r="H35" i="16"/>
  <c r="I35" i="16" s="1"/>
  <c r="H27" i="16"/>
  <c r="I27" i="16" s="1"/>
  <c r="H19" i="16"/>
  <c r="I19" i="16" s="1"/>
  <c r="H11" i="16"/>
  <c r="I11" i="16" s="1"/>
  <c r="H31" i="16"/>
  <c r="I31" i="16" s="1"/>
  <c r="H17" i="16"/>
  <c r="I17" i="16" s="1"/>
  <c r="H13" i="16"/>
  <c r="I13" i="16" s="1"/>
  <c r="H33" i="16"/>
  <c r="I33" i="16" s="1"/>
  <c r="H29" i="16"/>
  <c r="I29" i="16" s="1"/>
  <c r="H15" i="16"/>
  <c r="I15" i="16" s="1"/>
  <c r="H37" i="16"/>
  <c r="I37" i="16" s="1"/>
  <c r="H23" i="16"/>
  <c r="I23" i="16" s="1"/>
  <c r="H9" i="16"/>
  <c r="I9" i="16" s="1"/>
  <c r="H21" i="16"/>
  <c r="I21" i="16" s="1"/>
  <c r="H7" i="16"/>
  <c r="I7" i="16" s="1"/>
  <c r="H41" i="16"/>
  <c r="I41" i="16" s="1"/>
  <c r="H25" i="16"/>
  <c r="I25" i="16" s="1"/>
  <c r="H39" i="16"/>
  <c r="I39" i="16" s="1"/>
  <c r="H12" i="27"/>
  <c r="I12" i="27" s="1"/>
  <c r="H20" i="27"/>
  <c r="I20" i="27" s="1"/>
  <c r="H28" i="27"/>
  <c r="I28" i="27" s="1"/>
  <c r="H36" i="27"/>
  <c r="I36" i="27" s="1"/>
  <c r="H10" i="27"/>
  <c r="I10" i="27" s="1"/>
  <c r="H22" i="27"/>
  <c r="I22" i="27" s="1"/>
  <c r="H32" i="27"/>
  <c r="I32" i="27" s="1"/>
  <c r="H42" i="27"/>
  <c r="I42" i="27" s="1"/>
  <c r="H6" i="27"/>
  <c r="I6" i="27" s="1"/>
  <c r="H16" i="27"/>
  <c r="I16" i="27" s="1"/>
  <c r="H26" i="27"/>
  <c r="I26" i="27" s="1"/>
  <c r="H38" i="27"/>
  <c r="I38" i="27" s="1"/>
  <c r="H24" i="27"/>
  <c r="I24" i="27" s="1"/>
  <c r="H14" i="27"/>
  <c r="I14" i="27" s="1"/>
  <c r="H34" i="27"/>
  <c r="I34" i="27" s="1"/>
  <c r="H30" i="27"/>
  <c r="I30" i="27" s="1"/>
  <c r="H8" i="27"/>
  <c r="I8" i="27" s="1"/>
  <c r="H18" i="27"/>
  <c r="I18" i="27" s="1"/>
  <c r="H40" i="27"/>
  <c r="I40" i="27" s="1"/>
  <c r="H39" i="27"/>
  <c r="I39" i="27" s="1"/>
  <c r="H31" i="27"/>
  <c r="I31" i="27" s="1"/>
  <c r="H23" i="27"/>
  <c r="I23" i="27" s="1"/>
  <c r="H15" i="27"/>
  <c r="I15" i="27" s="1"/>
  <c r="H7" i="27"/>
  <c r="I7" i="27" s="1"/>
  <c r="H37" i="27"/>
  <c r="I37" i="27" s="1"/>
  <c r="H33" i="27"/>
  <c r="I33" i="27" s="1"/>
  <c r="H19" i="27"/>
  <c r="I19" i="27" s="1"/>
  <c r="H35" i="27"/>
  <c r="I35" i="27" s="1"/>
  <c r="H21" i="27"/>
  <c r="I21" i="27" s="1"/>
  <c r="H17" i="27"/>
  <c r="I17" i="27" s="1"/>
  <c r="H25" i="27"/>
  <c r="I25" i="27" s="1"/>
  <c r="H11" i="27"/>
  <c r="I11" i="27" s="1"/>
  <c r="H9" i="27"/>
  <c r="I9" i="27" s="1"/>
  <c r="H43" i="27"/>
  <c r="I43" i="27" s="1"/>
  <c r="H29" i="27"/>
  <c r="I29" i="27" s="1"/>
  <c r="H41" i="27"/>
  <c r="I41" i="27" s="1"/>
  <c r="H13" i="27"/>
  <c r="I13" i="27" s="1"/>
  <c r="H27" i="27"/>
  <c r="I27" i="27" s="1"/>
  <c r="H5" i="27"/>
  <c r="I5" i="25"/>
  <c r="K23" i="25"/>
  <c r="K39" i="25"/>
  <c r="K11" i="25"/>
  <c r="K29" i="25"/>
  <c r="K13" i="25"/>
  <c r="K17" i="25"/>
  <c r="K6" i="25"/>
  <c r="K14" i="25"/>
  <c r="K32" i="25"/>
  <c r="K38" i="25"/>
  <c r="K10" i="25"/>
  <c r="K30" i="25"/>
  <c r="K8" i="25"/>
  <c r="K28" i="25"/>
  <c r="K23" i="22"/>
  <c r="K27" i="22"/>
  <c r="K7" i="22"/>
  <c r="K17" i="22"/>
  <c r="K35" i="22"/>
  <c r="K19" i="22"/>
  <c r="K13" i="22"/>
  <c r="K29" i="22"/>
  <c r="K32" i="22"/>
  <c r="K20" i="22"/>
  <c r="K28" i="22"/>
  <c r="K6" i="22"/>
  <c r="K18" i="22"/>
  <c r="K25" i="12"/>
  <c r="K10" i="12"/>
  <c r="K40" i="12"/>
  <c r="K22" i="40"/>
  <c r="K19" i="40"/>
  <c r="I5" i="40"/>
  <c r="K41" i="40"/>
  <c r="K27" i="40"/>
  <c r="K6" i="40"/>
  <c r="K34" i="40"/>
  <c r="K12" i="40"/>
  <c r="K42" i="40"/>
  <c r="K21" i="40"/>
  <c r="K43" i="40"/>
  <c r="K26" i="40"/>
  <c r="K7" i="40"/>
  <c r="K23" i="40"/>
  <c r="K16" i="40"/>
  <c r="K32" i="40"/>
  <c r="K15" i="30"/>
  <c r="K35" i="30"/>
  <c r="K39" i="30"/>
  <c r="K32" i="30"/>
  <c r="K22" i="30"/>
  <c r="K16" i="30"/>
  <c r="K14" i="42"/>
  <c r="K30" i="42"/>
  <c r="K22" i="42"/>
  <c r="K36" i="42"/>
  <c r="K12" i="42"/>
  <c r="K42" i="42"/>
  <c r="K29" i="42"/>
  <c r="K34" i="42"/>
  <c r="K23" i="42"/>
  <c r="K6" i="42"/>
  <c r="K28" i="42"/>
  <c r="K31" i="42"/>
  <c r="K8" i="42"/>
  <c r="K24" i="42"/>
  <c r="K40" i="42"/>
  <c r="K17" i="42"/>
  <c r="K33" i="42"/>
  <c r="K20" i="39"/>
  <c r="K42" i="39"/>
  <c r="K30" i="39"/>
  <c r="K12" i="39"/>
  <c r="K28" i="39"/>
  <c r="K34" i="39"/>
  <c r="K13" i="39"/>
  <c r="K43" i="39"/>
  <c r="K26" i="39"/>
  <c r="K29" i="39"/>
  <c r="K8" i="39"/>
  <c r="K40" i="39"/>
  <c r="K17" i="39"/>
  <c r="K33" i="39"/>
  <c r="K6" i="39"/>
  <c r="K10" i="36"/>
  <c r="K18" i="36"/>
  <c r="K11" i="36"/>
  <c r="K33" i="36"/>
  <c r="K36" i="36"/>
  <c r="K15" i="36"/>
  <c r="K31" i="36"/>
  <c r="I5" i="33"/>
  <c r="K24" i="33"/>
  <c r="K12" i="33"/>
  <c r="K8" i="33"/>
  <c r="K16" i="33"/>
  <c r="K32" i="33"/>
  <c r="K10" i="33"/>
  <c r="K14" i="33"/>
  <c r="K29" i="33"/>
  <c r="K33" i="33"/>
  <c r="K9" i="33"/>
  <c r="K37" i="33"/>
  <c r="K7" i="33"/>
  <c r="K11" i="33"/>
  <c r="K27" i="33"/>
  <c r="K10" i="52"/>
  <c r="K42" i="52"/>
  <c r="K29" i="52"/>
  <c r="K23" i="52"/>
  <c r="K28" i="52"/>
  <c r="K16" i="52"/>
  <c r="K22" i="52"/>
  <c r="K15" i="52"/>
  <c r="K11" i="52"/>
  <c r="K26" i="43"/>
  <c r="K20" i="43"/>
  <c r="K12" i="31"/>
  <c r="K14" i="31"/>
  <c r="K35" i="31"/>
  <c r="K25" i="31"/>
  <c r="K39" i="31"/>
  <c r="K16" i="31"/>
  <c r="K28" i="31"/>
  <c r="K26" i="41"/>
  <c r="K29" i="41"/>
  <c r="K34" i="41"/>
  <c r="K18" i="41"/>
  <c r="K37" i="41"/>
  <c r="K36" i="41"/>
  <c r="K27" i="41"/>
  <c r="K14" i="41"/>
  <c r="I5" i="41"/>
  <c r="K31" i="41"/>
  <c r="K20" i="41"/>
  <c r="K42" i="41"/>
  <c r="K23" i="41"/>
  <c r="K8" i="41"/>
  <c r="K24" i="41"/>
  <c r="K40" i="41"/>
  <c r="K17" i="41"/>
  <c r="K33" i="41"/>
  <c r="K6" i="41"/>
  <c r="K21" i="35"/>
  <c r="K17" i="35"/>
  <c r="I5" i="35"/>
  <c r="K40" i="35"/>
  <c r="K38" i="35"/>
  <c r="K6" i="35"/>
  <c r="K12" i="35"/>
  <c r="K8" i="35"/>
  <c r="K11" i="35"/>
  <c r="K29" i="35"/>
  <c r="K13" i="35"/>
  <c r="K41" i="35"/>
  <c r="K31" i="35"/>
  <c r="K43" i="35"/>
  <c r="K36" i="35"/>
  <c r="K32" i="35"/>
  <c r="K16" i="35"/>
  <c r="K25" i="32"/>
  <c r="K39" i="32"/>
  <c r="K41" i="32"/>
  <c r="K43" i="32"/>
  <c r="K23" i="32"/>
  <c r="K17" i="32"/>
  <c r="K35" i="32"/>
  <c r="K21" i="32"/>
  <c r="K14" i="32"/>
  <c r="K40" i="32"/>
  <c r="K38" i="32"/>
  <c r="K30" i="32"/>
  <c r="I5" i="32"/>
  <c r="K22" i="32"/>
  <c r="K42" i="32"/>
  <c r="K26" i="32"/>
  <c r="K10" i="32"/>
  <c r="K25" i="23"/>
  <c r="K13" i="23"/>
  <c r="K29" i="23"/>
  <c r="K10" i="23"/>
  <c r="K9" i="29"/>
  <c r="K37" i="29"/>
  <c r="K39" i="29"/>
  <c r="K15" i="29"/>
  <c r="K33" i="29"/>
  <c r="K11" i="29"/>
  <c r="K27" i="29"/>
  <c r="K43" i="29"/>
  <c r="K16" i="29"/>
  <c r="K26" i="29"/>
  <c r="K10" i="29"/>
  <c r="K22" i="29"/>
  <c r="K24" i="29"/>
  <c r="K40" i="29"/>
  <c r="K18" i="29"/>
  <c r="K36" i="29"/>
  <c r="K20" i="29"/>
  <c r="I5" i="50"/>
  <c r="K19" i="50"/>
  <c r="K26" i="50"/>
  <c r="K43" i="50"/>
  <c r="K34" i="50"/>
  <c r="K21" i="50"/>
  <c r="K8" i="50"/>
  <c r="K36" i="50"/>
  <c r="K27" i="50"/>
  <c r="K10" i="50"/>
  <c r="K13" i="50"/>
  <c r="K35" i="50"/>
  <c r="K22" i="50"/>
  <c r="K15" i="50"/>
  <c r="K31" i="50"/>
  <c r="K6" i="50"/>
  <c r="K16" i="50"/>
  <c r="K17" i="21"/>
  <c r="K21" i="21"/>
  <c r="I5" i="21"/>
  <c r="K13" i="21"/>
  <c r="K43" i="21"/>
  <c r="K27" i="21"/>
  <c r="K11" i="21"/>
  <c r="K31" i="21"/>
  <c r="K15" i="21"/>
  <c r="K40" i="21"/>
  <c r="K32" i="21"/>
  <c r="K24" i="21"/>
  <c r="K16" i="21"/>
  <c r="K8" i="21"/>
  <c r="K38" i="21"/>
  <c r="K30" i="21"/>
  <c r="K22" i="21"/>
  <c r="K14" i="21"/>
  <c r="K40" i="19"/>
  <c r="K24" i="19"/>
  <c r="K8" i="19"/>
  <c r="K35" i="19"/>
  <c r="K17" i="19"/>
  <c r="K33" i="19"/>
  <c r="K25" i="19"/>
  <c r="K43" i="19"/>
  <c r="K41" i="19"/>
  <c r="K15" i="19"/>
  <c r="K31" i="19"/>
  <c r="K14" i="19"/>
  <c r="K38" i="19"/>
  <c r="K30" i="19"/>
  <c r="K18" i="19"/>
  <c r="K26" i="19"/>
  <c r="K36" i="19"/>
  <c r="K10" i="38"/>
  <c r="I5" i="38"/>
  <c r="K14" i="38"/>
  <c r="K7" i="38"/>
  <c r="K37" i="38"/>
  <c r="K8" i="38"/>
  <c r="K24" i="38"/>
  <c r="K17" i="38"/>
  <c r="K25" i="26"/>
  <c r="K35" i="26"/>
  <c r="K13" i="26"/>
  <c r="K11" i="26"/>
  <c r="K19" i="26"/>
  <c r="K41" i="26"/>
  <c r="K23" i="26"/>
  <c r="K39" i="26"/>
  <c r="K26" i="26"/>
  <c r="K22" i="26"/>
  <c r="K38" i="26"/>
  <c r="K18" i="26"/>
  <c r="K12" i="26"/>
  <c r="K32" i="26"/>
  <c r="K16" i="26"/>
  <c r="K17" i="24"/>
  <c r="K33" i="24"/>
  <c r="K15" i="24"/>
  <c r="K7" i="24"/>
  <c r="K25" i="24"/>
  <c r="K9" i="24"/>
  <c r="K37" i="24"/>
  <c r="K11" i="24"/>
  <c r="K27" i="24"/>
  <c r="K43" i="24"/>
  <c r="K22" i="24"/>
  <c r="K14" i="24"/>
  <c r="K34" i="24"/>
  <c r="I5" i="24"/>
  <c r="H44" i="24"/>
  <c r="K26" i="24"/>
  <c r="K42" i="24"/>
  <c r="K20" i="24"/>
  <c r="K40" i="24"/>
  <c r="K24" i="24"/>
  <c r="K8" i="24"/>
  <c r="K17" i="28"/>
  <c r="K33" i="28"/>
  <c r="K15" i="28"/>
  <c r="K11" i="28"/>
  <c r="K39" i="28"/>
  <c r="K9" i="28"/>
  <c r="K27" i="28"/>
  <c r="K13" i="28"/>
  <c r="K29" i="28"/>
  <c r="K38" i="28"/>
  <c r="K6" i="28"/>
  <c r="K34" i="28"/>
  <c r="K22" i="28"/>
  <c r="H44" i="28"/>
  <c r="I5" i="28"/>
  <c r="K30" i="28"/>
  <c r="K10" i="28"/>
  <c r="K32" i="28"/>
  <c r="K16" i="28"/>
  <c r="K22" i="37"/>
  <c r="K38" i="37"/>
  <c r="K34" i="37"/>
  <c r="K12" i="37"/>
  <c r="K26" i="37"/>
  <c r="K27" i="37"/>
  <c r="K18" i="37"/>
  <c r="K15" i="37"/>
  <c r="K14" i="37"/>
  <c r="I5" i="37"/>
  <c r="H44" i="37"/>
  <c r="K31" i="37"/>
  <c r="K20" i="37"/>
  <c r="K42" i="37"/>
  <c r="K23" i="37"/>
  <c r="K8" i="37"/>
  <c r="K24" i="37"/>
  <c r="K40" i="37"/>
  <c r="K17" i="37"/>
  <c r="K33" i="37"/>
  <c r="K6" i="37"/>
  <c r="K43" i="34"/>
  <c r="K38" i="34"/>
  <c r="K6" i="34"/>
  <c r="K18" i="34"/>
  <c r="K9" i="15"/>
  <c r="K8" i="15"/>
  <c r="K17" i="20"/>
  <c r="K35" i="20"/>
  <c r="K11" i="20"/>
  <c r="K29" i="20"/>
  <c r="K9" i="20"/>
  <c r="K27" i="20"/>
  <c r="K7" i="20"/>
  <c r="K23" i="20"/>
  <c r="K42" i="20"/>
  <c r="K26" i="20"/>
  <c r="K38" i="20"/>
  <c r="K6" i="20"/>
  <c r="K14" i="20"/>
  <c r="K32" i="20"/>
  <c r="K16" i="20"/>
  <c r="K36" i="20"/>
  <c r="K20" i="20"/>
  <c r="I5" i="17"/>
  <c r="K32" i="17"/>
  <c r="K16" i="17"/>
  <c r="K15" i="17"/>
  <c r="K29" i="17"/>
  <c r="K11" i="17"/>
  <c r="K23" i="17"/>
  <c r="K7" i="17"/>
  <c r="K9" i="17"/>
  <c r="K25" i="17"/>
  <c r="K41" i="17"/>
  <c r="K38" i="17"/>
  <c r="K30" i="17"/>
  <c r="K42" i="17"/>
  <c r="K10" i="17"/>
  <c r="K28" i="17"/>
  <c r="K12" i="17"/>
  <c r="K40" i="8"/>
  <c r="K24" i="8"/>
  <c r="K8" i="8"/>
  <c r="K37" i="8"/>
  <c r="K29" i="8"/>
  <c r="K21" i="8"/>
  <c r="K9" i="8"/>
  <c r="K25" i="8"/>
  <c r="K41" i="8"/>
  <c r="K17" i="8"/>
  <c r="K42" i="8"/>
  <c r="K34" i="8"/>
  <c r="K14" i="8"/>
  <c r="K22" i="8"/>
  <c r="K20" i="8"/>
  <c r="H32" i="48"/>
  <c r="I32" i="48" s="1"/>
  <c r="H22" i="48"/>
  <c r="I22" i="48" s="1"/>
  <c r="H12" i="48"/>
  <c r="I12" i="48" s="1"/>
  <c r="H6" i="48"/>
  <c r="I6" i="48" s="1"/>
  <c r="H41" i="48"/>
  <c r="I41" i="48" s="1"/>
  <c r="H29" i="48"/>
  <c r="I29" i="48" s="1"/>
  <c r="H13" i="48"/>
  <c r="I13" i="48" s="1"/>
  <c r="H38" i="48"/>
  <c r="I38" i="48" s="1"/>
  <c r="H24" i="48"/>
  <c r="I24" i="48" s="1"/>
  <c r="H8" i="48"/>
  <c r="I8" i="48" s="1"/>
  <c r="H39" i="48"/>
  <c r="I39" i="48" s="1"/>
  <c r="H23" i="48"/>
  <c r="I23" i="48" s="1"/>
  <c r="H9" i="48"/>
  <c r="I9" i="48" s="1"/>
  <c r="H36" i="48"/>
  <c r="I36" i="48" s="1"/>
  <c r="H20" i="48"/>
  <c r="I20" i="48" s="1"/>
  <c r="H31" i="48"/>
  <c r="I31" i="48" s="1"/>
  <c r="H40" i="48"/>
  <c r="I40" i="48" s="1"/>
  <c r="H14" i="48"/>
  <c r="I14" i="48" s="1"/>
  <c r="H17" i="48"/>
  <c r="I17" i="48" s="1"/>
  <c r="H28" i="48"/>
  <c r="I28" i="48" s="1"/>
  <c r="H33" i="48"/>
  <c r="I33" i="48" s="1"/>
  <c r="H16" i="48"/>
  <c r="I16" i="48" s="1"/>
  <c r="H7" i="48"/>
  <c r="I7" i="48" s="1"/>
  <c r="H30" i="48"/>
  <c r="I30" i="48" s="1"/>
  <c r="H21" i="48"/>
  <c r="I21" i="48" s="1"/>
  <c r="H43" i="48"/>
  <c r="I43" i="48" s="1"/>
  <c r="H35" i="48"/>
  <c r="I35" i="48" s="1"/>
  <c r="H27" i="48"/>
  <c r="I27" i="48" s="1"/>
  <c r="H19" i="48"/>
  <c r="I19" i="48" s="1"/>
  <c r="H11" i="48"/>
  <c r="I11" i="48" s="1"/>
  <c r="H42" i="48"/>
  <c r="I42" i="48" s="1"/>
  <c r="H34" i="48"/>
  <c r="I34" i="48" s="1"/>
  <c r="H26" i="48"/>
  <c r="I26" i="48" s="1"/>
  <c r="H18" i="48"/>
  <c r="I18" i="48" s="1"/>
  <c r="H10" i="48"/>
  <c r="I10" i="48" s="1"/>
  <c r="H37" i="48"/>
  <c r="I37" i="48" s="1"/>
  <c r="H25" i="48"/>
  <c r="I25" i="48" s="1"/>
  <c r="H15" i="48"/>
  <c r="I15" i="48" s="1"/>
  <c r="H5" i="48"/>
  <c r="H43" i="49"/>
  <c r="I43" i="49" s="1"/>
  <c r="H35" i="49"/>
  <c r="I35" i="49" s="1"/>
  <c r="H27" i="49"/>
  <c r="I27" i="49" s="1"/>
  <c r="H19" i="49"/>
  <c r="I19" i="49" s="1"/>
  <c r="H11" i="49"/>
  <c r="I11" i="49" s="1"/>
  <c r="H42" i="49"/>
  <c r="I42" i="49" s="1"/>
  <c r="H34" i="49"/>
  <c r="I34" i="49" s="1"/>
  <c r="H26" i="49"/>
  <c r="I26" i="49" s="1"/>
  <c r="H18" i="49"/>
  <c r="I18" i="49" s="1"/>
  <c r="H10" i="49"/>
  <c r="I10" i="49" s="1"/>
  <c r="H6" i="49"/>
  <c r="I6" i="49" s="1"/>
  <c r="H39" i="49"/>
  <c r="I39" i="49" s="1"/>
  <c r="H29" i="49"/>
  <c r="I29" i="49" s="1"/>
  <c r="H17" i="49"/>
  <c r="I17" i="49" s="1"/>
  <c r="H7" i="49"/>
  <c r="I7" i="49" s="1"/>
  <c r="H36" i="49"/>
  <c r="I36" i="49" s="1"/>
  <c r="H24" i="49"/>
  <c r="I24" i="49" s="1"/>
  <c r="H14" i="49"/>
  <c r="I14" i="49" s="1"/>
  <c r="H37" i="49"/>
  <c r="I37" i="49" s="1"/>
  <c r="H23" i="49"/>
  <c r="I23" i="49" s="1"/>
  <c r="H9" i="49"/>
  <c r="I9" i="49" s="1"/>
  <c r="H32" i="49"/>
  <c r="I32" i="49" s="1"/>
  <c r="H20" i="49"/>
  <c r="I20" i="49" s="1"/>
  <c r="H33" i="49"/>
  <c r="I33" i="49" s="1"/>
  <c r="H21" i="49"/>
  <c r="I21" i="49" s="1"/>
  <c r="H5" i="49"/>
  <c r="H30" i="49"/>
  <c r="I30" i="49" s="1"/>
  <c r="H16" i="49"/>
  <c r="I16" i="49" s="1"/>
  <c r="H41" i="49"/>
  <c r="I41" i="49" s="1"/>
  <c r="H13" i="49"/>
  <c r="I13" i="49" s="1"/>
  <c r="H22" i="49"/>
  <c r="I22" i="49" s="1"/>
  <c r="H25" i="49"/>
  <c r="I25" i="49" s="1"/>
  <c r="H38" i="49"/>
  <c r="I38" i="49" s="1"/>
  <c r="H8" i="49"/>
  <c r="I8" i="49" s="1"/>
  <c r="H15" i="49"/>
  <c r="I15" i="49" s="1"/>
  <c r="H28" i="49"/>
  <c r="I28" i="49" s="1"/>
  <c r="H31" i="49"/>
  <c r="I31" i="49" s="1"/>
  <c r="H12" i="49"/>
  <c r="I12" i="49" s="1"/>
  <c r="H40" i="49"/>
  <c r="I40" i="49" s="1"/>
  <c r="K21" i="25"/>
  <c r="K35" i="25"/>
  <c r="K37" i="25"/>
  <c r="K19" i="25"/>
  <c r="K15" i="25"/>
  <c r="K43" i="25"/>
  <c r="K27" i="25"/>
  <c r="K9" i="25"/>
  <c r="K25" i="25"/>
  <c r="K41" i="25"/>
  <c r="K22" i="25"/>
  <c r="K42" i="25"/>
  <c r="K26" i="25"/>
  <c r="K16" i="25"/>
  <c r="K24" i="25"/>
  <c r="K40" i="25"/>
  <c r="K18" i="25"/>
  <c r="K36" i="25"/>
  <c r="K20" i="25"/>
  <c r="K9" i="22"/>
  <c r="K11" i="22"/>
  <c r="K39" i="22"/>
  <c r="K41" i="22"/>
  <c r="K43" i="22"/>
  <c r="K31" i="22"/>
  <c r="K15" i="22"/>
  <c r="K33" i="22"/>
  <c r="K21" i="22"/>
  <c r="K37" i="22"/>
  <c r="K24" i="22"/>
  <c r="K8" i="22"/>
  <c r="K36" i="22"/>
  <c r="H44" i="22"/>
  <c r="I5" i="22"/>
  <c r="K12" i="22"/>
  <c r="K30" i="22"/>
  <c r="K14" i="22"/>
  <c r="K42" i="22"/>
  <c r="K26" i="22"/>
  <c r="K10" i="22"/>
  <c r="K13" i="12"/>
  <c r="K31" i="12"/>
  <c r="K15" i="12"/>
  <c r="K33" i="12"/>
  <c r="K22" i="12"/>
  <c r="K14" i="12"/>
  <c r="K6" i="12"/>
  <c r="K26" i="12"/>
  <c r="K16" i="12"/>
  <c r="K35" i="40"/>
  <c r="K10" i="40"/>
  <c r="K38" i="40"/>
  <c r="K13" i="40"/>
  <c r="K30" i="40"/>
  <c r="K18" i="40"/>
  <c r="K20" i="40"/>
  <c r="K9" i="40"/>
  <c r="K37" i="40"/>
  <c r="K28" i="40"/>
  <c r="K11" i="40"/>
  <c r="K33" i="40"/>
  <c r="K14" i="40"/>
  <c r="K36" i="40"/>
  <c r="K15" i="40"/>
  <c r="K31" i="40"/>
  <c r="K8" i="40"/>
  <c r="K24" i="40"/>
  <c r="K40" i="40"/>
  <c r="K31" i="30"/>
  <c r="K43" i="30"/>
  <c r="K40" i="30"/>
  <c r="K30" i="30"/>
  <c r="K18" i="30"/>
  <c r="I5" i="42"/>
  <c r="K19" i="42"/>
  <c r="K10" i="42"/>
  <c r="K27" i="42"/>
  <c r="K18" i="42"/>
  <c r="K38" i="42"/>
  <c r="K43" i="42"/>
  <c r="K16" i="42"/>
  <c r="K32" i="42"/>
  <c r="K9" i="42"/>
  <c r="K25" i="42"/>
  <c r="K41" i="42"/>
  <c r="K21" i="39"/>
  <c r="K37" i="39"/>
  <c r="K31" i="39"/>
  <c r="K11" i="39"/>
  <c r="I5" i="39"/>
  <c r="H44" i="39"/>
  <c r="K18" i="39"/>
  <c r="K15" i="39"/>
  <c r="K10" i="39"/>
  <c r="K38" i="39"/>
  <c r="K27" i="39"/>
  <c r="K14" i="39"/>
  <c r="K36" i="39"/>
  <c r="K19" i="39"/>
  <c r="K39" i="39"/>
  <c r="K16" i="39"/>
  <c r="K32" i="39"/>
  <c r="K9" i="39"/>
  <c r="K25" i="39"/>
  <c r="K41" i="39"/>
  <c r="K41" i="36"/>
  <c r="K29" i="36"/>
  <c r="K22" i="36"/>
  <c r="K34" i="36"/>
  <c r="K25" i="36"/>
  <c r="K12" i="36"/>
  <c r="K42" i="36"/>
  <c r="K43" i="36"/>
  <c r="K26" i="36"/>
  <c r="K7" i="36"/>
  <c r="K39" i="36"/>
  <c r="K32" i="36"/>
  <c r="I5" i="36"/>
  <c r="K40" i="33"/>
  <c r="K34" i="33"/>
  <c r="K36" i="33"/>
  <c r="K26" i="33"/>
  <c r="K28" i="33"/>
  <c r="K42" i="33"/>
  <c r="K20" i="33"/>
  <c r="K38" i="33"/>
  <c r="K22" i="33"/>
  <c r="K6" i="33"/>
  <c r="K15" i="33"/>
  <c r="K31" i="33"/>
  <c r="K13" i="33"/>
  <c r="K23" i="33"/>
  <c r="K41" i="33"/>
  <c r="K21" i="33"/>
  <c r="K39" i="33"/>
  <c r="K19" i="33"/>
  <c r="K35" i="33"/>
  <c r="K40" i="52"/>
  <c r="K12" i="52"/>
  <c r="K33" i="52"/>
  <c r="K9" i="52"/>
  <c r="K14" i="52"/>
  <c r="K7" i="52"/>
  <c r="K24" i="52"/>
  <c r="K17" i="52"/>
  <c r="K36" i="52"/>
  <c r="K41" i="52"/>
  <c r="K38" i="52"/>
  <c r="K31" i="52"/>
  <c r="K8" i="52"/>
  <c r="K20" i="52"/>
  <c r="K32" i="52"/>
  <c r="K18" i="52"/>
  <c r="K29" i="43"/>
  <c r="K19" i="43"/>
  <c r="I5" i="43"/>
  <c r="K18" i="43"/>
  <c r="K17" i="43"/>
  <c r="K14" i="43"/>
  <c r="K27" i="43"/>
  <c r="K12" i="43"/>
  <c r="K39" i="43"/>
  <c r="I5" i="31"/>
  <c r="H44" i="31"/>
  <c r="K24" i="31"/>
  <c r="K38" i="31"/>
  <c r="K22" i="31"/>
  <c r="K6" i="31"/>
  <c r="K43" i="31"/>
  <c r="K19" i="31"/>
  <c r="K13" i="31"/>
  <c r="K41" i="31"/>
  <c r="K31" i="31"/>
  <c r="K21" i="31"/>
  <c r="K29" i="31"/>
  <c r="K17" i="31"/>
  <c r="K33" i="31"/>
  <c r="K8" i="31"/>
  <c r="K36" i="31"/>
  <c r="K20" i="31"/>
  <c r="K10" i="31"/>
  <c r="K18" i="31"/>
  <c r="K43" i="41"/>
  <c r="K12" i="41"/>
  <c r="K38" i="41"/>
  <c r="K21" i="41"/>
  <c r="K7" i="41"/>
  <c r="K22" i="41"/>
  <c r="K11" i="41"/>
  <c r="K39" i="41"/>
  <c r="K28" i="41"/>
  <c r="K19" i="41"/>
  <c r="K10" i="41"/>
  <c r="K30" i="41"/>
  <c r="K13" i="41"/>
  <c r="K35" i="41"/>
  <c r="K16" i="41"/>
  <c r="K32" i="41"/>
  <c r="K9" i="41"/>
  <c r="K25" i="41"/>
  <c r="K41" i="41"/>
  <c r="K35" i="35"/>
  <c r="K37" i="35"/>
  <c r="K19" i="35"/>
  <c r="K26" i="35"/>
  <c r="K18" i="35"/>
  <c r="K22" i="35"/>
  <c r="K42" i="35"/>
  <c r="K28" i="35"/>
  <c r="K30" i="35"/>
  <c r="K33" i="35"/>
  <c r="K25" i="35"/>
  <c r="K9" i="35"/>
  <c r="K27" i="35"/>
  <c r="K7" i="35"/>
  <c r="K23" i="35"/>
  <c r="K39" i="35"/>
  <c r="K20" i="35"/>
  <c r="K10" i="35"/>
  <c r="K34" i="35"/>
  <c r="K24" i="35"/>
  <c r="K11" i="32"/>
  <c r="K27" i="32"/>
  <c r="K7" i="32"/>
  <c r="K9" i="32"/>
  <c r="K15" i="32"/>
  <c r="K33" i="32"/>
  <c r="K31" i="32"/>
  <c r="K13" i="32"/>
  <c r="K29" i="32"/>
  <c r="K36" i="32"/>
  <c r="K24" i="32"/>
  <c r="K6" i="32"/>
  <c r="K8" i="32"/>
  <c r="K20" i="32"/>
  <c r="K16" i="32"/>
  <c r="K32" i="32"/>
  <c r="K12" i="32"/>
  <c r="K34" i="32"/>
  <c r="K18" i="32"/>
  <c r="H12" i="14"/>
  <c r="I12" i="14" s="1"/>
  <c r="H20" i="14"/>
  <c r="I20" i="14" s="1"/>
  <c r="H28" i="14"/>
  <c r="I28" i="14" s="1"/>
  <c r="H36" i="14"/>
  <c r="I36" i="14" s="1"/>
  <c r="H8" i="14"/>
  <c r="I8" i="14" s="1"/>
  <c r="H16" i="14"/>
  <c r="I16" i="14" s="1"/>
  <c r="H24" i="14"/>
  <c r="I24" i="14" s="1"/>
  <c r="H32" i="14"/>
  <c r="I32" i="14" s="1"/>
  <c r="H40" i="14"/>
  <c r="I40" i="14" s="1"/>
  <c r="H6" i="14"/>
  <c r="I6" i="14" s="1"/>
  <c r="H22" i="14"/>
  <c r="I22" i="14" s="1"/>
  <c r="H38" i="14"/>
  <c r="I38" i="14" s="1"/>
  <c r="H14" i="14"/>
  <c r="I14" i="14" s="1"/>
  <c r="H30" i="14"/>
  <c r="I30" i="14" s="1"/>
  <c r="H26" i="14"/>
  <c r="I26" i="14" s="1"/>
  <c r="H34" i="14"/>
  <c r="I34" i="14" s="1"/>
  <c r="H18" i="14"/>
  <c r="I18" i="14" s="1"/>
  <c r="H42" i="14"/>
  <c r="I42" i="14" s="1"/>
  <c r="H10" i="14"/>
  <c r="I10" i="14" s="1"/>
  <c r="H35" i="14"/>
  <c r="I35" i="14" s="1"/>
  <c r="H29" i="14"/>
  <c r="I29" i="14" s="1"/>
  <c r="H19" i="14"/>
  <c r="I19" i="14" s="1"/>
  <c r="H13" i="14"/>
  <c r="I13" i="14" s="1"/>
  <c r="H25" i="14"/>
  <c r="I25" i="14" s="1"/>
  <c r="H21" i="14"/>
  <c r="I21" i="14" s="1"/>
  <c r="H17" i="14"/>
  <c r="I17" i="14" s="1"/>
  <c r="H31" i="14"/>
  <c r="I31" i="14" s="1"/>
  <c r="H27" i="14"/>
  <c r="I27" i="14" s="1"/>
  <c r="H23" i="14"/>
  <c r="I23" i="14" s="1"/>
  <c r="H37" i="14"/>
  <c r="I37" i="14" s="1"/>
  <c r="H11" i="14"/>
  <c r="I11" i="14" s="1"/>
  <c r="H43" i="14"/>
  <c r="I43" i="14" s="1"/>
  <c r="H9" i="14"/>
  <c r="I9" i="14" s="1"/>
  <c r="H41" i="14"/>
  <c r="I41" i="14" s="1"/>
  <c r="H33" i="14"/>
  <c r="I33" i="14" s="1"/>
  <c r="H15" i="14"/>
  <c r="I15" i="14" s="1"/>
  <c r="H7" i="14"/>
  <c r="I7" i="14" s="1"/>
  <c r="H39" i="14"/>
  <c r="I39" i="14" s="1"/>
  <c r="H5" i="14"/>
  <c r="K33" i="23"/>
  <c r="K6" i="23"/>
  <c r="K42" i="23"/>
  <c r="K20" i="23"/>
  <c r="H44" i="29"/>
  <c r="I5" i="29"/>
  <c r="K21" i="29"/>
  <c r="K23" i="29"/>
  <c r="K25" i="29"/>
  <c r="K41" i="29"/>
  <c r="K29" i="29"/>
  <c r="K13" i="29"/>
  <c r="K31" i="29"/>
  <c r="K19" i="29"/>
  <c r="K35" i="29"/>
  <c r="K38" i="29"/>
  <c r="K6" i="29"/>
  <c r="K32" i="29"/>
  <c r="K42" i="29"/>
  <c r="K34" i="29"/>
  <c r="K14" i="29"/>
  <c r="K30" i="29"/>
  <c r="K8" i="29"/>
  <c r="K28" i="29"/>
  <c r="K12" i="29"/>
  <c r="K28" i="50"/>
  <c r="K12" i="50"/>
  <c r="K29" i="50"/>
  <c r="K17" i="50"/>
  <c r="K18" i="50"/>
  <c r="K9" i="50"/>
  <c r="K37" i="50"/>
  <c r="K24" i="50"/>
  <c r="K11" i="50"/>
  <c r="K41" i="50"/>
  <c r="K20" i="50"/>
  <c r="K42" i="50"/>
  <c r="K25" i="50"/>
  <c r="K14" i="50"/>
  <c r="K30" i="50"/>
  <c r="K7" i="50"/>
  <c r="K23" i="50"/>
  <c r="K39" i="50"/>
  <c r="K33" i="50"/>
  <c r="H12" i="18"/>
  <c r="I12" i="18" s="1"/>
  <c r="H20" i="18"/>
  <c r="I20" i="18" s="1"/>
  <c r="H28" i="18"/>
  <c r="I28" i="18" s="1"/>
  <c r="H36" i="18"/>
  <c r="I36" i="18" s="1"/>
  <c r="H8" i="18"/>
  <c r="I8" i="18" s="1"/>
  <c r="H16" i="18"/>
  <c r="I16" i="18" s="1"/>
  <c r="H24" i="18"/>
  <c r="I24" i="18" s="1"/>
  <c r="H32" i="18"/>
  <c r="I32" i="18" s="1"/>
  <c r="H40" i="18"/>
  <c r="I40" i="18" s="1"/>
  <c r="H6" i="18"/>
  <c r="I6" i="18" s="1"/>
  <c r="H22" i="18"/>
  <c r="I22" i="18" s="1"/>
  <c r="H38" i="18"/>
  <c r="I38" i="18" s="1"/>
  <c r="H14" i="18"/>
  <c r="I14" i="18" s="1"/>
  <c r="H30" i="18"/>
  <c r="I30" i="18" s="1"/>
  <c r="H10" i="18"/>
  <c r="I10" i="18" s="1"/>
  <c r="H42" i="18"/>
  <c r="I42" i="18" s="1"/>
  <c r="H18" i="18"/>
  <c r="I18" i="18" s="1"/>
  <c r="H34" i="18"/>
  <c r="I34" i="18" s="1"/>
  <c r="H26" i="18"/>
  <c r="I26" i="18" s="1"/>
  <c r="H35" i="18"/>
  <c r="I35" i="18" s="1"/>
  <c r="H29" i="18"/>
  <c r="I29" i="18" s="1"/>
  <c r="H19" i="18"/>
  <c r="I19" i="18" s="1"/>
  <c r="H13" i="18"/>
  <c r="I13" i="18" s="1"/>
  <c r="H41" i="18"/>
  <c r="I41" i="18" s="1"/>
  <c r="H37" i="18"/>
  <c r="I37" i="18" s="1"/>
  <c r="H33" i="18"/>
  <c r="I33" i="18" s="1"/>
  <c r="H15" i="18"/>
  <c r="I15" i="18" s="1"/>
  <c r="H11" i="18"/>
  <c r="I11" i="18" s="1"/>
  <c r="H7" i="18"/>
  <c r="I7" i="18" s="1"/>
  <c r="H43" i="18"/>
  <c r="I43" i="18" s="1"/>
  <c r="H39" i="18"/>
  <c r="I39" i="18" s="1"/>
  <c r="H9" i="18"/>
  <c r="I9" i="18" s="1"/>
  <c r="H27" i="18"/>
  <c r="I27" i="18" s="1"/>
  <c r="H25" i="18"/>
  <c r="I25" i="18" s="1"/>
  <c r="H17" i="18"/>
  <c r="I17" i="18" s="1"/>
  <c r="H31" i="18"/>
  <c r="I31" i="18" s="1"/>
  <c r="H23" i="18"/>
  <c r="I23" i="18" s="1"/>
  <c r="H21" i="18"/>
  <c r="I21" i="18" s="1"/>
  <c r="H5" i="18"/>
  <c r="K33" i="21"/>
  <c r="K37" i="21"/>
  <c r="K29" i="21"/>
  <c r="K41" i="21"/>
  <c r="K9" i="21"/>
  <c r="K35" i="21"/>
  <c r="K19" i="21"/>
  <c r="K39" i="21"/>
  <c r="K23" i="21"/>
  <c r="K7" i="21"/>
  <c r="K36" i="21"/>
  <c r="K28" i="21"/>
  <c r="K20" i="21"/>
  <c r="K12" i="21"/>
  <c r="K42" i="21"/>
  <c r="K34" i="21"/>
  <c r="K26" i="21"/>
  <c r="K18" i="21"/>
  <c r="K10" i="21"/>
  <c r="I5" i="19"/>
  <c r="H44" i="19"/>
  <c r="K32" i="19"/>
  <c r="K16" i="19"/>
  <c r="K21" i="19"/>
  <c r="K37" i="19"/>
  <c r="K19" i="19"/>
  <c r="K11" i="19"/>
  <c r="K29" i="19"/>
  <c r="K9" i="19"/>
  <c r="K27" i="19"/>
  <c r="K7" i="19"/>
  <c r="K23" i="19"/>
  <c r="K39" i="19"/>
  <c r="K22" i="19"/>
  <c r="K6" i="19"/>
  <c r="K34" i="19"/>
  <c r="K42" i="19"/>
  <c r="K10" i="19"/>
  <c r="K28" i="19"/>
  <c r="K12" i="19"/>
  <c r="K19" i="38"/>
  <c r="K39" i="38"/>
  <c r="K29" i="38"/>
  <c r="K13" i="38"/>
  <c r="K26" i="38"/>
  <c r="K27" i="38"/>
  <c r="K36" i="38"/>
  <c r="K35" i="38"/>
  <c r="K34" i="38"/>
  <c r="K23" i="38"/>
  <c r="K18" i="38"/>
  <c r="K38" i="38"/>
  <c r="K21" i="38"/>
  <c r="K43" i="38"/>
  <c r="K16" i="38"/>
  <c r="K32" i="38"/>
  <c r="K9" i="38"/>
  <c r="K25" i="38"/>
  <c r="K41" i="38"/>
  <c r="K21" i="26"/>
  <c r="K31" i="26"/>
  <c r="K27" i="26"/>
  <c r="K9" i="26"/>
  <c r="K43" i="26"/>
  <c r="K15" i="26"/>
  <c r="K37" i="26"/>
  <c r="K34" i="26"/>
  <c r="K17" i="26"/>
  <c r="K33" i="26"/>
  <c r="K20" i="26"/>
  <c r="K10" i="26"/>
  <c r="K30" i="26"/>
  <c r="K36" i="26"/>
  <c r="I5" i="26"/>
  <c r="H44" i="26"/>
  <c r="K28" i="26"/>
  <c r="I44" i="26"/>
  <c r="K6" i="26"/>
  <c r="K40" i="26"/>
  <c r="K24" i="26"/>
  <c r="K8" i="26"/>
  <c r="K31" i="24"/>
  <c r="K13" i="24"/>
  <c r="K29" i="24"/>
  <c r="K21" i="24"/>
  <c r="K39" i="24"/>
  <c r="K23" i="24"/>
  <c r="K41" i="24"/>
  <c r="K19" i="24"/>
  <c r="K35" i="24"/>
  <c r="K36" i="24"/>
  <c r="K6" i="24"/>
  <c r="K28" i="24"/>
  <c r="K18" i="24"/>
  <c r="K38" i="24"/>
  <c r="K12" i="24"/>
  <c r="K30" i="24"/>
  <c r="K10" i="24"/>
  <c r="K32" i="24"/>
  <c r="K16" i="24"/>
  <c r="K31" i="28"/>
  <c r="K19" i="28"/>
  <c r="K35" i="28"/>
  <c r="K7" i="28"/>
  <c r="K25" i="28"/>
  <c r="K43" i="28"/>
  <c r="K23" i="28"/>
  <c r="K41" i="28"/>
  <c r="K21" i="28"/>
  <c r="K37" i="28"/>
  <c r="K18" i="28"/>
  <c r="K28" i="28"/>
  <c r="K12" i="28"/>
  <c r="K36" i="28"/>
  <c r="K14" i="28"/>
  <c r="K42" i="28"/>
  <c r="K20" i="28"/>
  <c r="K40" i="28"/>
  <c r="K24" i="28"/>
  <c r="K8" i="28"/>
  <c r="K21" i="37"/>
  <c r="K39" i="37"/>
  <c r="K29" i="37"/>
  <c r="K11" i="37"/>
  <c r="K7" i="37"/>
  <c r="K43" i="37"/>
  <c r="K36" i="37"/>
  <c r="K37" i="37"/>
  <c r="K28" i="37"/>
  <c r="K19" i="37"/>
  <c r="K10" i="37"/>
  <c r="K30" i="37"/>
  <c r="K13" i="37"/>
  <c r="K35" i="37"/>
  <c r="K16" i="37"/>
  <c r="K32" i="37"/>
  <c r="K9" i="37"/>
  <c r="K25" i="37"/>
  <c r="K41" i="37"/>
  <c r="K17" i="34"/>
  <c r="K35" i="34"/>
  <c r="K11" i="34"/>
  <c r="K29" i="34"/>
  <c r="K27" i="34"/>
  <c r="K7" i="34"/>
  <c r="K23" i="34"/>
  <c r="K32" i="34"/>
  <c r="K36" i="34"/>
  <c r="K28" i="34"/>
  <c r="K40" i="34"/>
  <c r="K20" i="34"/>
  <c r="K42" i="34"/>
  <c r="K26" i="34"/>
  <c r="K10" i="34"/>
  <c r="K13" i="15"/>
  <c r="K23" i="15"/>
  <c r="K31" i="15"/>
  <c r="K39" i="15"/>
  <c r="K21" i="15"/>
  <c r="K30" i="15"/>
  <c r="K38" i="15"/>
  <c r="K14" i="15"/>
  <c r="K18" i="15"/>
  <c r="K26" i="15"/>
  <c r="K36" i="15"/>
  <c r="K20" i="15"/>
  <c r="I5" i="15"/>
  <c r="K16" i="15"/>
  <c r="I5" i="20"/>
  <c r="H44" i="20"/>
  <c r="K19" i="20"/>
  <c r="K21" i="20"/>
  <c r="K37" i="20"/>
  <c r="K25" i="20"/>
  <c r="K43" i="20"/>
  <c r="K13" i="20"/>
  <c r="K41" i="20"/>
  <c r="K15" i="20"/>
  <c r="K31" i="20"/>
  <c r="K34" i="20"/>
  <c r="K10" i="20"/>
  <c r="K18" i="20"/>
  <c r="K22" i="20"/>
  <c r="K30" i="20"/>
  <c r="K40" i="20"/>
  <c r="K24" i="20"/>
  <c r="K8" i="20"/>
  <c r="K28" i="20"/>
  <c r="K12" i="20"/>
  <c r="K40" i="17"/>
  <c r="K24" i="17"/>
  <c r="K8" i="17"/>
  <c r="K43" i="17"/>
  <c r="K31" i="17"/>
  <c r="K13" i="17"/>
  <c r="K19" i="17"/>
  <c r="K37" i="17"/>
  <c r="K21" i="17"/>
  <c r="K39" i="17"/>
  <c r="K17" i="17"/>
  <c r="K33" i="17"/>
  <c r="K6" i="17"/>
  <c r="K14" i="17"/>
  <c r="K22" i="17"/>
  <c r="K26" i="17"/>
  <c r="K34" i="17"/>
  <c r="K36" i="17"/>
  <c r="K20" i="17"/>
  <c r="H44" i="8"/>
  <c r="I5" i="8"/>
  <c r="K32" i="8"/>
  <c r="K16" i="8"/>
  <c r="K13" i="8"/>
  <c r="K27" i="8"/>
  <c r="K19" i="8"/>
  <c r="K11" i="8"/>
  <c r="K43" i="8"/>
  <c r="K15" i="8"/>
  <c r="K31" i="8"/>
  <c r="K7" i="8"/>
  <c r="K23" i="8"/>
  <c r="K39" i="8"/>
  <c r="K10" i="8"/>
  <c r="K26" i="8"/>
  <c r="K30" i="8"/>
  <c r="K38" i="8"/>
  <c r="K6" i="8"/>
  <c r="K28" i="8"/>
  <c r="K12" i="8"/>
  <c r="H44" i="17" l="1"/>
  <c r="H44" i="42"/>
  <c r="H44" i="40"/>
  <c r="H44" i="25"/>
  <c r="H44" i="36"/>
  <c r="H44" i="21"/>
  <c r="H44" i="32"/>
  <c r="H44" i="41"/>
  <c r="H44" i="33"/>
  <c r="H44" i="51"/>
  <c r="I5" i="51"/>
  <c r="I44" i="51" s="1"/>
  <c r="H44" i="43"/>
  <c r="H44" i="50"/>
  <c r="K44" i="44"/>
  <c r="M44" i="44" s="1"/>
  <c r="O13" i="44" s="1"/>
  <c r="Q13" i="44" s="1"/>
  <c r="H44" i="38"/>
  <c r="H44" i="52"/>
  <c r="H44" i="35"/>
  <c r="H44" i="30"/>
  <c r="H44" i="12"/>
  <c r="H44" i="44"/>
  <c r="I44" i="44"/>
  <c r="H44" i="15"/>
  <c r="H44" i="34"/>
  <c r="H44" i="23"/>
  <c r="K5" i="20"/>
  <c r="K44" i="20" s="1"/>
  <c r="M44" i="20" s="1"/>
  <c r="I44" i="20"/>
  <c r="I5" i="18"/>
  <c r="H44" i="18"/>
  <c r="K23" i="18"/>
  <c r="K17" i="18"/>
  <c r="K27" i="18"/>
  <c r="K39" i="18"/>
  <c r="K7" i="18"/>
  <c r="K15" i="18"/>
  <c r="K37" i="18"/>
  <c r="K13" i="18"/>
  <c r="K29" i="18"/>
  <c r="K26" i="18"/>
  <c r="K18" i="18"/>
  <c r="K10" i="18"/>
  <c r="K14" i="18"/>
  <c r="K22" i="18"/>
  <c r="K40" i="18"/>
  <c r="K24" i="18"/>
  <c r="K8" i="18"/>
  <c r="K28" i="18"/>
  <c r="K12" i="18"/>
  <c r="K39" i="14"/>
  <c r="K15" i="14"/>
  <c r="K41" i="14"/>
  <c r="K43" i="14"/>
  <c r="K37" i="14"/>
  <c r="K27" i="14"/>
  <c r="K17" i="14"/>
  <c r="K25" i="14"/>
  <c r="K19" i="14"/>
  <c r="K35" i="14"/>
  <c r="K42" i="14"/>
  <c r="K34" i="14"/>
  <c r="K30" i="14"/>
  <c r="K38" i="14"/>
  <c r="K6" i="14"/>
  <c r="K32" i="14"/>
  <c r="K16" i="14"/>
  <c r="K36" i="14"/>
  <c r="K20" i="14"/>
  <c r="I44" i="43"/>
  <c r="K5" i="43"/>
  <c r="K44" i="43" s="1"/>
  <c r="M44" i="43" s="1"/>
  <c r="K5" i="36"/>
  <c r="K44" i="36" s="1"/>
  <c r="M44" i="36" s="1"/>
  <c r="I44" i="36"/>
  <c r="I44" i="42"/>
  <c r="K5" i="42"/>
  <c r="K44" i="42" s="1"/>
  <c r="M44" i="42" s="1"/>
  <c r="K5" i="30"/>
  <c r="K44" i="30" s="1"/>
  <c r="M44" i="30" s="1"/>
  <c r="I44" i="30"/>
  <c r="I44" i="12"/>
  <c r="K5" i="12"/>
  <c r="K44" i="12" s="1"/>
  <c r="M44" i="12" s="1"/>
  <c r="K5" i="22"/>
  <c r="K44" i="22" s="1"/>
  <c r="M44" i="22" s="1"/>
  <c r="I44" i="22"/>
  <c r="K40" i="49"/>
  <c r="K31" i="49"/>
  <c r="K15" i="49"/>
  <c r="K38" i="49"/>
  <c r="K22" i="49"/>
  <c r="K41" i="49"/>
  <c r="K30" i="49"/>
  <c r="K21" i="49"/>
  <c r="K20" i="49"/>
  <c r="K9" i="49"/>
  <c r="K37" i="49"/>
  <c r="K24" i="49"/>
  <c r="K7" i="49"/>
  <c r="K29" i="49"/>
  <c r="K6" i="49"/>
  <c r="K18" i="49"/>
  <c r="K34" i="49"/>
  <c r="K11" i="49"/>
  <c r="K27" i="49"/>
  <c r="K43" i="49"/>
  <c r="K15" i="48"/>
  <c r="K37" i="48"/>
  <c r="K18" i="48"/>
  <c r="K34" i="48"/>
  <c r="K11" i="48"/>
  <c r="K27" i="48"/>
  <c r="K43" i="48"/>
  <c r="K30" i="48"/>
  <c r="K16" i="48"/>
  <c r="K28" i="48"/>
  <c r="K14" i="48"/>
  <c r="K31" i="48"/>
  <c r="K36" i="48"/>
  <c r="K23" i="48"/>
  <c r="K8" i="48"/>
  <c r="K38" i="48"/>
  <c r="K29" i="48"/>
  <c r="K6" i="48"/>
  <c r="K22" i="48"/>
  <c r="K5" i="37"/>
  <c r="K44" i="37" s="1"/>
  <c r="M44" i="37" s="1"/>
  <c r="I44" i="37"/>
  <c r="I44" i="24"/>
  <c r="K5" i="24"/>
  <c r="K44" i="24" s="1"/>
  <c r="M44" i="24" s="1"/>
  <c r="K5" i="38"/>
  <c r="K44" i="38" s="1"/>
  <c r="M44" i="38" s="1"/>
  <c r="I44" i="38"/>
  <c r="I44" i="21"/>
  <c r="K5" i="21"/>
  <c r="K44" i="21" s="1"/>
  <c r="M44" i="21" s="1"/>
  <c r="I44" i="40"/>
  <c r="K5" i="40"/>
  <c r="K44" i="40" s="1"/>
  <c r="M44" i="40" s="1"/>
  <c r="K27" i="27"/>
  <c r="K41" i="27"/>
  <c r="K43" i="27"/>
  <c r="K11" i="27"/>
  <c r="K17" i="27"/>
  <c r="K35" i="27"/>
  <c r="K33" i="27"/>
  <c r="K7" i="27"/>
  <c r="K23" i="27"/>
  <c r="K39" i="27"/>
  <c r="K18" i="27"/>
  <c r="K30" i="27"/>
  <c r="K14" i="27"/>
  <c r="K38" i="27"/>
  <c r="K16" i="27"/>
  <c r="K42" i="27"/>
  <c r="K22" i="27"/>
  <c r="K36" i="27"/>
  <c r="K20" i="27"/>
  <c r="K39" i="16"/>
  <c r="K41" i="16"/>
  <c r="K21" i="16"/>
  <c r="K23" i="16"/>
  <c r="K15" i="16"/>
  <c r="K33" i="16"/>
  <c r="K17" i="16"/>
  <c r="K11" i="16"/>
  <c r="K27" i="16"/>
  <c r="K43" i="16"/>
  <c r="K26" i="16"/>
  <c r="K10" i="16"/>
  <c r="K38" i="16"/>
  <c r="K6" i="16"/>
  <c r="K14" i="16"/>
  <c r="K32" i="16"/>
  <c r="K16" i="16"/>
  <c r="K36" i="16"/>
  <c r="K20" i="16"/>
  <c r="I5" i="16"/>
  <c r="H44" i="16"/>
  <c r="K23" i="13"/>
  <c r="K19" i="13"/>
  <c r="K13" i="13"/>
  <c r="K7" i="13"/>
  <c r="K29" i="13"/>
  <c r="K37" i="13"/>
  <c r="K39" i="13"/>
  <c r="K9" i="13"/>
  <c r="K25" i="13"/>
  <c r="K41" i="13"/>
  <c r="K10" i="13"/>
  <c r="K26" i="13"/>
  <c r="K38" i="13"/>
  <c r="K6" i="13"/>
  <c r="K14" i="13"/>
  <c r="K32" i="13"/>
  <c r="K16" i="13"/>
  <c r="K36" i="13"/>
  <c r="K20" i="13"/>
  <c r="K5" i="51"/>
  <c r="K44" i="51" s="1"/>
  <c r="M44" i="51" s="1"/>
  <c r="I44" i="8"/>
  <c r="K5" i="8"/>
  <c r="K44" i="8" s="1"/>
  <c r="M44" i="8" s="1"/>
  <c r="K5" i="15"/>
  <c r="K44" i="15" s="1"/>
  <c r="M44" i="15" s="1"/>
  <c r="I44" i="15"/>
  <c r="K5" i="34"/>
  <c r="K44" i="34" s="1"/>
  <c r="M44" i="34" s="1"/>
  <c r="I44" i="34"/>
  <c r="K5" i="26"/>
  <c r="K44" i="26" s="1"/>
  <c r="M44" i="26" s="1"/>
  <c r="I44" i="19"/>
  <c r="K5" i="19"/>
  <c r="K44" i="19" s="1"/>
  <c r="M44" i="19" s="1"/>
  <c r="K21" i="18"/>
  <c r="K31" i="18"/>
  <c r="K25" i="18"/>
  <c r="K9" i="18"/>
  <c r="K43" i="18"/>
  <c r="K11" i="18"/>
  <c r="K33" i="18"/>
  <c r="K41" i="18"/>
  <c r="K19" i="18"/>
  <c r="K35" i="18"/>
  <c r="K34" i="18"/>
  <c r="K42" i="18"/>
  <c r="K30" i="18"/>
  <c r="K38" i="18"/>
  <c r="K6" i="18"/>
  <c r="K32" i="18"/>
  <c r="K16" i="18"/>
  <c r="K36" i="18"/>
  <c r="K20" i="18"/>
  <c r="I44" i="29"/>
  <c r="K5" i="29"/>
  <c r="K44" i="29" s="1"/>
  <c r="M44" i="29" s="1"/>
  <c r="H44" i="14"/>
  <c r="I5" i="14"/>
  <c r="K7" i="14"/>
  <c r="K33" i="14"/>
  <c r="K9" i="14"/>
  <c r="K11" i="14"/>
  <c r="K23" i="14"/>
  <c r="K31" i="14"/>
  <c r="K21" i="14"/>
  <c r="K13" i="14"/>
  <c r="K29" i="14"/>
  <c r="K10" i="14"/>
  <c r="K18" i="14"/>
  <c r="K26" i="14"/>
  <c r="K14" i="14"/>
  <c r="K22" i="14"/>
  <c r="K40" i="14"/>
  <c r="K24" i="14"/>
  <c r="K8" i="14"/>
  <c r="K28" i="14"/>
  <c r="K12" i="14"/>
  <c r="I44" i="31"/>
  <c r="K5" i="31"/>
  <c r="K44" i="31" s="1"/>
  <c r="M44" i="31" s="1"/>
  <c r="I44" i="52"/>
  <c r="K5" i="52"/>
  <c r="K44" i="52" s="1"/>
  <c r="M44" i="52" s="1"/>
  <c r="I44" i="39"/>
  <c r="K5" i="39"/>
  <c r="K44" i="39" s="1"/>
  <c r="M44" i="39" s="1"/>
  <c r="K12" i="49"/>
  <c r="K28" i="49"/>
  <c r="K8" i="49"/>
  <c r="K25" i="49"/>
  <c r="K13" i="49"/>
  <c r="K16" i="49"/>
  <c r="H44" i="49"/>
  <c r="I5" i="49"/>
  <c r="K33" i="49"/>
  <c r="K32" i="49"/>
  <c r="K23" i="49"/>
  <c r="K14" i="49"/>
  <c r="K36" i="49"/>
  <c r="K17" i="49"/>
  <c r="K39" i="49"/>
  <c r="K10" i="49"/>
  <c r="K26" i="49"/>
  <c r="K42" i="49"/>
  <c r="K19" i="49"/>
  <c r="K35" i="49"/>
  <c r="I5" i="48"/>
  <c r="H44" i="48"/>
  <c r="K25" i="48"/>
  <c r="K10" i="48"/>
  <c r="K26" i="48"/>
  <c r="K42" i="48"/>
  <c r="K19" i="48"/>
  <c r="K35" i="48"/>
  <c r="K21" i="48"/>
  <c r="K7" i="48"/>
  <c r="K33" i="48"/>
  <c r="K17" i="48"/>
  <c r="K40" i="48"/>
  <c r="K20" i="48"/>
  <c r="K9" i="48"/>
  <c r="K39" i="48"/>
  <c r="K24" i="48"/>
  <c r="K13" i="48"/>
  <c r="K41" i="48"/>
  <c r="K12" i="48"/>
  <c r="K32" i="48"/>
  <c r="I44" i="17"/>
  <c r="K5" i="17"/>
  <c r="K44" i="17" s="1"/>
  <c r="M44" i="17" s="1"/>
  <c r="K5" i="28"/>
  <c r="K44" i="28" s="1"/>
  <c r="M44" i="28" s="1"/>
  <c r="I44" i="28"/>
  <c r="K5" i="50"/>
  <c r="K44" i="50" s="1"/>
  <c r="M44" i="50" s="1"/>
  <c r="I44" i="50"/>
  <c r="I44" i="23"/>
  <c r="K5" i="23"/>
  <c r="K44" i="23" s="1"/>
  <c r="M44" i="23" s="1"/>
  <c r="I44" i="32"/>
  <c r="K5" i="32"/>
  <c r="K44" i="32" s="1"/>
  <c r="M44" i="32" s="1"/>
  <c r="K5" i="35"/>
  <c r="K44" i="35" s="1"/>
  <c r="M44" i="35" s="1"/>
  <c r="I44" i="35"/>
  <c r="I44" i="41"/>
  <c r="K5" i="41"/>
  <c r="K44" i="41" s="1"/>
  <c r="M44" i="41" s="1"/>
  <c r="I44" i="33"/>
  <c r="K5" i="33"/>
  <c r="K44" i="33" s="1"/>
  <c r="M44" i="33" s="1"/>
  <c r="K5" i="25"/>
  <c r="K44" i="25" s="1"/>
  <c r="M44" i="25" s="1"/>
  <c r="I44" i="25"/>
  <c r="I5" i="27"/>
  <c r="H44" i="27"/>
  <c r="K13" i="27"/>
  <c r="K29" i="27"/>
  <c r="K9" i="27"/>
  <c r="K25" i="27"/>
  <c r="K21" i="27"/>
  <c r="K19" i="27"/>
  <c r="K37" i="27"/>
  <c r="K15" i="27"/>
  <c r="K31" i="27"/>
  <c r="K40" i="27"/>
  <c r="K8" i="27"/>
  <c r="K34" i="27"/>
  <c r="K24" i="27"/>
  <c r="K26" i="27"/>
  <c r="K6" i="27"/>
  <c r="K32" i="27"/>
  <c r="K10" i="27"/>
  <c r="K28" i="27"/>
  <c r="K12" i="27"/>
  <c r="K25" i="16"/>
  <c r="K7" i="16"/>
  <c r="K9" i="16"/>
  <c r="K37" i="16"/>
  <c r="K29" i="16"/>
  <c r="K13" i="16"/>
  <c r="K31" i="16"/>
  <c r="K19" i="16"/>
  <c r="K35" i="16"/>
  <c r="K18" i="16"/>
  <c r="K42" i="16"/>
  <c r="K34" i="16"/>
  <c r="K22" i="16"/>
  <c r="K30" i="16"/>
  <c r="K40" i="16"/>
  <c r="K24" i="16"/>
  <c r="K8" i="16"/>
  <c r="K28" i="16"/>
  <c r="K12" i="16"/>
  <c r="H44" i="13"/>
  <c r="I5" i="13"/>
  <c r="K17" i="13"/>
  <c r="K27" i="13"/>
  <c r="K21" i="13"/>
  <c r="K11" i="13"/>
  <c r="K33" i="13"/>
  <c r="K35" i="13"/>
  <c r="K43" i="13"/>
  <c r="K15" i="13"/>
  <c r="K31" i="13"/>
  <c r="K34" i="13"/>
  <c r="K42" i="13"/>
  <c r="K18" i="13"/>
  <c r="K22" i="13"/>
  <c r="K30" i="13"/>
  <c r="K40" i="13"/>
  <c r="K24" i="13"/>
  <c r="K8" i="13"/>
  <c r="K28" i="13"/>
  <c r="K12" i="13"/>
  <c r="O15" i="44" l="1"/>
  <c r="Q15" i="44" s="1"/>
  <c r="O16" i="44"/>
  <c r="Q16" i="44" s="1"/>
  <c r="O19" i="44"/>
  <c r="Q19" i="44" s="1"/>
  <c r="O33" i="44"/>
  <c r="Q33" i="44" s="1"/>
  <c r="O30" i="44"/>
  <c r="Q30" i="44" s="1"/>
  <c r="O17" i="44"/>
  <c r="Q17" i="44" s="1"/>
  <c r="O10" i="44"/>
  <c r="Q10" i="44" s="1"/>
  <c r="O39" i="44"/>
  <c r="Q39" i="44" s="1"/>
  <c r="O27" i="44"/>
  <c r="Q27" i="44" s="1"/>
  <c r="O5" i="44"/>
  <c r="Q5" i="44" s="1"/>
  <c r="O37" i="44"/>
  <c r="Q37" i="44" s="1"/>
  <c r="O34" i="44"/>
  <c r="Q34" i="44" s="1"/>
  <c r="O41" i="44"/>
  <c r="Q41" i="44" s="1"/>
  <c r="O18" i="44"/>
  <c r="Q18" i="44" s="1"/>
  <c r="O36" i="44"/>
  <c r="Q36" i="44" s="1"/>
  <c r="O22" i="44"/>
  <c r="Q22" i="44" s="1"/>
  <c r="O23" i="44"/>
  <c r="Q23" i="44" s="1"/>
  <c r="O35" i="44"/>
  <c r="Q35" i="44" s="1"/>
  <c r="O6" i="44"/>
  <c r="Q6" i="44" s="1"/>
  <c r="O25" i="44"/>
  <c r="Q25" i="44" s="1"/>
  <c r="O40" i="44"/>
  <c r="Q40" i="44" s="1"/>
  <c r="O8" i="44"/>
  <c r="Q8" i="44" s="1"/>
  <c r="O32" i="44"/>
  <c r="Q32" i="44" s="1"/>
  <c r="O43" i="44"/>
  <c r="Q43" i="44" s="1"/>
  <c r="O42" i="44"/>
  <c r="Q42" i="44" s="1"/>
  <c r="O24" i="44"/>
  <c r="Q24" i="44" s="1"/>
  <c r="O28" i="44"/>
  <c r="Q28" i="44" s="1"/>
  <c r="O7" i="44"/>
  <c r="Q7" i="44" s="1"/>
  <c r="O9" i="44"/>
  <c r="Q9" i="44" s="1"/>
  <c r="O31" i="44"/>
  <c r="Q31" i="44" s="1"/>
  <c r="O38" i="44"/>
  <c r="Q38" i="44" s="1"/>
  <c r="O29" i="44"/>
  <c r="Q29" i="44" s="1"/>
  <c r="O20" i="44"/>
  <c r="Q20" i="44" s="1"/>
  <c r="O14" i="44"/>
  <c r="Q14" i="44" s="1"/>
  <c r="O12" i="44"/>
  <c r="Q12" i="44" s="1"/>
  <c r="O21" i="44"/>
  <c r="Q21" i="44" s="1"/>
  <c r="O26" i="44"/>
  <c r="Q26" i="44" s="1"/>
  <c r="O11" i="44"/>
  <c r="Q11" i="44" s="1"/>
  <c r="J13" i="46"/>
  <c r="K5" i="13"/>
  <c r="K44" i="13" s="1"/>
  <c r="M44" i="13" s="1"/>
  <c r="I44" i="13"/>
  <c r="O40" i="25"/>
  <c r="Q40" i="25" s="1"/>
  <c r="O37" i="25"/>
  <c r="Q37" i="25" s="1"/>
  <c r="O24" i="25"/>
  <c r="Q24" i="25" s="1"/>
  <c r="O18" i="25"/>
  <c r="Q18" i="25" s="1"/>
  <c r="O33" i="25"/>
  <c r="Q33" i="25" s="1"/>
  <c r="O20" i="25"/>
  <c r="Q20" i="25" s="1"/>
  <c r="O38" i="25"/>
  <c r="Q38" i="25" s="1"/>
  <c r="O13" i="25"/>
  <c r="Q13" i="25" s="1"/>
  <c r="O22" i="25"/>
  <c r="Q22" i="25" s="1"/>
  <c r="O39" i="25"/>
  <c r="Q39" i="25" s="1"/>
  <c r="O28" i="25"/>
  <c r="Q28" i="25" s="1"/>
  <c r="O7" i="25"/>
  <c r="Q7" i="25" s="1"/>
  <c r="O25" i="25"/>
  <c r="Q25" i="25" s="1"/>
  <c r="O8" i="25"/>
  <c r="Q8" i="25" s="1"/>
  <c r="O9" i="25"/>
  <c r="Q9" i="25" s="1"/>
  <c r="O31" i="25"/>
  <c r="Q31" i="25" s="1"/>
  <c r="O16" i="25"/>
  <c r="Q16" i="25" s="1"/>
  <c r="O26" i="25"/>
  <c r="Q26" i="25" s="1"/>
  <c r="O10" i="25"/>
  <c r="Q10" i="25" s="1"/>
  <c r="O19" i="25"/>
  <c r="Q19" i="25" s="1"/>
  <c r="O34" i="25"/>
  <c r="Q34" i="25" s="1"/>
  <c r="O43" i="25"/>
  <c r="Q43" i="25" s="1"/>
  <c r="O17" i="25"/>
  <c r="Q17" i="25" s="1"/>
  <c r="O14" i="25"/>
  <c r="Q14" i="25" s="1"/>
  <c r="O29" i="25"/>
  <c r="Q29" i="25" s="1"/>
  <c r="O41" i="25"/>
  <c r="Q41" i="25" s="1"/>
  <c r="O11" i="25"/>
  <c r="Q11" i="25" s="1"/>
  <c r="O32" i="25"/>
  <c r="Q32" i="25" s="1"/>
  <c r="O30" i="25"/>
  <c r="Q30" i="25" s="1"/>
  <c r="O27" i="25"/>
  <c r="Q27" i="25" s="1"/>
  <c r="O23" i="25"/>
  <c r="Q23" i="25" s="1"/>
  <c r="O6" i="25"/>
  <c r="Q6" i="25" s="1"/>
  <c r="O36" i="25"/>
  <c r="Q36" i="25" s="1"/>
  <c r="O12" i="25"/>
  <c r="Q12" i="25" s="1"/>
  <c r="O35" i="25"/>
  <c r="Q35" i="25" s="1"/>
  <c r="O42" i="25"/>
  <c r="Q42" i="25" s="1"/>
  <c r="O15" i="25"/>
  <c r="Q15" i="25" s="1"/>
  <c r="O21" i="25"/>
  <c r="Q21" i="25" s="1"/>
  <c r="O5" i="25"/>
  <c r="O10" i="33"/>
  <c r="Q10" i="33" s="1"/>
  <c r="O29" i="33"/>
  <c r="Q29" i="33" s="1"/>
  <c r="O27" i="33"/>
  <c r="Q27" i="33" s="1"/>
  <c r="O15" i="33"/>
  <c r="Q15" i="33" s="1"/>
  <c r="O23" i="33"/>
  <c r="Q23" i="33" s="1"/>
  <c r="O37" i="33"/>
  <c r="Q37" i="33" s="1"/>
  <c r="O35" i="33"/>
  <c r="Q35" i="33" s="1"/>
  <c r="O6" i="33"/>
  <c r="Q6" i="33" s="1"/>
  <c r="O38" i="33"/>
  <c r="Q38" i="33" s="1"/>
  <c r="O12" i="33"/>
  <c r="Q12" i="33" s="1"/>
  <c r="O18" i="33"/>
  <c r="Q18" i="33" s="1"/>
  <c r="O25" i="33"/>
  <c r="Q25" i="33" s="1"/>
  <c r="O16" i="33"/>
  <c r="Q16" i="33" s="1"/>
  <c r="O26" i="33"/>
  <c r="Q26" i="33" s="1"/>
  <c r="O40" i="33"/>
  <c r="Q40" i="33" s="1"/>
  <c r="O41" i="33"/>
  <c r="Q41" i="33" s="1"/>
  <c r="O39" i="33"/>
  <c r="Q39" i="33" s="1"/>
  <c r="O34" i="33"/>
  <c r="Q34" i="33" s="1"/>
  <c r="O28" i="33"/>
  <c r="Q28" i="33" s="1"/>
  <c r="O43" i="33"/>
  <c r="Q43" i="33" s="1"/>
  <c r="O17" i="33"/>
  <c r="Q17" i="33" s="1"/>
  <c r="O32" i="33"/>
  <c r="Q32" i="33" s="1"/>
  <c r="O20" i="33"/>
  <c r="Q20" i="33" s="1"/>
  <c r="O11" i="33"/>
  <c r="Q11" i="33" s="1"/>
  <c r="O13" i="33"/>
  <c r="Q13" i="33" s="1"/>
  <c r="O42" i="33"/>
  <c r="Q42" i="33" s="1"/>
  <c r="O36" i="33"/>
  <c r="Q36" i="33" s="1"/>
  <c r="O31" i="33"/>
  <c r="Q31" i="33" s="1"/>
  <c r="O14" i="33"/>
  <c r="Q14" i="33" s="1"/>
  <c r="O19" i="33"/>
  <c r="Q19" i="33" s="1"/>
  <c r="O7" i="33"/>
  <c r="Q7" i="33" s="1"/>
  <c r="O21" i="33"/>
  <c r="Q21" i="33" s="1"/>
  <c r="O30" i="33"/>
  <c r="Q30" i="33" s="1"/>
  <c r="O33" i="33"/>
  <c r="Q33" i="33" s="1"/>
  <c r="O9" i="33"/>
  <c r="Q9" i="33" s="1"/>
  <c r="O5" i="33"/>
  <c r="O8" i="33"/>
  <c r="Q8" i="33" s="1"/>
  <c r="O24" i="33"/>
  <c r="Q24" i="33" s="1"/>
  <c r="O22" i="33"/>
  <c r="Q22" i="33" s="1"/>
  <c r="O30" i="23"/>
  <c r="Q30" i="23" s="1"/>
  <c r="O28" i="23"/>
  <c r="Q28" i="23" s="1"/>
  <c r="O34" i="23"/>
  <c r="Q34" i="23" s="1"/>
  <c r="O26" i="23"/>
  <c r="Q26" i="23" s="1"/>
  <c r="O6" i="23"/>
  <c r="Q6" i="23" s="1"/>
  <c r="O39" i="23"/>
  <c r="Q39" i="23" s="1"/>
  <c r="O8" i="23"/>
  <c r="Q8" i="23" s="1"/>
  <c r="O13" i="23"/>
  <c r="Q13" i="23" s="1"/>
  <c r="O15" i="23"/>
  <c r="Q15" i="23" s="1"/>
  <c r="O5" i="23"/>
  <c r="O36" i="23"/>
  <c r="Q36" i="23" s="1"/>
  <c r="O16" i="23"/>
  <c r="Q16" i="23" s="1"/>
  <c r="O41" i="23"/>
  <c r="Q41" i="23" s="1"/>
  <c r="O9" i="23"/>
  <c r="Q9" i="23" s="1"/>
  <c r="O12" i="23"/>
  <c r="Q12" i="23" s="1"/>
  <c r="O22" i="23"/>
  <c r="Q22" i="23" s="1"/>
  <c r="O11" i="23"/>
  <c r="Q11" i="23" s="1"/>
  <c r="O17" i="23"/>
  <c r="Q17" i="23" s="1"/>
  <c r="O31" i="23"/>
  <c r="Q31" i="23" s="1"/>
  <c r="O27" i="23"/>
  <c r="Q27" i="23" s="1"/>
  <c r="O7" i="23"/>
  <c r="Q7" i="23" s="1"/>
  <c r="O32" i="23"/>
  <c r="Q32" i="23" s="1"/>
  <c r="O21" i="23"/>
  <c r="Q21" i="23" s="1"/>
  <c r="O40" i="23"/>
  <c r="Q40" i="23" s="1"/>
  <c r="O33" i="23"/>
  <c r="Q33" i="23" s="1"/>
  <c r="O24" i="23"/>
  <c r="Q24" i="23" s="1"/>
  <c r="O29" i="23"/>
  <c r="Q29" i="23" s="1"/>
  <c r="O19" i="23"/>
  <c r="Q19" i="23" s="1"/>
  <c r="O37" i="23"/>
  <c r="Q37" i="23" s="1"/>
  <c r="O35" i="23"/>
  <c r="Q35" i="23" s="1"/>
  <c r="O43" i="23"/>
  <c r="Q43" i="23" s="1"/>
  <c r="O10" i="23"/>
  <c r="Q10" i="23" s="1"/>
  <c r="O38" i="23"/>
  <c r="Q38" i="23" s="1"/>
  <c r="O42" i="23"/>
  <c r="Q42" i="23" s="1"/>
  <c r="O23" i="23"/>
  <c r="Q23" i="23" s="1"/>
  <c r="O18" i="23"/>
  <c r="Q18" i="23" s="1"/>
  <c r="O25" i="23"/>
  <c r="Q25" i="23" s="1"/>
  <c r="O20" i="23"/>
  <c r="Q20" i="23" s="1"/>
  <c r="O14" i="23"/>
  <c r="Q14" i="23" s="1"/>
  <c r="O29" i="50"/>
  <c r="Q29" i="50" s="1"/>
  <c r="O10" i="50"/>
  <c r="Q10" i="50" s="1"/>
  <c r="O27" i="50"/>
  <c r="Q27" i="50" s="1"/>
  <c r="O25" i="50"/>
  <c r="Q25" i="50" s="1"/>
  <c r="O23" i="50"/>
  <c r="Q23" i="50" s="1"/>
  <c r="O34" i="50"/>
  <c r="Q34" i="50" s="1"/>
  <c r="O30" i="50"/>
  <c r="Q30" i="50" s="1"/>
  <c r="O22" i="50"/>
  <c r="Q22" i="50" s="1"/>
  <c r="O38" i="50"/>
  <c r="Q38" i="50" s="1"/>
  <c r="O6" i="50"/>
  <c r="Q6" i="50" s="1"/>
  <c r="O21" i="50"/>
  <c r="Q21" i="50" s="1"/>
  <c r="O32" i="50"/>
  <c r="Q32" i="50" s="1"/>
  <c r="O36" i="50"/>
  <c r="Q36" i="50" s="1"/>
  <c r="O15" i="50"/>
  <c r="Q15" i="50" s="1"/>
  <c r="O43" i="50"/>
  <c r="Q43" i="50" s="1"/>
  <c r="O14" i="50"/>
  <c r="Q14" i="50" s="1"/>
  <c r="O12" i="50"/>
  <c r="Q12" i="50" s="1"/>
  <c r="O33" i="50"/>
  <c r="Q33" i="50" s="1"/>
  <c r="O19" i="50"/>
  <c r="Q19" i="50" s="1"/>
  <c r="O35" i="50"/>
  <c r="Q35" i="50" s="1"/>
  <c r="O31" i="50"/>
  <c r="Q31" i="50" s="1"/>
  <c r="O26" i="50"/>
  <c r="Q26" i="50" s="1"/>
  <c r="O13" i="50"/>
  <c r="Q13" i="50" s="1"/>
  <c r="O37" i="50"/>
  <c r="Q37" i="50" s="1"/>
  <c r="O28" i="50"/>
  <c r="Q28" i="50" s="1"/>
  <c r="O18" i="50"/>
  <c r="Q18" i="50" s="1"/>
  <c r="O41" i="50"/>
  <c r="Q41" i="50" s="1"/>
  <c r="O7" i="50"/>
  <c r="Q7" i="50" s="1"/>
  <c r="O42" i="50"/>
  <c r="Q42" i="50" s="1"/>
  <c r="O16" i="50"/>
  <c r="Q16" i="50" s="1"/>
  <c r="O20" i="50"/>
  <c r="Q20" i="50" s="1"/>
  <c r="O17" i="50"/>
  <c r="Q17" i="50" s="1"/>
  <c r="O24" i="50"/>
  <c r="Q24" i="50" s="1"/>
  <c r="O40" i="50"/>
  <c r="Q40" i="50" s="1"/>
  <c r="O39" i="50"/>
  <c r="Q39" i="50" s="1"/>
  <c r="O11" i="50"/>
  <c r="Q11" i="50" s="1"/>
  <c r="O9" i="50"/>
  <c r="Q9" i="50" s="1"/>
  <c r="O8" i="50"/>
  <c r="Q8" i="50" s="1"/>
  <c r="O5" i="50"/>
  <c r="I44" i="48"/>
  <c r="K5" i="48"/>
  <c r="K44" i="48" s="1"/>
  <c r="M44" i="48" s="1"/>
  <c r="O25" i="39"/>
  <c r="Q25" i="39" s="1"/>
  <c r="O17" i="39"/>
  <c r="Q17" i="39" s="1"/>
  <c r="O29" i="39"/>
  <c r="Q29" i="39" s="1"/>
  <c r="O31" i="39"/>
  <c r="Q31" i="39" s="1"/>
  <c r="O43" i="39"/>
  <c r="Q43" i="39" s="1"/>
  <c r="O35" i="39"/>
  <c r="Q35" i="39" s="1"/>
  <c r="O30" i="39"/>
  <c r="Q30" i="39" s="1"/>
  <c r="O12" i="39"/>
  <c r="Q12" i="39" s="1"/>
  <c r="O20" i="39"/>
  <c r="Q20" i="39" s="1"/>
  <c r="O7" i="39"/>
  <c r="Q7" i="39" s="1"/>
  <c r="O14" i="39"/>
  <c r="Q14" i="39" s="1"/>
  <c r="O40" i="39"/>
  <c r="Q40" i="39" s="1"/>
  <c r="O18" i="39"/>
  <c r="Q18" i="39" s="1"/>
  <c r="O34" i="39"/>
  <c r="Q34" i="39" s="1"/>
  <c r="O38" i="39"/>
  <c r="Q38" i="39" s="1"/>
  <c r="O15" i="39"/>
  <c r="Q15" i="39" s="1"/>
  <c r="O28" i="39"/>
  <c r="Q28" i="39" s="1"/>
  <c r="O27" i="39"/>
  <c r="Q27" i="39" s="1"/>
  <c r="O26" i="39"/>
  <c r="Q26" i="39" s="1"/>
  <c r="O23" i="39"/>
  <c r="Q23" i="39" s="1"/>
  <c r="O36" i="39"/>
  <c r="Q36" i="39" s="1"/>
  <c r="O41" i="39"/>
  <c r="Q41" i="39" s="1"/>
  <c r="O37" i="39"/>
  <c r="Q37" i="39" s="1"/>
  <c r="O32" i="39"/>
  <c r="Q32" i="39" s="1"/>
  <c r="O42" i="39"/>
  <c r="Q42" i="39" s="1"/>
  <c r="O21" i="39"/>
  <c r="Q21" i="39" s="1"/>
  <c r="O33" i="39"/>
  <c r="Q33" i="39" s="1"/>
  <c r="O8" i="39"/>
  <c r="Q8" i="39" s="1"/>
  <c r="O11" i="39"/>
  <c r="Q11" i="39" s="1"/>
  <c r="O13" i="39"/>
  <c r="Q13" i="39" s="1"/>
  <c r="O19" i="39"/>
  <c r="Q19" i="39" s="1"/>
  <c r="O10" i="39"/>
  <c r="Q10" i="39" s="1"/>
  <c r="O24" i="39"/>
  <c r="Q24" i="39" s="1"/>
  <c r="O39" i="39"/>
  <c r="Q39" i="39" s="1"/>
  <c r="O22" i="39"/>
  <c r="Q22" i="39" s="1"/>
  <c r="O6" i="39"/>
  <c r="Q6" i="39" s="1"/>
  <c r="O9" i="39"/>
  <c r="Q9" i="39" s="1"/>
  <c r="O16" i="39"/>
  <c r="Q16" i="39" s="1"/>
  <c r="O5" i="39"/>
  <c r="O14" i="31"/>
  <c r="Q14" i="31" s="1"/>
  <c r="O33" i="31"/>
  <c r="Q33" i="31" s="1"/>
  <c r="O12" i="31"/>
  <c r="Q12" i="31" s="1"/>
  <c r="O10" i="31"/>
  <c r="Q10" i="31" s="1"/>
  <c r="O38" i="31"/>
  <c r="Q38" i="31" s="1"/>
  <c r="O32" i="31"/>
  <c r="Q32" i="31" s="1"/>
  <c r="O8" i="31"/>
  <c r="Q8" i="31" s="1"/>
  <c r="O25" i="31"/>
  <c r="Q25" i="31" s="1"/>
  <c r="O26" i="31"/>
  <c r="Q26" i="31" s="1"/>
  <c r="O13" i="31"/>
  <c r="Q13" i="31" s="1"/>
  <c r="O39" i="31"/>
  <c r="Q39" i="31" s="1"/>
  <c r="O11" i="31"/>
  <c r="Q11" i="31" s="1"/>
  <c r="O23" i="31"/>
  <c r="Q23" i="31" s="1"/>
  <c r="O41" i="31"/>
  <c r="Q41" i="31" s="1"/>
  <c r="O16" i="31"/>
  <c r="Q16" i="31" s="1"/>
  <c r="O31" i="31"/>
  <c r="Q31" i="31" s="1"/>
  <c r="O37" i="31"/>
  <c r="Q37" i="31" s="1"/>
  <c r="O22" i="31"/>
  <c r="Q22" i="31" s="1"/>
  <c r="O40" i="31"/>
  <c r="Q40" i="31" s="1"/>
  <c r="O34" i="31"/>
  <c r="Q34" i="31" s="1"/>
  <c r="O15" i="31"/>
  <c r="Q15" i="31" s="1"/>
  <c r="O9" i="31"/>
  <c r="Q9" i="31" s="1"/>
  <c r="O35" i="31"/>
  <c r="Q35" i="31" s="1"/>
  <c r="O36" i="31"/>
  <c r="Q36" i="31" s="1"/>
  <c r="O42" i="31"/>
  <c r="Q42" i="31" s="1"/>
  <c r="O19" i="31"/>
  <c r="Q19" i="31" s="1"/>
  <c r="O18" i="31"/>
  <c r="Q18" i="31" s="1"/>
  <c r="O27" i="31"/>
  <c r="Q27" i="31" s="1"/>
  <c r="O29" i="31"/>
  <c r="Q29" i="31" s="1"/>
  <c r="O21" i="31"/>
  <c r="Q21" i="31" s="1"/>
  <c r="O24" i="31"/>
  <c r="Q24" i="31" s="1"/>
  <c r="O20" i="31"/>
  <c r="Q20" i="31" s="1"/>
  <c r="O7" i="31"/>
  <c r="Q7" i="31" s="1"/>
  <c r="O30" i="31"/>
  <c r="Q30" i="31" s="1"/>
  <c r="O43" i="31"/>
  <c r="Q43" i="31" s="1"/>
  <c r="O28" i="31"/>
  <c r="Q28" i="31" s="1"/>
  <c r="O17" i="31"/>
  <c r="Q17" i="31" s="1"/>
  <c r="O6" i="31"/>
  <c r="Q6" i="31" s="1"/>
  <c r="O5" i="31"/>
  <c r="I44" i="14"/>
  <c r="K5" i="14"/>
  <c r="K44" i="14" s="1"/>
  <c r="M44" i="14" s="1"/>
  <c r="O10" i="19"/>
  <c r="Q10" i="19" s="1"/>
  <c r="O13" i="19"/>
  <c r="Q13" i="19" s="1"/>
  <c r="O34" i="19"/>
  <c r="Q34" i="19" s="1"/>
  <c r="O23" i="19"/>
  <c r="Q23" i="19" s="1"/>
  <c r="O43" i="19"/>
  <c r="Q43" i="19" s="1"/>
  <c r="O28" i="19"/>
  <c r="Q28" i="19" s="1"/>
  <c r="O25" i="19"/>
  <c r="Q25" i="19" s="1"/>
  <c r="O31" i="19"/>
  <c r="Q31" i="19" s="1"/>
  <c r="O29" i="19"/>
  <c r="Q29" i="19" s="1"/>
  <c r="O19" i="19"/>
  <c r="Q19" i="19" s="1"/>
  <c r="O42" i="19"/>
  <c r="Q42" i="19" s="1"/>
  <c r="O12" i="19"/>
  <c r="Q12" i="19" s="1"/>
  <c r="O36" i="19"/>
  <c r="Q36" i="19" s="1"/>
  <c r="O30" i="19"/>
  <c r="Q30" i="19" s="1"/>
  <c r="O15" i="19"/>
  <c r="Q15" i="19" s="1"/>
  <c r="O41" i="19"/>
  <c r="Q41" i="19" s="1"/>
  <c r="O21" i="19"/>
  <c r="Q21" i="19" s="1"/>
  <c r="O27" i="19"/>
  <c r="Q27" i="19" s="1"/>
  <c r="O24" i="19"/>
  <c r="Q24" i="19" s="1"/>
  <c r="O17" i="19"/>
  <c r="Q17" i="19" s="1"/>
  <c r="O7" i="19"/>
  <c r="Q7" i="19" s="1"/>
  <c r="O33" i="19"/>
  <c r="Q33" i="19" s="1"/>
  <c r="O16" i="19"/>
  <c r="Q16" i="19" s="1"/>
  <c r="O32" i="19"/>
  <c r="Q32" i="19" s="1"/>
  <c r="O20" i="19"/>
  <c r="Q20" i="19" s="1"/>
  <c r="O8" i="19"/>
  <c r="Q8" i="19" s="1"/>
  <c r="O39" i="19"/>
  <c r="Q39" i="19" s="1"/>
  <c r="O14" i="19"/>
  <c r="Q14" i="19" s="1"/>
  <c r="O40" i="19"/>
  <c r="Q40" i="19" s="1"/>
  <c r="O37" i="19"/>
  <c r="Q37" i="19" s="1"/>
  <c r="O11" i="19"/>
  <c r="Q11" i="19" s="1"/>
  <c r="O9" i="19"/>
  <c r="Q9" i="19" s="1"/>
  <c r="O26" i="19"/>
  <c r="Q26" i="19" s="1"/>
  <c r="O35" i="19"/>
  <c r="Q35" i="19" s="1"/>
  <c r="O6" i="19"/>
  <c r="Q6" i="19" s="1"/>
  <c r="O38" i="19"/>
  <c r="Q38" i="19" s="1"/>
  <c r="O18" i="19"/>
  <c r="Q18" i="19" s="1"/>
  <c r="O22" i="19"/>
  <c r="Q22" i="19" s="1"/>
  <c r="O5" i="19"/>
  <c r="O25" i="34"/>
  <c r="Q25" i="34" s="1"/>
  <c r="O15" i="34"/>
  <c r="Q15" i="34" s="1"/>
  <c r="O28" i="34"/>
  <c r="Q28" i="34" s="1"/>
  <c r="O39" i="34"/>
  <c r="Q39" i="34" s="1"/>
  <c r="O7" i="34"/>
  <c r="Q7" i="34" s="1"/>
  <c r="O23" i="34"/>
  <c r="Q23" i="34" s="1"/>
  <c r="O40" i="34"/>
  <c r="Q40" i="34" s="1"/>
  <c r="O43" i="34"/>
  <c r="Q43" i="34" s="1"/>
  <c r="O27" i="34"/>
  <c r="Q27" i="34" s="1"/>
  <c r="O42" i="34"/>
  <c r="Q42" i="34" s="1"/>
  <c r="O31" i="34"/>
  <c r="Q31" i="34" s="1"/>
  <c r="O33" i="34"/>
  <c r="Q33" i="34" s="1"/>
  <c r="O14" i="34"/>
  <c r="Q14" i="34" s="1"/>
  <c r="O20" i="34"/>
  <c r="Q20" i="34" s="1"/>
  <c r="O9" i="34"/>
  <c r="Q9" i="34" s="1"/>
  <c r="O6" i="34"/>
  <c r="Q6" i="34" s="1"/>
  <c r="O18" i="34"/>
  <c r="Q18" i="34" s="1"/>
  <c r="O36" i="34"/>
  <c r="Q36" i="34" s="1"/>
  <c r="O19" i="34"/>
  <c r="Q19" i="34" s="1"/>
  <c r="O8" i="34"/>
  <c r="Q8" i="34" s="1"/>
  <c r="O17" i="34"/>
  <c r="Q17" i="34" s="1"/>
  <c r="O22" i="34"/>
  <c r="Q22" i="34" s="1"/>
  <c r="O38" i="34"/>
  <c r="Q38" i="34" s="1"/>
  <c r="O41" i="34"/>
  <c r="Q41" i="34" s="1"/>
  <c r="O34" i="34"/>
  <c r="Q34" i="34" s="1"/>
  <c r="O12" i="34"/>
  <c r="Q12" i="34" s="1"/>
  <c r="O35" i="34"/>
  <c r="Q35" i="34" s="1"/>
  <c r="O37" i="34"/>
  <c r="Q37" i="34" s="1"/>
  <c r="O32" i="34"/>
  <c r="Q32" i="34" s="1"/>
  <c r="O11" i="34"/>
  <c r="Q11" i="34" s="1"/>
  <c r="O29" i="34"/>
  <c r="Q29" i="34" s="1"/>
  <c r="O21" i="34"/>
  <c r="Q21" i="34" s="1"/>
  <c r="O30" i="34"/>
  <c r="Q30" i="34" s="1"/>
  <c r="O5" i="34"/>
  <c r="O10" i="34"/>
  <c r="Q10" i="34" s="1"/>
  <c r="O26" i="34"/>
  <c r="Q26" i="34" s="1"/>
  <c r="O13" i="34"/>
  <c r="Q13" i="34" s="1"/>
  <c r="O24" i="34"/>
  <c r="Q24" i="34" s="1"/>
  <c r="O16" i="34"/>
  <c r="Q16" i="34" s="1"/>
  <c r="O17" i="8"/>
  <c r="Q17" i="8" s="1"/>
  <c r="O39" i="8"/>
  <c r="Q39" i="8" s="1"/>
  <c r="O25" i="8"/>
  <c r="Q25" i="8" s="1"/>
  <c r="O19" i="8"/>
  <c r="Q19" i="8" s="1"/>
  <c r="O37" i="8"/>
  <c r="Q37" i="8" s="1"/>
  <c r="O21" i="8"/>
  <c r="Q21" i="8" s="1"/>
  <c r="O8" i="8"/>
  <c r="Q8" i="8" s="1"/>
  <c r="O35" i="8"/>
  <c r="Q35" i="8" s="1"/>
  <c r="O28" i="8"/>
  <c r="Q28" i="8" s="1"/>
  <c r="O42" i="8"/>
  <c r="Q42" i="8" s="1"/>
  <c r="O13" i="8"/>
  <c r="Q13" i="8" s="1"/>
  <c r="O9" i="8"/>
  <c r="Q9" i="8" s="1"/>
  <c r="O14" i="8"/>
  <c r="Q14" i="8" s="1"/>
  <c r="O36" i="8"/>
  <c r="Q36" i="8" s="1"/>
  <c r="O32" i="8"/>
  <c r="Q32" i="8" s="1"/>
  <c r="O5" i="8"/>
  <c r="O6" i="8"/>
  <c r="Q6" i="8" s="1"/>
  <c r="O38" i="8"/>
  <c r="Q38" i="8" s="1"/>
  <c r="O7" i="8"/>
  <c r="Q7" i="8" s="1"/>
  <c r="O26" i="8"/>
  <c r="Q26" i="8" s="1"/>
  <c r="O18" i="8"/>
  <c r="Q18" i="8" s="1"/>
  <c r="O41" i="8"/>
  <c r="Q41" i="8" s="1"/>
  <c r="O31" i="8"/>
  <c r="Q31" i="8" s="1"/>
  <c r="O29" i="8"/>
  <c r="Q29" i="8" s="1"/>
  <c r="O10" i="8"/>
  <c r="Q10" i="8" s="1"/>
  <c r="O30" i="8"/>
  <c r="Q30" i="8" s="1"/>
  <c r="O12" i="8"/>
  <c r="Q12" i="8" s="1"/>
  <c r="O20" i="8"/>
  <c r="Q20" i="8" s="1"/>
  <c r="O27" i="8"/>
  <c r="Q27" i="8" s="1"/>
  <c r="O34" i="8"/>
  <c r="Q34" i="8" s="1"/>
  <c r="O23" i="8"/>
  <c r="Q23" i="8" s="1"/>
  <c r="O43" i="8"/>
  <c r="Q43" i="8" s="1"/>
  <c r="O33" i="8"/>
  <c r="Q33" i="8" s="1"/>
  <c r="O24" i="8"/>
  <c r="Q24" i="8" s="1"/>
  <c r="O16" i="8"/>
  <c r="Q16" i="8" s="1"/>
  <c r="O15" i="8"/>
  <c r="Q15" i="8" s="1"/>
  <c r="O40" i="8"/>
  <c r="Q40" i="8" s="1"/>
  <c r="O11" i="8"/>
  <c r="Q11" i="8" s="1"/>
  <c r="O22" i="8"/>
  <c r="Q22" i="8" s="1"/>
  <c r="O23" i="51"/>
  <c r="Q23" i="51" s="1"/>
  <c r="O13" i="51"/>
  <c r="Q13" i="51" s="1"/>
  <c r="O17" i="51"/>
  <c r="Q17" i="51" s="1"/>
  <c r="O27" i="51"/>
  <c r="Q27" i="51" s="1"/>
  <c r="O20" i="51"/>
  <c r="Q20" i="51" s="1"/>
  <c r="O9" i="51"/>
  <c r="Q9" i="51" s="1"/>
  <c r="O36" i="51"/>
  <c r="Q36" i="51" s="1"/>
  <c r="O28" i="51"/>
  <c r="Q28" i="51" s="1"/>
  <c r="O12" i="51"/>
  <c r="Q12" i="51" s="1"/>
  <c r="O14" i="51"/>
  <c r="Q14" i="51" s="1"/>
  <c r="O34" i="51"/>
  <c r="Q34" i="51" s="1"/>
  <c r="O42" i="51"/>
  <c r="Q42" i="51" s="1"/>
  <c r="O32" i="51"/>
  <c r="Q32" i="51" s="1"/>
  <c r="O43" i="51"/>
  <c r="Q43" i="51" s="1"/>
  <c r="O26" i="51"/>
  <c r="Q26" i="51" s="1"/>
  <c r="O25" i="51"/>
  <c r="Q25" i="51" s="1"/>
  <c r="O11" i="51"/>
  <c r="Q11" i="51" s="1"/>
  <c r="O18" i="51"/>
  <c r="Q18" i="51" s="1"/>
  <c r="O40" i="51"/>
  <c r="Q40" i="51" s="1"/>
  <c r="O37" i="51"/>
  <c r="Q37" i="51" s="1"/>
  <c r="O15" i="51"/>
  <c r="Q15" i="51" s="1"/>
  <c r="O8" i="51"/>
  <c r="Q8" i="51" s="1"/>
  <c r="O41" i="51"/>
  <c r="Q41" i="51" s="1"/>
  <c r="O29" i="51"/>
  <c r="Q29" i="51" s="1"/>
  <c r="O38" i="51"/>
  <c r="Q38" i="51" s="1"/>
  <c r="O30" i="51"/>
  <c r="Q30" i="51" s="1"/>
  <c r="O24" i="51"/>
  <c r="Q24" i="51" s="1"/>
  <c r="O6" i="51"/>
  <c r="Q6" i="51" s="1"/>
  <c r="O19" i="51"/>
  <c r="Q19" i="51" s="1"/>
  <c r="O22" i="51"/>
  <c r="Q22" i="51" s="1"/>
  <c r="O7" i="51"/>
  <c r="Q7" i="51" s="1"/>
  <c r="O35" i="51"/>
  <c r="Q35" i="51" s="1"/>
  <c r="O10" i="51"/>
  <c r="Q10" i="51" s="1"/>
  <c r="O33" i="51"/>
  <c r="Q33" i="51" s="1"/>
  <c r="O39" i="51"/>
  <c r="Q39" i="51" s="1"/>
  <c r="O16" i="51"/>
  <c r="Q16" i="51" s="1"/>
  <c r="O31" i="51"/>
  <c r="Q31" i="51" s="1"/>
  <c r="O5" i="51"/>
  <c r="O21" i="51"/>
  <c r="Q21" i="51" s="1"/>
  <c r="O43" i="21"/>
  <c r="Q43" i="21" s="1"/>
  <c r="O28" i="21"/>
  <c r="Q28" i="21" s="1"/>
  <c r="O17" i="21"/>
  <c r="Q17" i="21" s="1"/>
  <c r="O27" i="21"/>
  <c r="Q27" i="21" s="1"/>
  <c r="O37" i="21"/>
  <c r="Q37" i="21" s="1"/>
  <c r="O30" i="21"/>
  <c r="Q30" i="21" s="1"/>
  <c r="O32" i="21"/>
  <c r="Q32" i="21" s="1"/>
  <c r="O35" i="21"/>
  <c r="Q35" i="21" s="1"/>
  <c r="O22" i="21"/>
  <c r="Q22" i="21" s="1"/>
  <c r="O20" i="21"/>
  <c r="Q20" i="21" s="1"/>
  <c r="O6" i="21"/>
  <c r="Q6" i="21" s="1"/>
  <c r="O10" i="21"/>
  <c r="Q10" i="21" s="1"/>
  <c r="O15" i="21"/>
  <c r="Q15" i="21" s="1"/>
  <c r="O39" i="21"/>
  <c r="Q39" i="21" s="1"/>
  <c r="O12" i="21"/>
  <c r="Q12" i="21" s="1"/>
  <c r="O40" i="21"/>
  <c r="Q40" i="21" s="1"/>
  <c r="O23" i="21"/>
  <c r="Q23" i="21" s="1"/>
  <c r="O9" i="21"/>
  <c r="Q9" i="21" s="1"/>
  <c r="O38" i="21"/>
  <c r="Q38" i="21" s="1"/>
  <c r="O31" i="21"/>
  <c r="Q31" i="21" s="1"/>
  <c r="O25" i="21"/>
  <c r="Q25" i="21" s="1"/>
  <c r="O36" i="21"/>
  <c r="Q36" i="21" s="1"/>
  <c r="O42" i="21"/>
  <c r="Q42" i="21" s="1"/>
  <c r="O41" i="21"/>
  <c r="Q41" i="21" s="1"/>
  <c r="O29" i="21"/>
  <c r="Q29" i="21" s="1"/>
  <c r="O7" i="21"/>
  <c r="Q7" i="21" s="1"/>
  <c r="O11" i="21"/>
  <c r="Q11" i="21" s="1"/>
  <c r="O18" i="21"/>
  <c r="Q18" i="21" s="1"/>
  <c r="O21" i="21"/>
  <c r="Q21" i="21" s="1"/>
  <c r="O33" i="21"/>
  <c r="Q33" i="21" s="1"/>
  <c r="O26" i="21"/>
  <c r="Q26" i="21" s="1"/>
  <c r="O24" i="21"/>
  <c r="Q24" i="21" s="1"/>
  <c r="O8" i="21"/>
  <c r="Q8" i="21" s="1"/>
  <c r="O13" i="21"/>
  <c r="Q13" i="21" s="1"/>
  <c r="O16" i="21"/>
  <c r="Q16" i="21" s="1"/>
  <c r="O14" i="21"/>
  <c r="Q14" i="21" s="1"/>
  <c r="O34" i="21"/>
  <c r="Q34" i="21" s="1"/>
  <c r="O19" i="21"/>
  <c r="Q19" i="21" s="1"/>
  <c r="O5" i="21"/>
  <c r="O40" i="38"/>
  <c r="Q40" i="38" s="1"/>
  <c r="O20" i="38"/>
  <c r="Q20" i="38" s="1"/>
  <c r="O23" i="38"/>
  <c r="Q23" i="38" s="1"/>
  <c r="O18" i="38"/>
  <c r="Q18" i="38" s="1"/>
  <c r="O36" i="38"/>
  <c r="Q36" i="38" s="1"/>
  <c r="O43" i="38"/>
  <c r="Q43" i="38" s="1"/>
  <c r="O28" i="38"/>
  <c r="Q28" i="38" s="1"/>
  <c r="O7" i="38"/>
  <c r="Q7" i="38" s="1"/>
  <c r="O33" i="38"/>
  <c r="Q33" i="38" s="1"/>
  <c r="O24" i="38"/>
  <c r="Q24" i="38" s="1"/>
  <c r="O15" i="38"/>
  <c r="Q15" i="38" s="1"/>
  <c r="O10" i="38"/>
  <c r="Q10" i="38" s="1"/>
  <c r="O35" i="38"/>
  <c r="Q35" i="38" s="1"/>
  <c r="O34" i="38"/>
  <c r="Q34" i="38" s="1"/>
  <c r="O16" i="38"/>
  <c r="Q16" i="38" s="1"/>
  <c r="O17" i="38"/>
  <c r="Q17" i="38" s="1"/>
  <c r="O13" i="38"/>
  <c r="Q13" i="38" s="1"/>
  <c r="O42" i="38"/>
  <c r="Q42" i="38" s="1"/>
  <c r="O8" i="38"/>
  <c r="Q8" i="38" s="1"/>
  <c r="O31" i="38"/>
  <c r="Q31" i="38" s="1"/>
  <c r="O22" i="38"/>
  <c r="Q22" i="38" s="1"/>
  <c r="O19" i="38"/>
  <c r="Q19" i="38" s="1"/>
  <c r="O39" i="38"/>
  <c r="Q39" i="38" s="1"/>
  <c r="O25" i="38"/>
  <c r="Q25" i="38" s="1"/>
  <c r="O6" i="38"/>
  <c r="Q6" i="38" s="1"/>
  <c r="O9" i="38"/>
  <c r="Q9" i="38" s="1"/>
  <c r="O27" i="38"/>
  <c r="Q27" i="38" s="1"/>
  <c r="O29" i="38"/>
  <c r="Q29" i="38" s="1"/>
  <c r="O14" i="38"/>
  <c r="Q14" i="38" s="1"/>
  <c r="O41" i="38"/>
  <c r="Q41" i="38" s="1"/>
  <c r="O11" i="38"/>
  <c r="Q11" i="38" s="1"/>
  <c r="O12" i="38"/>
  <c r="Q12" i="38" s="1"/>
  <c r="O5" i="38"/>
  <c r="O21" i="38"/>
  <c r="Q21" i="38" s="1"/>
  <c r="O26" i="38"/>
  <c r="Q26" i="38" s="1"/>
  <c r="O37" i="38"/>
  <c r="Q37" i="38" s="1"/>
  <c r="O32" i="38"/>
  <c r="Q32" i="38" s="1"/>
  <c r="O38" i="38"/>
  <c r="Q38" i="38" s="1"/>
  <c r="O30" i="38"/>
  <c r="Q30" i="38" s="1"/>
  <c r="O40" i="24"/>
  <c r="Q40" i="24" s="1"/>
  <c r="O29" i="24"/>
  <c r="Q29" i="24" s="1"/>
  <c r="O22" i="24"/>
  <c r="Q22" i="24" s="1"/>
  <c r="O34" i="24"/>
  <c r="Q34" i="24" s="1"/>
  <c r="O42" i="24"/>
  <c r="Q42" i="24" s="1"/>
  <c r="O41" i="24"/>
  <c r="Q41" i="24" s="1"/>
  <c r="O11" i="24"/>
  <c r="Q11" i="24" s="1"/>
  <c r="O18" i="24"/>
  <c r="Q18" i="24" s="1"/>
  <c r="O28" i="24"/>
  <c r="Q28" i="24" s="1"/>
  <c r="O39" i="24"/>
  <c r="Q39" i="24" s="1"/>
  <c r="O36" i="24"/>
  <c r="Q36" i="24" s="1"/>
  <c r="O12" i="24"/>
  <c r="Q12" i="24" s="1"/>
  <c r="O43" i="24"/>
  <c r="Q43" i="24" s="1"/>
  <c r="O20" i="24"/>
  <c r="Q20" i="24" s="1"/>
  <c r="O16" i="24"/>
  <c r="Q16" i="24" s="1"/>
  <c r="O26" i="24"/>
  <c r="Q26" i="24" s="1"/>
  <c r="O7" i="24"/>
  <c r="Q7" i="24" s="1"/>
  <c r="O33" i="24"/>
  <c r="Q33" i="24" s="1"/>
  <c r="O14" i="24"/>
  <c r="Q14" i="24" s="1"/>
  <c r="O15" i="24"/>
  <c r="Q15" i="24" s="1"/>
  <c r="O23" i="24"/>
  <c r="Q23" i="24" s="1"/>
  <c r="O38" i="24"/>
  <c r="Q38" i="24" s="1"/>
  <c r="O10" i="24"/>
  <c r="Q10" i="24" s="1"/>
  <c r="O37" i="24"/>
  <c r="Q37" i="24" s="1"/>
  <c r="O32" i="24"/>
  <c r="Q32" i="24" s="1"/>
  <c r="O30" i="24"/>
  <c r="Q30" i="24" s="1"/>
  <c r="O6" i="24"/>
  <c r="Q6" i="24" s="1"/>
  <c r="O9" i="24"/>
  <c r="Q9" i="24" s="1"/>
  <c r="O19" i="24"/>
  <c r="Q19" i="24" s="1"/>
  <c r="O27" i="24"/>
  <c r="Q27" i="24" s="1"/>
  <c r="O8" i="24"/>
  <c r="Q8" i="24" s="1"/>
  <c r="O35" i="24"/>
  <c r="Q35" i="24" s="1"/>
  <c r="O25" i="24"/>
  <c r="Q25" i="24" s="1"/>
  <c r="O31" i="24"/>
  <c r="Q31" i="24" s="1"/>
  <c r="O21" i="24"/>
  <c r="Q21" i="24" s="1"/>
  <c r="O24" i="24"/>
  <c r="Q24" i="24" s="1"/>
  <c r="O17" i="24"/>
  <c r="Q17" i="24" s="1"/>
  <c r="O13" i="24"/>
  <c r="Q13" i="24" s="1"/>
  <c r="O5" i="24"/>
  <c r="O15" i="37"/>
  <c r="Q15" i="37" s="1"/>
  <c r="O29" i="37"/>
  <c r="Q29" i="37" s="1"/>
  <c r="O40" i="37"/>
  <c r="Q40" i="37" s="1"/>
  <c r="O18" i="37"/>
  <c r="Q18" i="37" s="1"/>
  <c r="O13" i="37"/>
  <c r="Q13" i="37" s="1"/>
  <c r="O9" i="37"/>
  <c r="Q9" i="37" s="1"/>
  <c r="O39" i="37"/>
  <c r="Q39" i="37" s="1"/>
  <c r="O25" i="37"/>
  <c r="Q25" i="37" s="1"/>
  <c r="O12" i="37"/>
  <c r="Q12" i="37" s="1"/>
  <c r="O37" i="37"/>
  <c r="Q37" i="37" s="1"/>
  <c r="O6" i="37"/>
  <c r="Q6" i="37" s="1"/>
  <c r="O27" i="37"/>
  <c r="Q27" i="37" s="1"/>
  <c r="O26" i="37"/>
  <c r="Q26" i="37" s="1"/>
  <c r="O42" i="37"/>
  <c r="Q42" i="37" s="1"/>
  <c r="O24" i="37"/>
  <c r="Q24" i="37" s="1"/>
  <c r="O22" i="37"/>
  <c r="Q22" i="37" s="1"/>
  <c r="O16" i="37"/>
  <c r="Q16" i="37" s="1"/>
  <c r="O32" i="37"/>
  <c r="Q32" i="37" s="1"/>
  <c r="O35" i="37"/>
  <c r="Q35" i="37" s="1"/>
  <c r="O41" i="37"/>
  <c r="Q41" i="37" s="1"/>
  <c r="O14" i="37"/>
  <c r="Q14" i="37" s="1"/>
  <c r="O23" i="37"/>
  <c r="Q23" i="37" s="1"/>
  <c r="O8" i="37"/>
  <c r="Q8" i="37" s="1"/>
  <c r="O20" i="37"/>
  <c r="Q20" i="37" s="1"/>
  <c r="O31" i="37"/>
  <c r="Q31" i="37" s="1"/>
  <c r="O10" i="37"/>
  <c r="Q10" i="37" s="1"/>
  <c r="O36" i="37"/>
  <c r="Q36" i="37" s="1"/>
  <c r="O17" i="37"/>
  <c r="Q17" i="37" s="1"/>
  <c r="O19" i="37"/>
  <c r="Q19" i="37" s="1"/>
  <c r="O43" i="37"/>
  <c r="Q43" i="37" s="1"/>
  <c r="O28" i="37"/>
  <c r="Q28" i="37" s="1"/>
  <c r="O7" i="37"/>
  <c r="Q7" i="37" s="1"/>
  <c r="O34" i="37"/>
  <c r="Q34" i="37" s="1"/>
  <c r="O11" i="37"/>
  <c r="Q11" i="37" s="1"/>
  <c r="O21" i="37"/>
  <c r="Q21" i="37" s="1"/>
  <c r="O38" i="37"/>
  <c r="Q38" i="37" s="1"/>
  <c r="O33" i="37"/>
  <c r="Q33" i="37" s="1"/>
  <c r="O30" i="37"/>
  <c r="Q30" i="37" s="1"/>
  <c r="O5" i="37"/>
  <c r="O34" i="22"/>
  <c r="Q34" i="22" s="1"/>
  <c r="O26" i="22"/>
  <c r="Q26" i="22" s="1"/>
  <c r="O25" i="22"/>
  <c r="Q25" i="22" s="1"/>
  <c r="O24" i="22"/>
  <c r="Q24" i="22" s="1"/>
  <c r="O36" i="22"/>
  <c r="Q36" i="22" s="1"/>
  <c r="O29" i="22"/>
  <c r="Q29" i="22" s="1"/>
  <c r="O41" i="22"/>
  <c r="Q41" i="22" s="1"/>
  <c r="O21" i="22"/>
  <c r="Q21" i="22" s="1"/>
  <c r="O9" i="22"/>
  <c r="Q9" i="22" s="1"/>
  <c r="O6" i="22"/>
  <c r="Q6" i="22" s="1"/>
  <c r="O32" i="22"/>
  <c r="Q32" i="22" s="1"/>
  <c r="O30" i="22"/>
  <c r="Q30" i="22" s="1"/>
  <c r="O11" i="22"/>
  <c r="Q11" i="22" s="1"/>
  <c r="O35" i="22"/>
  <c r="Q35" i="22" s="1"/>
  <c r="O38" i="22"/>
  <c r="Q38" i="22" s="1"/>
  <c r="O43" i="22"/>
  <c r="Q43" i="22" s="1"/>
  <c r="O13" i="22"/>
  <c r="Q13" i="22" s="1"/>
  <c r="O16" i="22"/>
  <c r="Q16" i="22" s="1"/>
  <c r="O18" i="22"/>
  <c r="Q18" i="22" s="1"/>
  <c r="O40" i="22"/>
  <c r="Q40" i="22" s="1"/>
  <c r="O39" i="22"/>
  <c r="Q39" i="22" s="1"/>
  <c r="O27" i="22"/>
  <c r="Q27" i="22" s="1"/>
  <c r="O12" i="22"/>
  <c r="Q12" i="22" s="1"/>
  <c r="O28" i="22"/>
  <c r="Q28" i="22" s="1"/>
  <c r="O17" i="22"/>
  <c r="Q17" i="22" s="1"/>
  <c r="O20" i="22"/>
  <c r="Q20" i="22" s="1"/>
  <c r="O31" i="22"/>
  <c r="Q31" i="22" s="1"/>
  <c r="O37" i="22"/>
  <c r="Q37" i="22" s="1"/>
  <c r="O14" i="22"/>
  <c r="Q14" i="22" s="1"/>
  <c r="O15" i="22"/>
  <c r="Q15" i="22" s="1"/>
  <c r="O8" i="22"/>
  <c r="Q8" i="22" s="1"/>
  <c r="O42" i="22"/>
  <c r="Q42" i="22" s="1"/>
  <c r="O22" i="22"/>
  <c r="Q22" i="22" s="1"/>
  <c r="O33" i="22"/>
  <c r="Q33" i="22" s="1"/>
  <c r="O19" i="22"/>
  <c r="Q19" i="22" s="1"/>
  <c r="O10" i="22"/>
  <c r="Q10" i="22" s="1"/>
  <c r="O7" i="22"/>
  <c r="Q7" i="22" s="1"/>
  <c r="O23" i="22"/>
  <c r="Q23" i="22" s="1"/>
  <c r="O5" i="22"/>
  <c r="O34" i="12"/>
  <c r="Q34" i="12" s="1"/>
  <c r="O22" i="12"/>
  <c r="Q22" i="12" s="1"/>
  <c r="O26" i="12"/>
  <c r="Q26" i="12" s="1"/>
  <c r="O11" i="12"/>
  <c r="Q11" i="12" s="1"/>
  <c r="O27" i="12"/>
  <c r="Q27" i="12" s="1"/>
  <c r="O10" i="12"/>
  <c r="Q10" i="12" s="1"/>
  <c r="O23" i="12"/>
  <c r="Q23" i="12" s="1"/>
  <c r="O43" i="12"/>
  <c r="Q43" i="12" s="1"/>
  <c r="O21" i="12"/>
  <c r="Q21" i="12" s="1"/>
  <c r="O18" i="12"/>
  <c r="Q18" i="12" s="1"/>
  <c r="O17" i="12"/>
  <c r="Q17" i="12" s="1"/>
  <c r="O41" i="12"/>
  <c r="Q41" i="12" s="1"/>
  <c r="O40" i="12"/>
  <c r="Q40" i="12" s="1"/>
  <c r="O14" i="12"/>
  <c r="Q14" i="12" s="1"/>
  <c r="O16" i="12"/>
  <c r="Q16" i="12" s="1"/>
  <c r="O25" i="12"/>
  <c r="Q25" i="12" s="1"/>
  <c r="O8" i="12"/>
  <c r="Q8" i="12" s="1"/>
  <c r="O6" i="12"/>
  <c r="Q6" i="12" s="1"/>
  <c r="O24" i="12"/>
  <c r="Q24" i="12" s="1"/>
  <c r="O7" i="12"/>
  <c r="Q7" i="12" s="1"/>
  <c r="O13" i="12"/>
  <c r="Q13" i="12" s="1"/>
  <c r="O28" i="12"/>
  <c r="Q28" i="12" s="1"/>
  <c r="O15" i="12"/>
  <c r="Q15" i="12" s="1"/>
  <c r="O29" i="12"/>
  <c r="Q29" i="12" s="1"/>
  <c r="O38" i="12"/>
  <c r="Q38" i="12" s="1"/>
  <c r="O9" i="12"/>
  <c r="Q9" i="12" s="1"/>
  <c r="O42" i="12"/>
  <c r="Q42" i="12" s="1"/>
  <c r="O36" i="12"/>
  <c r="Q36" i="12" s="1"/>
  <c r="O31" i="12"/>
  <c r="Q31" i="12" s="1"/>
  <c r="O19" i="12"/>
  <c r="Q19" i="12" s="1"/>
  <c r="O44" i="12"/>
  <c r="O5" i="12"/>
  <c r="Q5" i="12" s="1"/>
  <c r="O12" i="12"/>
  <c r="Q12" i="12" s="1"/>
  <c r="O37" i="12"/>
  <c r="Q37" i="12" s="1"/>
  <c r="O32" i="12"/>
  <c r="Q32" i="12" s="1"/>
  <c r="O39" i="12"/>
  <c r="Q39" i="12" s="1"/>
  <c r="O33" i="12"/>
  <c r="Q33" i="12" s="1"/>
  <c r="O30" i="12"/>
  <c r="Q30" i="12" s="1"/>
  <c r="O20" i="12"/>
  <c r="Q20" i="12" s="1"/>
  <c r="O35" i="12"/>
  <c r="Q35" i="12" s="1"/>
  <c r="O40" i="30"/>
  <c r="Q40" i="30" s="1"/>
  <c r="O30" i="30"/>
  <c r="Q30" i="30" s="1"/>
  <c r="O28" i="30"/>
  <c r="Q28" i="30" s="1"/>
  <c r="O35" i="30"/>
  <c r="Q35" i="30" s="1"/>
  <c r="O16" i="30"/>
  <c r="Q16" i="30" s="1"/>
  <c r="O15" i="30"/>
  <c r="Q15" i="30" s="1"/>
  <c r="O14" i="30"/>
  <c r="Q14" i="30" s="1"/>
  <c r="O23" i="30"/>
  <c r="Q23" i="30" s="1"/>
  <c r="O19" i="30"/>
  <c r="Q19" i="30" s="1"/>
  <c r="O27" i="30"/>
  <c r="Q27" i="30" s="1"/>
  <c r="O26" i="30"/>
  <c r="Q26" i="30" s="1"/>
  <c r="O12" i="30"/>
  <c r="Q12" i="30" s="1"/>
  <c r="O37" i="30"/>
  <c r="Q37" i="30" s="1"/>
  <c r="O11" i="30"/>
  <c r="Q11" i="30" s="1"/>
  <c r="O7" i="30"/>
  <c r="Q7" i="30" s="1"/>
  <c r="O43" i="30"/>
  <c r="Q43" i="30" s="1"/>
  <c r="O29" i="30"/>
  <c r="Q29" i="30" s="1"/>
  <c r="O32" i="30"/>
  <c r="Q32" i="30" s="1"/>
  <c r="O9" i="30"/>
  <c r="Q9" i="30" s="1"/>
  <c r="O39" i="30"/>
  <c r="Q39" i="30" s="1"/>
  <c r="O13" i="30"/>
  <c r="Q13" i="30" s="1"/>
  <c r="O33" i="30"/>
  <c r="Q33" i="30" s="1"/>
  <c r="O42" i="30"/>
  <c r="Q42" i="30" s="1"/>
  <c r="O41" i="30"/>
  <c r="Q41" i="30" s="1"/>
  <c r="O8" i="30"/>
  <c r="Q8" i="30" s="1"/>
  <c r="O25" i="30"/>
  <c r="Q25" i="30" s="1"/>
  <c r="O34" i="30"/>
  <c r="Q34" i="30" s="1"/>
  <c r="O20" i="30"/>
  <c r="Q20" i="30" s="1"/>
  <c r="O21" i="30"/>
  <c r="Q21" i="30" s="1"/>
  <c r="O17" i="30"/>
  <c r="Q17" i="30" s="1"/>
  <c r="O18" i="30"/>
  <c r="Q18" i="30" s="1"/>
  <c r="O10" i="30"/>
  <c r="Q10" i="30" s="1"/>
  <c r="O24" i="30"/>
  <c r="Q24" i="30" s="1"/>
  <c r="O6" i="30"/>
  <c r="Q6" i="30" s="1"/>
  <c r="O38" i="30"/>
  <c r="Q38" i="30" s="1"/>
  <c r="O36" i="30"/>
  <c r="Q36" i="30" s="1"/>
  <c r="O22" i="30"/>
  <c r="Q22" i="30" s="1"/>
  <c r="O31" i="30"/>
  <c r="Q31" i="30" s="1"/>
  <c r="O5" i="30"/>
  <c r="O30" i="42"/>
  <c r="Q30" i="42" s="1"/>
  <c r="O26" i="42"/>
  <c r="Q26" i="42" s="1"/>
  <c r="O15" i="42"/>
  <c r="Q15" i="42" s="1"/>
  <c r="O40" i="42"/>
  <c r="Q40" i="42" s="1"/>
  <c r="O23" i="42"/>
  <c r="Q23" i="42" s="1"/>
  <c r="O34" i="42"/>
  <c r="Q34" i="42" s="1"/>
  <c r="O19" i="42"/>
  <c r="Q19" i="42" s="1"/>
  <c r="O29" i="42"/>
  <c r="Q29" i="42" s="1"/>
  <c r="O11" i="42"/>
  <c r="Q11" i="42" s="1"/>
  <c r="O14" i="42"/>
  <c r="Q14" i="42" s="1"/>
  <c r="O16" i="42"/>
  <c r="Q16" i="42" s="1"/>
  <c r="O31" i="42"/>
  <c r="Q31" i="42" s="1"/>
  <c r="O27" i="42"/>
  <c r="Q27" i="42" s="1"/>
  <c r="O25" i="42"/>
  <c r="Q25" i="42" s="1"/>
  <c r="O24" i="42"/>
  <c r="Q24" i="42" s="1"/>
  <c r="O41" i="42"/>
  <c r="Q41" i="42" s="1"/>
  <c r="O32" i="42"/>
  <c r="Q32" i="42" s="1"/>
  <c r="O17" i="42"/>
  <c r="Q17" i="42" s="1"/>
  <c r="O9" i="42"/>
  <c r="Q9" i="42" s="1"/>
  <c r="O35" i="42"/>
  <c r="Q35" i="42" s="1"/>
  <c r="O18" i="42"/>
  <c r="Q18" i="42" s="1"/>
  <c r="O6" i="42"/>
  <c r="Q6" i="42" s="1"/>
  <c r="O20" i="42"/>
  <c r="Q20" i="42" s="1"/>
  <c r="O28" i="42"/>
  <c r="Q28" i="42" s="1"/>
  <c r="O8" i="42"/>
  <c r="Q8" i="42" s="1"/>
  <c r="O42" i="42"/>
  <c r="Q42" i="42" s="1"/>
  <c r="O39" i="42"/>
  <c r="Q39" i="42" s="1"/>
  <c r="O7" i="42"/>
  <c r="Q7" i="42" s="1"/>
  <c r="O13" i="42"/>
  <c r="Q13" i="42" s="1"/>
  <c r="O12" i="42"/>
  <c r="Q12" i="42" s="1"/>
  <c r="O38" i="42"/>
  <c r="Q38" i="42" s="1"/>
  <c r="O37" i="42"/>
  <c r="Q37" i="42" s="1"/>
  <c r="O43" i="42"/>
  <c r="Q43" i="42" s="1"/>
  <c r="O22" i="42"/>
  <c r="Q22" i="42" s="1"/>
  <c r="O33" i="42"/>
  <c r="Q33" i="42" s="1"/>
  <c r="O10" i="42"/>
  <c r="Q10" i="42" s="1"/>
  <c r="O21" i="42"/>
  <c r="Q21" i="42" s="1"/>
  <c r="O36" i="42"/>
  <c r="Q36" i="42" s="1"/>
  <c r="O5" i="42"/>
  <c r="O36" i="36"/>
  <c r="Q36" i="36" s="1"/>
  <c r="O24" i="36"/>
  <c r="Q24" i="36" s="1"/>
  <c r="O42" i="36"/>
  <c r="Q42" i="36" s="1"/>
  <c r="O16" i="36"/>
  <c r="Q16" i="36" s="1"/>
  <c r="O25" i="36"/>
  <c r="Q25" i="36" s="1"/>
  <c r="O21" i="36"/>
  <c r="Q21" i="36" s="1"/>
  <c r="O34" i="36"/>
  <c r="Q34" i="36" s="1"/>
  <c r="O11" i="36"/>
  <c r="Q11" i="36" s="1"/>
  <c r="O26" i="36"/>
  <c r="Q26" i="36" s="1"/>
  <c r="O33" i="36"/>
  <c r="Q33" i="36" s="1"/>
  <c r="O8" i="36"/>
  <c r="Q8" i="36" s="1"/>
  <c r="O23" i="36"/>
  <c r="Q23" i="36" s="1"/>
  <c r="O12" i="36"/>
  <c r="Q12" i="36" s="1"/>
  <c r="O13" i="36"/>
  <c r="Q13" i="36" s="1"/>
  <c r="O15" i="36"/>
  <c r="Q15" i="36" s="1"/>
  <c r="O39" i="36"/>
  <c r="Q39" i="36" s="1"/>
  <c r="O5" i="36"/>
  <c r="O27" i="36"/>
  <c r="Q27" i="36" s="1"/>
  <c r="O6" i="36"/>
  <c r="Q6" i="36" s="1"/>
  <c r="O17" i="36"/>
  <c r="Q17" i="36" s="1"/>
  <c r="O35" i="36"/>
  <c r="Q35" i="36" s="1"/>
  <c r="O28" i="36"/>
  <c r="Q28" i="36" s="1"/>
  <c r="O38" i="36"/>
  <c r="Q38" i="36" s="1"/>
  <c r="O40" i="36"/>
  <c r="Q40" i="36" s="1"/>
  <c r="O14" i="36"/>
  <c r="Q14" i="36" s="1"/>
  <c r="O9" i="36"/>
  <c r="Q9" i="36" s="1"/>
  <c r="O19" i="36"/>
  <c r="Q19" i="36" s="1"/>
  <c r="O31" i="36"/>
  <c r="Q31" i="36" s="1"/>
  <c r="O10" i="36"/>
  <c r="Q10" i="36" s="1"/>
  <c r="O20" i="36"/>
  <c r="Q20" i="36" s="1"/>
  <c r="O29" i="36"/>
  <c r="Q29" i="36" s="1"/>
  <c r="O32" i="36"/>
  <c r="Q32" i="36" s="1"/>
  <c r="O37" i="36"/>
  <c r="Q37" i="36" s="1"/>
  <c r="O18" i="36"/>
  <c r="Q18" i="36" s="1"/>
  <c r="O22" i="36"/>
  <c r="Q22" i="36" s="1"/>
  <c r="O41" i="36"/>
  <c r="Q41" i="36" s="1"/>
  <c r="O43" i="36"/>
  <c r="Q43" i="36" s="1"/>
  <c r="O7" i="36"/>
  <c r="Q7" i="36" s="1"/>
  <c r="O30" i="36"/>
  <c r="Q30" i="36" s="1"/>
  <c r="O15" i="43"/>
  <c r="Q15" i="43" s="1"/>
  <c r="O21" i="43"/>
  <c r="Q21" i="43" s="1"/>
  <c r="O28" i="43"/>
  <c r="Q28" i="43" s="1"/>
  <c r="O25" i="43"/>
  <c r="Q25" i="43" s="1"/>
  <c r="O27" i="43"/>
  <c r="Q27" i="43" s="1"/>
  <c r="O23" i="43"/>
  <c r="Q23" i="43" s="1"/>
  <c r="O42" i="43"/>
  <c r="Q42" i="43" s="1"/>
  <c r="O11" i="43"/>
  <c r="Q11" i="43" s="1"/>
  <c r="O29" i="43"/>
  <c r="Q29" i="43" s="1"/>
  <c r="O8" i="43"/>
  <c r="Q8" i="43" s="1"/>
  <c r="O5" i="43"/>
  <c r="O38" i="43"/>
  <c r="Q38" i="43" s="1"/>
  <c r="O31" i="43"/>
  <c r="Q31" i="43" s="1"/>
  <c r="O10" i="43"/>
  <c r="Q10" i="43" s="1"/>
  <c r="O26" i="43"/>
  <c r="Q26" i="43" s="1"/>
  <c r="O33" i="43"/>
  <c r="Q33" i="43" s="1"/>
  <c r="O7" i="43"/>
  <c r="Q7" i="43" s="1"/>
  <c r="O12" i="43"/>
  <c r="Q12" i="43" s="1"/>
  <c r="O14" i="43"/>
  <c r="Q14" i="43" s="1"/>
  <c r="O37" i="43"/>
  <c r="Q37" i="43" s="1"/>
  <c r="O6" i="43"/>
  <c r="Q6" i="43" s="1"/>
  <c r="O20" i="43"/>
  <c r="Q20" i="43" s="1"/>
  <c r="O19" i="43"/>
  <c r="Q19" i="43" s="1"/>
  <c r="O13" i="43"/>
  <c r="Q13" i="43" s="1"/>
  <c r="O18" i="43"/>
  <c r="Q18" i="43" s="1"/>
  <c r="O34" i="43"/>
  <c r="Q34" i="43" s="1"/>
  <c r="O39" i="43"/>
  <c r="Q39" i="43" s="1"/>
  <c r="O30" i="43"/>
  <c r="Q30" i="43" s="1"/>
  <c r="O16" i="43"/>
  <c r="Q16" i="43" s="1"/>
  <c r="O32" i="43"/>
  <c r="Q32" i="43" s="1"/>
  <c r="O35" i="43"/>
  <c r="Q35" i="43" s="1"/>
  <c r="O9" i="43"/>
  <c r="Q9" i="43" s="1"/>
  <c r="O41" i="43"/>
  <c r="Q41" i="43" s="1"/>
  <c r="O24" i="43"/>
  <c r="Q24" i="43" s="1"/>
  <c r="O36" i="43"/>
  <c r="Q36" i="43" s="1"/>
  <c r="O22" i="43"/>
  <c r="Q22" i="43" s="1"/>
  <c r="O43" i="43"/>
  <c r="Q43" i="43" s="1"/>
  <c r="O40" i="43"/>
  <c r="Q40" i="43" s="1"/>
  <c r="O17" i="43"/>
  <c r="Q17" i="43" s="1"/>
  <c r="O34" i="20"/>
  <c r="Q34" i="20" s="1"/>
  <c r="O10" i="20"/>
  <c r="Q10" i="20" s="1"/>
  <c r="O20" i="20"/>
  <c r="Q20" i="20" s="1"/>
  <c r="O16" i="20"/>
  <c r="Q16" i="20" s="1"/>
  <c r="O19" i="20"/>
  <c r="Q19" i="20" s="1"/>
  <c r="O9" i="20"/>
  <c r="Q9" i="20" s="1"/>
  <c r="O22" i="20"/>
  <c r="Q22" i="20" s="1"/>
  <c r="O8" i="20"/>
  <c r="Q8" i="20" s="1"/>
  <c r="O21" i="20"/>
  <c r="Q21" i="20" s="1"/>
  <c r="O38" i="20"/>
  <c r="Q38" i="20" s="1"/>
  <c r="O32" i="20"/>
  <c r="Q32" i="20" s="1"/>
  <c r="O39" i="20"/>
  <c r="Q39" i="20" s="1"/>
  <c r="O14" i="20"/>
  <c r="Q14" i="20" s="1"/>
  <c r="O15" i="20"/>
  <c r="Q15" i="20" s="1"/>
  <c r="O35" i="20"/>
  <c r="Q35" i="20" s="1"/>
  <c r="O13" i="20"/>
  <c r="Q13" i="20" s="1"/>
  <c r="O25" i="20"/>
  <c r="Q25" i="20" s="1"/>
  <c r="O6" i="20"/>
  <c r="Q6" i="20" s="1"/>
  <c r="O30" i="20"/>
  <c r="Q30" i="20" s="1"/>
  <c r="O17" i="20"/>
  <c r="Q17" i="20" s="1"/>
  <c r="O37" i="20"/>
  <c r="Q37" i="20" s="1"/>
  <c r="O31" i="20"/>
  <c r="Q31" i="20" s="1"/>
  <c r="O7" i="20"/>
  <c r="Q7" i="20" s="1"/>
  <c r="O18" i="20"/>
  <c r="Q18" i="20" s="1"/>
  <c r="O41" i="20"/>
  <c r="Q41" i="20" s="1"/>
  <c r="O12" i="20"/>
  <c r="Q12" i="20" s="1"/>
  <c r="O24" i="20"/>
  <c r="Q24" i="20" s="1"/>
  <c r="O36" i="20"/>
  <c r="Q36" i="20" s="1"/>
  <c r="O42" i="20"/>
  <c r="Q42" i="20" s="1"/>
  <c r="O23" i="20"/>
  <c r="Q23" i="20" s="1"/>
  <c r="O29" i="20"/>
  <c r="Q29" i="20" s="1"/>
  <c r="O40" i="20"/>
  <c r="Q40" i="20" s="1"/>
  <c r="O43" i="20"/>
  <c r="Q43" i="20" s="1"/>
  <c r="O26" i="20"/>
  <c r="Q26" i="20" s="1"/>
  <c r="O11" i="20"/>
  <c r="Q11" i="20" s="1"/>
  <c r="O27" i="20"/>
  <c r="Q27" i="20" s="1"/>
  <c r="O28" i="20"/>
  <c r="Q28" i="20" s="1"/>
  <c r="O33" i="20"/>
  <c r="Q33" i="20" s="1"/>
  <c r="O5" i="20"/>
  <c r="I44" i="27"/>
  <c r="K5" i="27"/>
  <c r="K44" i="27" s="1"/>
  <c r="M44" i="27" s="1"/>
  <c r="O12" i="41"/>
  <c r="Q12" i="41" s="1"/>
  <c r="O37" i="41"/>
  <c r="Q37" i="41" s="1"/>
  <c r="O43" i="41"/>
  <c r="Q43" i="41" s="1"/>
  <c r="O14" i="41"/>
  <c r="Q14" i="41" s="1"/>
  <c r="O35" i="41"/>
  <c r="Q35" i="41" s="1"/>
  <c r="O13" i="41"/>
  <c r="Q13" i="41" s="1"/>
  <c r="O22" i="41"/>
  <c r="Q22" i="41" s="1"/>
  <c r="O38" i="41"/>
  <c r="Q38" i="41" s="1"/>
  <c r="O25" i="41"/>
  <c r="Q25" i="41" s="1"/>
  <c r="O5" i="41"/>
  <c r="O10" i="41"/>
  <c r="Q10" i="41" s="1"/>
  <c r="O16" i="41"/>
  <c r="Q16" i="41" s="1"/>
  <c r="O26" i="41"/>
  <c r="Q26" i="41" s="1"/>
  <c r="O36" i="41"/>
  <c r="Q36" i="41" s="1"/>
  <c r="O40" i="41"/>
  <c r="Q40" i="41" s="1"/>
  <c r="O21" i="41"/>
  <c r="Q21" i="41" s="1"/>
  <c r="O30" i="41"/>
  <c r="Q30" i="41" s="1"/>
  <c r="O29" i="41"/>
  <c r="Q29" i="41" s="1"/>
  <c r="O28" i="41"/>
  <c r="Q28" i="41" s="1"/>
  <c r="O15" i="41"/>
  <c r="Q15" i="41" s="1"/>
  <c r="O6" i="41"/>
  <c r="Q6" i="41" s="1"/>
  <c r="O11" i="41"/>
  <c r="Q11" i="41" s="1"/>
  <c r="O24" i="41"/>
  <c r="Q24" i="41" s="1"/>
  <c r="O33" i="41"/>
  <c r="Q33" i="41" s="1"/>
  <c r="O32" i="41"/>
  <c r="Q32" i="41" s="1"/>
  <c r="O7" i="41"/>
  <c r="Q7" i="41" s="1"/>
  <c r="O39" i="41"/>
  <c r="Q39" i="41" s="1"/>
  <c r="O27" i="41"/>
  <c r="Q27" i="41" s="1"/>
  <c r="O8" i="41"/>
  <c r="Q8" i="41" s="1"/>
  <c r="O17" i="41"/>
  <c r="Q17" i="41" s="1"/>
  <c r="O23" i="41"/>
  <c r="Q23" i="41" s="1"/>
  <c r="O20" i="41"/>
  <c r="Q20" i="41" s="1"/>
  <c r="O42" i="41"/>
  <c r="Q42" i="41" s="1"/>
  <c r="O41" i="41"/>
  <c r="Q41" i="41" s="1"/>
  <c r="O19" i="41"/>
  <c r="Q19" i="41" s="1"/>
  <c r="O9" i="41"/>
  <c r="Q9" i="41" s="1"/>
  <c r="O34" i="41"/>
  <c r="Q34" i="41" s="1"/>
  <c r="O18" i="41"/>
  <c r="Q18" i="41" s="1"/>
  <c r="O31" i="41"/>
  <c r="Q31" i="41" s="1"/>
  <c r="O16" i="35"/>
  <c r="Q16" i="35" s="1"/>
  <c r="O33" i="35"/>
  <c r="Q33" i="35" s="1"/>
  <c r="O26" i="35"/>
  <c r="Q26" i="35" s="1"/>
  <c r="O28" i="35"/>
  <c r="Q28" i="35" s="1"/>
  <c r="O36" i="35"/>
  <c r="Q36" i="35" s="1"/>
  <c r="O41" i="35"/>
  <c r="Q41" i="35" s="1"/>
  <c r="O39" i="35"/>
  <c r="Q39" i="35" s="1"/>
  <c r="O18" i="35"/>
  <c r="Q18" i="35" s="1"/>
  <c r="O30" i="35"/>
  <c r="Q30" i="35" s="1"/>
  <c r="O23" i="35"/>
  <c r="Q23" i="35" s="1"/>
  <c r="O10" i="35"/>
  <c r="Q10" i="35" s="1"/>
  <c r="O13" i="35"/>
  <c r="Q13" i="35" s="1"/>
  <c r="O22" i="35"/>
  <c r="Q22" i="35" s="1"/>
  <c r="O37" i="35"/>
  <c r="Q37" i="35" s="1"/>
  <c r="O42" i="35"/>
  <c r="Q42" i="35" s="1"/>
  <c r="O5" i="35"/>
  <c r="O40" i="35"/>
  <c r="Q40" i="35" s="1"/>
  <c r="O19" i="35"/>
  <c r="Q19" i="35" s="1"/>
  <c r="O9" i="35"/>
  <c r="Q9" i="35" s="1"/>
  <c r="O43" i="35"/>
  <c r="Q43" i="35" s="1"/>
  <c r="O29" i="35"/>
  <c r="Q29" i="35" s="1"/>
  <c r="O6" i="35"/>
  <c r="Q6" i="35" s="1"/>
  <c r="O34" i="35"/>
  <c r="Q34" i="35" s="1"/>
  <c r="O17" i="35"/>
  <c r="Q17" i="35" s="1"/>
  <c r="O11" i="35"/>
  <c r="Q11" i="35" s="1"/>
  <c r="O21" i="35"/>
  <c r="Q21" i="35" s="1"/>
  <c r="O38" i="35"/>
  <c r="Q38" i="35" s="1"/>
  <c r="O24" i="35"/>
  <c r="Q24" i="35" s="1"/>
  <c r="O25" i="35"/>
  <c r="Q25" i="35" s="1"/>
  <c r="O20" i="35"/>
  <c r="Q20" i="35" s="1"/>
  <c r="O31" i="35"/>
  <c r="Q31" i="35" s="1"/>
  <c r="O12" i="35"/>
  <c r="Q12" i="35" s="1"/>
  <c r="O8" i="35"/>
  <c r="Q8" i="35" s="1"/>
  <c r="O35" i="35"/>
  <c r="Q35" i="35" s="1"/>
  <c r="O7" i="35"/>
  <c r="Q7" i="35" s="1"/>
  <c r="O14" i="35"/>
  <c r="Q14" i="35" s="1"/>
  <c r="O32" i="35"/>
  <c r="Q32" i="35" s="1"/>
  <c r="O15" i="35"/>
  <c r="Q15" i="35" s="1"/>
  <c r="O27" i="35"/>
  <c r="Q27" i="35" s="1"/>
  <c r="O27" i="32"/>
  <c r="Q27" i="32" s="1"/>
  <c r="O23" i="32"/>
  <c r="Q23" i="32" s="1"/>
  <c r="O21" i="32"/>
  <c r="Q21" i="32" s="1"/>
  <c r="O20" i="32"/>
  <c r="Q20" i="32" s="1"/>
  <c r="O12" i="32"/>
  <c r="Q12" i="32" s="1"/>
  <c r="O7" i="32"/>
  <c r="Q7" i="32" s="1"/>
  <c r="O11" i="32"/>
  <c r="Q11" i="32" s="1"/>
  <c r="O42" i="32"/>
  <c r="Q42" i="32" s="1"/>
  <c r="O5" i="32"/>
  <c r="O29" i="32"/>
  <c r="Q29" i="32" s="1"/>
  <c r="O35" i="32"/>
  <c r="Q35" i="32" s="1"/>
  <c r="O43" i="32"/>
  <c r="Q43" i="32" s="1"/>
  <c r="O24" i="32"/>
  <c r="Q24" i="32" s="1"/>
  <c r="O16" i="32"/>
  <c r="Q16" i="32" s="1"/>
  <c r="O9" i="32"/>
  <c r="Q9" i="32" s="1"/>
  <c r="O19" i="32"/>
  <c r="Q19" i="32" s="1"/>
  <c r="O15" i="32"/>
  <c r="Q15" i="32" s="1"/>
  <c r="O13" i="32"/>
  <c r="Q13" i="32" s="1"/>
  <c r="O30" i="32"/>
  <c r="Q30" i="32" s="1"/>
  <c r="O34" i="32"/>
  <c r="Q34" i="32" s="1"/>
  <c r="O41" i="32"/>
  <c r="Q41" i="32" s="1"/>
  <c r="O17" i="32"/>
  <c r="Q17" i="32" s="1"/>
  <c r="O14" i="32"/>
  <c r="Q14" i="32" s="1"/>
  <c r="O28" i="32"/>
  <c r="Q28" i="32" s="1"/>
  <c r="O40" i="32"/>
  <c r="Q40" i="32" s="1"/>
  <c r="O18" i="32"/>
  <c r="Q18" i="32" s="1"/>
  <c r="O39" i="32"/>
  <c r="Q39" i="32" s="1"/>
  <c r="O8" i="32"/>
  <c r="Q8" i="32" s="1"/>
  <c r="O31" i="32"/>
  <c r="Q31" i="32" s="1"/>
  <c r="O36" i="32"/>
  <c r="Q36" i="32" s="1"/>
  <c r="O37" i="32"/>
  <c r="Q37" i="32" s="1"/>
  <c r="O33" i="32"/>
  <c r="Q33" i="32" s="1"/>
  <c r="O10" i="32"/>
  <c r="Q10" i="32" s="1"/>
  <c r="O22" i="32"/>
  <c r="Q22" i="32" s="1"/>
  <c r="O32" i="32"/>
  <c r="Q32" i="32" s="1"/>
  <c r="O38" i="32"/>
  <c r="Q38" i="32" s="1"/>
  <c r="O25" i="32"/>
  <c r="Q25" i="32" s="1"/>
  <c r="O26" i="32"/>
  <c r="Q26" i="32" s="1"/>
  <c r="O6" i="32"/>
  <c r="Q6" i="32" s="1"/>
  <c r="O43" i="28"/>
  <c r="Q43" i="28" s="1"/>
  <c r="O30" i="28"/>
  <c r="Q30" i="28" s="1"/>
  <c r="O14" i="28"/>
  <c r="Q14" i="28" s="1"/>
  <c r="O31" i="28"/>
  <c r="Q31" i="28" s="1"/>
  <c r="O26" i="28"/>
  <c r="Q26" i="28" s="1"/>
  <c r="O38" i="28"/>
  <c r="Q38" i="28" s="1"/>
  <c r="O19" i="28"/>
  <c r="Q19" i="28" s="1"/>
  <c r="O12" i="28"/>
  <c r="Q12" i="28" s="1"/>
  <c r="O22" i="28"/>
  <c r="Q22" i="28" s="1"/>
  <c r="O9" i="28"/>
  <c r="Q9" i="28" s="1"/>
  <c r="O23" i="28"/>
  <c r="Q23" i="28" s="1"/>
  <c r="O40" i="28"/>
  <c r="Q40" i="28" s="1"/>
  <c r="O8" i="28"/>
  <c r="Q8" i="28" s="1"/>
  <c r="O36" i="28"/>
  <c r="Q36" i="28" s="1"/>
  <c r="O17" i="28"/>
  <c r="Q17" i="28" s="1"/>
  <c r="O11" i="28"/>
  <c r="Q11" i="28" s="1"/>
  <c r="O21" i="28"/>
  <c r="Q21" i="28" s="1"/>
  <c r="O42" i="28"/>
  <c r="Q42" i="28" s="1"/>
  <c r="O10" i="28"/>
  <c r="Q10" i="28" s="1"/>
  <c r="O28" i="28"/>
  <c r="Q28" i="28" s="1"/>
  <c r="O29" i="28"/>
  <c r="Q29" i="28" s="1"/>
  <c r="O7" i="28"/>
  <c r="Q7" i="28" s="1"/>
  <c r="O13" i="28"/>
  <c r="Q13" i="28" s="1"/>
  <c r="O25" i="28"/>
  <c r="Q25" i="28" s="1"/>
  <c r="O27" i="28"/>
  <c r="Q27" i="28" s="1"/>
  <c r="O32" i="28"/>
  <c r="Q32" i="28" s="1"/>
  <c r="O34" i="28"/>
  <c r="Q34" i="28" s="1"/>
  <c r="O41" i="28"/>
  <c r="Q41" i="28" s="1"/>
  <c r="O24" i="28"/>
  <c r="Q24" i="28" s="1"/>
  <c r="O39" i="28"/>
  <c r="Q39" i="28" s="1"/>
  <c r="O18" i="28"/>
  <c r="Q18" i="28" s="1"/>
  <c r="O16" i="28"/>
  <c r="Q16" i="28" s="1"/>
  <c r="O33" i="28"/>
  <c r="Q33" i="28" s="1"/>
  <c r="O20" i="28"/>
  <c r="Q20" i="28" s="1"/>
  <c r="O37" i="28"/>
  <c r="Q37" i="28" s="1"/>
  <c r="O15" i="28"/>
  <c r="Q15" i="28" s="1"/>
  <c r="O6" i="28"/>
  <c r="Q6" i="28" s="1"/>
  <c r="O35" i="28"/>
  <c r="Q35" i="28" s="1"/>
  <c r="O5" i="28"/>
  <c r="O9" i="17"/>
  <c r="Q9" i="17" s="1"/>
  <c r="O33" i="17"/>
  <c r="Q33" i="17" s="1"/>
  <c r="O23" i="17"/>
  <c r="Q23" i="17" s="1"/>
  <c r="O34" i="17"/>
  <c r="Q34" i="17" s="1"/>
  <c r="O43" i="17"/>
  <c r="Q43" i="17" s="1"/>
  <c r="O22" i="17"/>
  <c r="Q22" i="17" s="1"/>
  <c r="O7" i="17"/>
  <c r="Q7" i="17" s="1"/>
  <c r="O27" i="17"/>
  <c r="Q27" i="17" s="1"/>
  <c r="O35" i="17"/>
  <c r="Q35" i="17" s="1"/>
  <c r="O42" i="17"/>
  <c r="Q42" i="17" s="1"/>
  <c r="O41" i="17"/>
  <c r="Q41" i="17" s="1"/>
  <c r="O15" i="17"/>
  <c r="Q15" i="17" s="1"/>
  <c r="O18" i="17"/>
  <c r="Q18" i="17" s="1"/>
  <c r="O39" i="17"/>
  <c r="Q39" i="17" s="1"/>
  <c r="O21" i="17"/>
  <c r="Q21" i="17" s="1"/>
  <c r="O6" i="17"/>
  <c r="Q6" i="17" s="1"/>
  <c r="O40" i="17"/>
  <c r="Q40" i="17" s="1"/>
  <c r="O37" i="17"/>
  <c r="Q37" i="17" s="1"/>
  <c r="O30" i="17"/>
  <c r="Q30" i="17" s="1"/>
  <c r="O25" i="17"/>
  <c r="Q25" i="17" s="1"/>
  <c r="O13" i="17"/>
  <c r="Q13" i="17" s="1"/>
  <c r="O14" i="17"/>
  <c r="Q14" i="17" s="1"/>
  <c r="O11" i="17"/>
  <c r="Q11" i="17" s="1"/>
  <c r="O19" i="17"/>
  <c r="Q19" i="17" s="1"/>
  <c r="O28" i="17"/>
  <c r="Q28" i="17" s="1"/>
  <c r="O20" i="17"/>
  <c r="Q20" i="17" s="1"/>
  <c r="O26" i="17"/>
  <c r="Q26" i="17" s="1"/>
  <c r="O29" i="17"/>
  <c r="Q29" i="17" s="1"/>
  <c r="O38" i="17"/>
  <c r="Q38" i="17" s="1"/>
  <c r="O17" i="17"/>
  <c r="Q17" i="17" s="1"/>
  <c r="O16" i="17"/>
  <c r="Q16" i="17" s="1"/>
  <c r="O32" i="17"/>
  <c r="Q32" i="17" s="1"/>
  <c r="O24" i="17"/>
  <c r="Q24" i="17" s="1"/>
  <c r="O8" i="17"/>
  <c r="Q8" i="17" s="1"/>
  <c r="O31" i="17"/>
  <c r="Q31" i="17" s="1"/>
  <c r="O36" i="17"/>
  <c r="Q36" i="17" s="1"/>
  <c r="O10" i="17"/>
  <c r="Q10" i="17" s="1"/>
  <c r="O12" i="17"/>
  <c r="Q12" i="17" s="1"/>
  <c r="O5" i="17"/>
  <c r="I44" i="49"/>
  <c r="K5" i="49"/>
  <c r="K44" i="49" s="1"/>
  <c r="M44" i="49" s="1"/>
  <c r="O41" i="52"/>
  <c r="Q41" i="52" s="1"/>
  <c r="O13" i="52"/>
  <c r="Q13" i="52" s="1"/>
  <c r="O9" i="52"/>
  <c r="Q9" i="52" s="1"/>
  <c r="O26" i="52"/>
  <c r="Q26" i="52" s="1"/>
  <c r="O28" i="52"/>
  <c r="Q28" i="52" s="1"/>
  <c r="O35" i="52"/>
  <c r="Q35" i="52" s="1"/>
  <c r="O17" i="52"/>
  <c r="Q17" i="52" s="1"/>
  <c r="O40" i="52"/>
  <c r="Q40" i="52" s="1"/>
  <c r="O19" i="52"/>
  <c r="Q19" i="52" s="1"/>
  <c r="O42" i="52"/>
  <c r="Q42" i="52" s="1"/>
  <c r="O16" i="52"/>
  <c r="Q16" i="52" s="1"/>
  <c r="O6" i="52"/>
  <c r="Q6" i="52" s="1"/>
  <c r="O32" i="52"/>
  <c r="Q32" i="52" s="1"/>
  <c r="O22" i="52"/>
  <c r="Q22" i="52" s="1"/>
  <c r="O31" i="52"/>
  <c r="Q31" i="52" s="1"/>
  <c r="O14" i="52"/>
  <c r="Q14" i="52" s="1"/>
  <c r="O7" i="52"/>
  <c r="Q7" i="52" s="1"/>
  <c r="O21" i="52"/>
  <c r="Q21" i="52" s="1"/>
  <c r="O29" i="52"/>
  <c r="Q29" i="52" s="1"/>
  <c r="O10" i="52"/>
  <c r="Q10" i="52" s="1"/>
  <c r="O8" i="52"/>
  <c r="Q8" i="52" s="1"/>
  <c r="O37" i="52"/>
  <c r="Q37" i="52" s="1"/>
  <c r="O27" i="52"/>
  <c r="Q27" i="52" s="1"/>
  <c r="O39" i="52"/>
  <c r="Q39" i="52" s="1"/>
  <c r="O12" i="52"/>
  <c r="Q12" i="52" s="1"/>
  <c r="O15" i="52"/>
  <c r="Q15" i="52" s="1"/>
  <c r="O11" i="52"/>
  <c r="Q11" i="52" s="1"/>
  <c r="O20" i="52"/>
  <c r="Q20" i="52" s="1"/>
  <c r="O5" i="52"/>
  <c r="O38" i="52"/>
  <c r="Q38" i="52" s="1"/>
  <c r="O18" i="52"/>
  <c r="Q18" i="52" s="1"/>
  <c r="O33" i="52"/>
  <c r="Q33" i="52" s="1"/>
  <c r="O36" i="52"/>
  <c r="Q36" i="52" s="1"/>
  <c r="O34" i="52"/>
  <c r="Q34" i="52" s="1"/>
  <c r="O43" i="52"/>
  <c r="Q43" i="52" s="1"/>
  <c r="O25" i="52"/>
  <c r="Q25" i="52" s="1"/>
  <c r="O30" i="52"/>
  <c r="Q30" i="52" s="1"/>
  <c r="O23" i="52"/>
  <c r="Q23" i="52" s="1"/>
  <c r="O24" i="52"/>
  <c r="Q24" i="52" s="1"/>
  <c r="O10" i="29"/>
  <c r="Q10" i="29" s="1"/>
  <c r="O7" i="29"/>
  <c r="Q7" i="29" s="1"/>
  <c r="O9" i="29"/>
  <c r="Q9" i="29" s="1"/>
  <c r="O24" i="29"/>
  <c r="Q24" i="29" s="1"/>
  <c r="O25" i="29"/>
  <c r="Q25" i="29" s="1"/>
  <c r="O6" i="29"/>
  <c r="Q6" i="29" s="1"/>
  <c r="O17" i="29"/>
  <c r="Q17" i="29" s="1"/>
  <c r="O30" i="29"/>
  <c r="Q30" i="29" s="1"/>
  <c r="O22" i="29"/>
  <c r="Q22" i="29" s="1"/>
  <c r="O34" i="29"/>
  <c r="Q34" i="29" s="1"/>
  <c r="O33" i="29"/>
  <c r="Q33" i="29" s="1"/>
  <c r="O13" i="29"/>
  <c r="Q13" i="29" s="1"/>
  <c r="O37" i="29"/>
  <c r="Q37" i="29" s="1"/>
  <c r="O40" i="29"/>
  <c r="Q40" i="29" s="1"/>
  <c r="O43" i="29"/>
  <c r="Q43" i="29" s="1"/>
  <c r="O20" i="29"/>
  <c r="Q20" i="29" s="1"/>
  <c r="O8" i="29"/>
  <c r="Q8" i="29" s="1"/>
  <c r="O42" i="29"/>
  <c r="Q42" i="29" s="1"/>
  <c r="O36" i="29"/>
  <c r="Q36" i="29" s="1"/>
  <c r="O31" i="29"/>
  <c r="Q31" i="29" s="1"/>
  <c r="O15" i="29"/>
  <c r="Q15" i="29" s="1"/>
  <c r="O18" i="29"/>
  <c r="Q18" i="29" s="1"/>
  <c r="O38" i="29"/>
  <c r="Q38" i="29" s="1"/>
  <c r="O19" i="29"/>
  <c r="Q19" i="29" s="1"/>
  <c r="O41" i="29"/>
  <c r="Q41" i="29" s="1"/>
  <c r="O28" i="29"/>
  <c r="Q28" i="29" s="1"/>
  <c r="O32" i="29"/>
  <c r="Q32" i="29" s="1"/>
  <c r="O11" i="29"/>
  <c r="Q11" i="29" s="1"/>
  <c r="O23" i="29"/>
  <c r="Q23" i="29" s="1"/>
  <c r="O26" i="29"/>
  <c r="Q26" i="29" s="1"/>
  <c r="O27" i="29"/>
  <c r="Q27" i="29" s="1"/>
  <c r="O12" i="29"/>
  <c r="Q12" i="29" s="1"/>
  <c r="O39" i="29"/>
  <c r="Q39" i="29" s="1"/>
  <c r="O14" i="29"/>
  <c r="Q14" i="29" s="1"/>
  <c r="O16" i="29"/>
  <c r="Q16" i="29" s="1"/>
  <c r="O21" i="29"/>
  <c r="Q21" i="29" s="1"/>
  <c r="O35" i="29"/>
  <c r="Q35" i="29" s="1"/>
  <c r="O29" i="29"/>
  <c r="Q29" i="29" s="1"/>
  <c r="O5" i="29"/>
  <c r="O27" i="26"/>
  <c r="Q27" i="26" s="1"/>
  <c r="O39" i="26"/>
  <c r="Q39" i="26" s="1"/>
  <c r="O6" i="26"/>
  <c r="Q6" i="26" s="1"/>
  <c r="O42" i="26"/>
  <c r="Q42" i="26" s="1"/>
  <c r="O43" i="26"/>
  <c r="Q43" i="26" s="1"/>
  <c r="O33" i="26"/>
  <c r="Q33" i="26" s="1"/>
  <c r="O11" i="26"/>
  <c r="Q11" i="26" s="1"/>
  <c r="O31" i="26"/>
  <c r="Q31" i="26" s="1"/>
  <c r="O24" i="26"/>
  <c r="Q24" i="26" s="1"/>
  <c r="O9" i="26"/>
  <c r="Q9" i="26" s="1"/>
  <c r="O8" i="26"/>
  <c r="Q8" i="26" s="1"/>
  <c r="O32" i="26"/>
  <c r="Q32" i="26" s="1"/>
  <c r="O13" i="26"/>
  <c r="Q13" i="26" s="1"/>
  <c r="O19" i="26"/>
  <c r="Q19" i="26" s="1"/>
  <c r="O10" i="26"/>
  <c r="Q10" i="26" s="1"/>
  <c r="O38" i="26"/>
  <c r="Q38" i="26" s="1"/>
  <c r="O20" i="26"/>
  <c r="Q20" i="26" s="1"/>
  <c r="O40" i="26"/>
  <c r="Q40" i="26" s="1"/>
  <c r="O37" i="26"/>
  <c r="Q37" i="26" s="1"/>
  <c r="O25" i="26"/>
  <c r="Q25" i="26" s="1"/>
  <c r="O21" i="26"/>
  <c r="Q21" i="26" s="1"/>
  <c r="O16" i="26"/>
  <c r="Q16" i="26" s="1"/>
  <c r="O22" i="26"/>
  <c r="Q22" i="26" s="1"/>
  <c r="O36" i="26"/>
  <c r="Q36" i="26" s="1"/>
  <c r="O7" i="26"/>
  <c r="Q7" i="26" s="1"/>
  <c r="O23" i="26"/>
  <c r="Q23" i="26" s="1"/>
  <c r="O18" i="26"/>
  <c r="Q18" i="26" s="1"/>
  <c r="O17" i="26"/>
  <c r="Q17" i="26" s="1"/>
  <c r="O26" i="26"/>
  <c r="Q26" i="26" s="1"/>
  <c r="O41" i="26"/>
  <c r="Q41" i="26" s="1"/>
  <c r="O14" i="26"/>
  <c r="Q14" i="26" s="1"/>
  <c r="O15" i="26"/>
  <c r="Q15" i="26" s="1"/>
  <c r="O12" i="26"/>
  <c r="Q12" i="26" s="1"/>
  <c r="O28" i="26"/>
  <c r="Q28" i="26" s="1"/>
  <c r="O35" i="26"/>
  <c r="Q35" i="26" s="1"/>
  <c r="O34" i="26"/>
  <c r="Q34" i="26" s="1"/>
  <c r="O29" i="26"/>
  <c r="Q29" i="26" s="1"/>
  <c r="O30" i="26"/>
  <c r="Q30" i="26" s="1"/>
  <c r="O5" i="26"/>
  <c r="O16" i="15"/>
  <c r="Q16" i="15" s="1"/>
  <c r="O28" i="15"/>
  <c r="Q28" i="15" s="1"/>
  <c r="O13" i="15"/>
  <c r="Q13" i="15" s="1"/>
  <c r="O40" i="15"/>
  <c r="Q40" i="15" s="1"/>
  <c r="O17" i="15"/>
  <c r="Q17" i="15" s="1"/>
  <c r="O9" i="15"/>
  <c r="Q9" i="15" s="1"/>
  <c r="O43" i="15"/>
  <c r="Q43" i="15" s="1"/>
  <c r="O12" i="15"/>
  <c r="Q12" i="15" s="1"/>
  <c r="O20" i="15"/>
  <c r="Q20" i="15" s="1"/>
  <c r="O23" i="15"/>
  <c r="Q23" i="15" s="1"/>
  <c r="O36" i="15"/>
  <c r="Q36" i="15" s="1"/>
  <c r="O10" i="15"/>
  <c r="Q10" i="15" s="1"/>
  <c r="O6" i="15"/>
  <c r="Q6" i="15" s="1"/>
  <c r="O37" i="15"/>
  <c r="Q37" i="15" s="1"/>
  <c r="O27" i="15"/>
  <c r="Q27" i="15" s="1"/>
  <c r="O33" i="15"/>
  <c r="Q33" i="15" s="1"/>
  <c r="O7" i="15"/>
  <c r="Q7" i="15" s="1"/>
  <c r="O18" i="15"/>
  <c r="Q18" i="15" s="1"/>
  <c r="O25" i="15"/>
  <c r="Q25" i="15" s="1"/>
  <c r="O30" i="15"/>
  <c r="Q30" i="15" s="1"/>
  <c r="O35" i="15"/>
  <c r="Q35" i="15" s="1"/>
  <c r="O41" i="15"/>
  <c r="Q41" i="15" s="1"/>
  <c r="O8" i="15"/>
  <c r="Q8" i="15" s="1"/>
  <c r="O5" i="15"/>
  <c r="O31" i="15"/>
  <c r="Q31" i="15" s="1"/>
  <c r="O19" i="15"/>
  <c r="Q19" i="15" s="1"/>
  <c r="O15" i="15"/>
  <c r="Q15" i="15" s="1"/>
  <c r="O39" i="15"/>
  <c r="Q39" i="15" s="1"/>
  <c r="O29" i="15"/>
  <c r="Q29" i="15" s="1"/>
  <c r="O22" i="15"/>
  <c r="Q22" i="15" s="1"/>
  <c r="O21" i="15"/>
  <c r="Q21" i="15" s="1"/>
  <c r="O26" i="15"/>
  <c r="Q26" i="15" s="1"/>
  <c r="O38" i="15"/>
  <c r="Q38" i="15" s="1"/>
  <c r="O32" i="15"/>
  <c r="Q32" i="15" s="1"/>
  <c r="O14" i="15"/>
  <c r="Q14" i="15" s="1"/>
  <c r="O34" i="15"/>
  <c r="Q34" i="15" s="1"/>
  <c r="O11" i="15"/>
  <c r="Q11" i="15" s="1"/>
  <c r="O24" i="15"/>
  <c r="Q24" i="15" s="1"/>
  <c r="O42" i="15"/>
  <c r="Q42" i="15" s="1"/>
  <c r="K5" i="16"/>
  <c r="K44" i="16" s="1"/>
  <c r="M44" i="16" s="1"/>
  <c r="I44" i="16"/>
  <c r="O33" i="40"/>
  <c r="Q33" i="40" s="1"/>
  <c r="O37" i="40"/>
  <c r="Q37" i="40" s="1"/>
  <c r="O14" i="40"/>
  <c r="Q14" i="40" s="1"/>
  <c r="O35" i="40"/>
  <c r="Q35" i="40" s="1"/>
  <c r="O24" i="40"/>
  <c r="Q24" i="40" s="1"/>
  <c r="O25" i="40"/>
  <c r="Q25" i="40" s="1"/>
  <c r="O38" i="40"/>
  <c r="Q38" i="40" s="1"/>
  <c r="O20" i="40"/>
  <c r="Q20" i="40" s="1"/>
  <c r="O6" i="40"/>
  <c r="Q6" i="40" s="1"/>
  <c r="O19" i="40"/>
  <c r="Q19" i="40" s="1"/>
  <c r="O8" i="40"/>
  <c r="Q8" i="40" s="1"/>
  <c r="O27" i="40"/>
  <c r="Q27" i="40" s="1"/>
  <c r="O26" i="40"/>
  <c r="Q26" i="40" s="1"/>
  <c r="O28" i="40"/>
  <c r="Q28" i="40" s="1"/>
  <c r="O36" i="40"/>
  <c r="Q36" i="40" s="1"/>
  <c r="O17" i="40"/>
  <c r="Q17" i="40" s="1"/>
  <c r="O18" i="40"/>
  <c r="Q18" i="40" s="1"/>
  <c r="O40" i="40"/>
  <c r="Q40" i="40" s="1"/>
  <c r="O34" i="40"/>
  <c r="Q34" i="40" s="1"/>
  <c r="O11" i="40"/>
  <c r="Q11" i="40" s="1"/>
  <c r="O31" i="40"/>
  <c r="Q31" i="40" s="1"/>
  <c r="O30" i="40"/>
  <c r="Q30" i="40" s="1"/>
  <c r="O32" i="40"/>
  <c r="Q32" i="40" s="1"/>
  <c r="O13" i="40"/>
  <c r="Q13" i="40" s="1"/>
  <c r="O10" i="40"/>
  <c r="Q10" i="40" s="1"/>
  <c r="O41" i="40"/>
  <c r="Q41" i="40" s="1"/>
  <c r="O9" i="40"/>
  <c r="Q9" i="40" s="1"/>
  <c r="O39" i="40"/>
  <c r="Q39" i="40" s="1"/>
  <c r="O29" i="40"/>
  <c r="Q29" i="40" s="1"/>
  <c r="O21" i="40"/>
  <c r="Q21" i="40" s="1"/>
  <c r="O43" i="40"/>
  <c r="Q43" i="40" s="1"/>
  <c r="O12" i="40"/>
  <c r="Q12" i="40" s="1"/>
  <c r="O7" i="40"/>
  <c r="Q7" i="40" s="1"/>
  <c r="O22" i="40"/>
  <c r="Q22" i="40" s="1"/>
  <c r="O42" i="40"/>
  <c r="Q42" i="40" s="1"/>
  <c r="O15" i="40"/>
  <c r="Q15" i="40" s="1"/>
  <c r="O16" i="40"/>
  <c r="Q16" i="40" s="1"/>
  <c r="O23" i="40"/>
  <c r="Q23" i="40" s="1"/>
  <c r="O5" i="40"/>
  <c r="I44" i="18"/>
  <c r="K5" i="18"/>
  <c r="K44" i="18" s="1"/>
  <c r="M44" i="18" s="1"/>
  <c r="O44" i="44" l="1"/>
  <c r="O44" i="15"/>
  <c r="Q5" i="15"/>
  <c r="O44" i="26"/>
  <c r="Q5" i="26"/>
  <c r="O44" i="52"/>
  <c r="Q5" i="52"/>
  <c r="O25" i="49"/>
  <c r="Q25" i="49" s="1"/>
  <c r="O24" i="49"/>
  <c r="Q24" i="49" s="1"/>
  <c r="O40" i="49"/>
  <c r="Q40" i="49" s="1"/>
  <c r="O31" i="49"/>
  <c r="Q31" i="49" s="1"/>
  <c r="O39" i="49"/>
  <c r="Q39" i="49" s="1"/>
  <c r="O37" i="49"/>
  <c r="Q37" i="49" s="1"/>
  <c r="O8" i="49"/>
  <c r="Q8" i="49" s="1"/>
  <c r="O26" i="49"/>
  <c r="Q26" i="49" s="1"/>
  <c r="O34" i="49"/>
  <c r="Q34" i="49" s="1"/>
  <c r="O32" i="49"/>
  <c r="Q32" i="49" s="1"/>
  <c r="O35" i="49"/>
  <c r="Q35" i="49" s="1"/>
  <c r="O36" i="49"/>
  <c r="Q36" i="49" s="1"/>
  <c r="O11" i="49"/>
  <c r="Q11" i="49" s="1"/>
  <c r="O43" i="49"/>
  <c r="Q43" i="49" s="1"/>
  <c r="O41" i="49"/>
  <c r="Q41" i="49" s="1"/>
  <c r="O15" i="49"/>
  <c r="Q15" i="49" s="1"/>
  <c r="O18" i="49"/>
  <c r="Q18" i="49" s="1"/>
  <c r="O23" i="49"/>
  <c r="Q23" i="49" s="1"/>
  <c r="O27" i="49"/>
  <c r="Q27" i="49" s="1"/>
  <c r="O38" i="49"/>
  <c r="Q38" i="49" s="1"/>
  <c r="O29" i="49"/>
  <c r="Q29" i="49" s="1"/>
  <c r="O13" i="49"/>
  <c r="Q13" i="49" s="1"/>
  <c r="O28" i="49"/>
  <c r="Q28" i="49" s="1"/>
  <c r="O7" i="49"/>
  <c r="Q7" i="49" s="1"/>
  <c r="O12" i="49"/>
  <c r="Q12" i="49" s="1"/>
  <c r="O14" i="49"/>
  <c r="Q14" i="49" s="1"/>
  <c r="O42" i="49"/>
  <c r="Q42" i="49" s="1"/>
  <c r="O16" i="49"/>
  <c r="Q16" i="49" s="1"/>
  <c r="O22" i="49"/>
  <c r="Q22" i="49" s="1"/>
  <c r="O21" i="49"/>
  <c r="Q21" i="49" s="1"/>
  <c r="O9" i="49"/>
  <c r="Q9" i="49" s="1"/>
  <c r="O17" i="49"/>
  <c r="Q17" i="49" s="1"/>
  <c r="O6" i="49"/>
  <c r="Q6" i="49" s="1"/>
  <c r="O20" i="49"/>
  <c r="Q20" i="49" s="1"/>
  <c r="O19" i="49"/>
  <c r="Q19" i="49" s="1"/>
  <c r="O10" i="49"/>
  <c r="Q10" i="49" s="1"/>
  <c r="O30" i="49"/>
  <c r="Q30" i="49" s="1"/>
  <c r="O33" i="49"/>
  <c r="Q33" i="49" s="1"/>
  <c r="O5" i="49"/>
  <c r="O44" i="17"/>
  <c r="Q5" i="17"/>
  <c r="O44" i="32"/>
  <c r="Q5" i="32"/>
  <c r="O44" i="35"/>
  <c r="Q5" i="35"/>
  <c r="O10" i="27"/>
  <c r="Q10" i="27" s="1"/>
  <c r="O39" i="27"/>
  <c r="Q39" i="27" s="1"/>
  <c r="O9" i="27"/>
  <c r="Q9" i="27" s="1"/>
  <c r="O30" i="27"/>
  <c r="Q30" i="27" s="1"/>
  <c r="O11" i="27"/>
  <c r="Q11" i="27" s="1"/>
  <c r="O12" i="27"/>
  <c r="Q12" i="27" s="1"/>
  <c r="O21" i="27"/>
  <c r="Q21" i="27" s="1"/>
  <c r="O32" i="27"/>
  <c r="Q32" i="27" s="1"/>
  <c r="O28" i="27"/>
  <c r="Q28" i="27" s="1"/>
  <c r="O38" i="27"/>
  <c r="Q38" i="27" s="1"/>
  <c r="O36" i="27"/>
  <c r="Q36" i="27" s="1"/>
  <c r="O25" i="27"/>
  <c r="Q25" i="27" s="1"/>
  <c r="O29" i="27"/>
  <c r="Q29" i="27" s="1"/>
  <c r="O33" i="27"/>
  <c r="Q33" i="27" s="1"/>
  <c r="O5" i="27"/>
  <c r="O34" i="27"/>
  <c r="Q34" i="27" s="1"/>
  <c r="O24" i="27"/>
  <c r="Q24" i="27" s="1"/>
  <c r="O17" i="27"/>
  <c r="Q17" i="27" s="1"/>
  <c r="O27" i="27"/>
  <c r="Q27" i="27" s="1"/>
  <c r="O7" i="27"/>
  <c r="Q7" i="27" s="1"/>
  <c r="O15" i="27"/>
  <c r="Q15" i="27" s="1"/>
  <c r="O31" i="27"/>
  <c r="Q31" i="27" s="1"/>
  <c r="O19" i="27"/>
  <c r="Q19" i="27" s="1"/>
  <c r="O18" i="27"/>
  <c r="Q18" i="27" s="1"/>
  <c r="O16" i="27"/>
  <c r="Q16" i="27" s="1"/>
  <c r="O20" i="27"/>
  <c r="Q20" i="27" s="1"/>
  <c r="O6" i="27"/>
  <c r="Q6" i="27" s="1"/>
  <c r="O14" i="27"/>
  <c r="Q14" i="27" s="1"/>
  <c r="O13" i="27"/>
  <c r="Q13" i="27" s="1"/>
  <c r="O22" i="27"/>
  <c r="Q22" i="27" s="1"/>
  <c r="O8" i="27"/>
  <c r="Q8" i="27" s="1"/>
  <c r="O40" i="27"/>
  <c r="Q40" i="27" s="1"/>
  <c r="O43" i="27"/>
  <c r="Q43" i="27" s="1"/>
  <c r="O26" i="27"/>
  <c r="Q26" i="27" s="1"/>
  <c r="O41" i="27"/>
  <c r="Q41" i="27" s="1"/>
  <c r="O23" i="27"/>
  <c r="Q23" i="27" s="1"/>
  <c r="O35" i="27"/>
  <c r="Q35" i="27" s="1"/>
  <c r="O42" i="27"/>
  <c r="Q42" i="27" s="1"/>
  <c r="O37" i="27"/>
  <c r="Q37" i="27" s="1"/>
  <c r="Q5" i="20"/>
  <c r="O44" i="20"/>
  <c r="O44" i="36"/>
  <c r="Q5" i="36"/>
  <c r="Q5" i="30"/>
  <c r="O44" i="30"/>
  <c r="Q5" i="37"/>
  <c r="O44" i="37"/>
  <c r="Q5" i="38"/>
  <c r="O44" i="38"/>
  <c r="O44" i="8"/>
  <c r="Q5" i="8"/>
  <c r="Q5" i="39"/>
  <c r="O44" i="39"/>
  <c r="O42" i="48"/>
  <c r="Q42" i="48" s="1"/>
  <c r="O43" i="48"/>
  <c r="Q43" i="48" s="1"/>
  <c r="O34" i="48"/>
  <c r="Q34" i="48" s="1"/>
  <c r="O10" i="48"/>
  <c r="Q10" i="48" s="1"/>
  <c r="O11" i="48"/>
  <c r="Q11" i="48" s="1"/>
  <c r="O16" i="48"/>
  <c r="Q16" i="48" s="1"/>
  <c r="O18" i="48"/>
  <c r="Q18" i="48" s="1"/>
  <c r="O31" i="48"/>
  <c r="Q31" i="48" s="1"/>
  <c r="O26" i="48"/>
  <c r="Q26" i="48" s="1"/>
  <c r="O9" i="48"/>
  <c r="Q9" i="48" s="1"/>
  <c r="O15" i="48"/>
  <c r="Q15" i="48" s="1"/>
  <c r="O39" i="48"/>
  <c r="Q39" i="48" s="1"/>
  <c r="O28" i="48"/>
  <c r="Q28" i="48" s="1"/>
  <c r="O41" i="48"/>
  <c r="Q41" i="48" s="1"/>
  <c r="O23" i="48"/>
  <c r="Q23" i="48" s="1"/>
  <c r="O19" i="48"/>
  <c r="Q19" i="48" s="1"/>
  <c r="O20" i="48"/>
  <c r="Q20" i="48" s="1"/>
  <c r="O33" i="48"/>
  <c r="Q33" i="48" s="1"/>
  <c r="O8" i="48"/>
  <c r="Q8" i="48" s="1"/>
  <c r="O25" i="48"/>
  <c r="Q25" i="48" s="1"/>
  <c r="O13" i="48"/>
  <c r="Q13" i="48" s="1"/>
  <c r="O38" i="48"/>
  <c r="Q38" i="48" s="1"/>
  <c r="O40" i="48"/>
  <c r="Q40" i="48" s="1"/>
  <c r="O37" i="48"/>
  <c r="Q37" i="48" s="1"/>
  <c r="O22" i="48"/>
  <c r="Q22" i="48" s="1"/>
  <c r="O17" i="48"/>
  <c r="Q17" i="48" s="1"/>
  <c r="O27" i="48"/>
  <c r="Q27" i="48" s="1"/>
  <c r="O30" i="48"/>
  <c r="Q30" i="48" s="1"/>
  <c r="O29" i="48"/>
  <c r="Q29" i="48" s="1"/>
  <c r="O14" i="48"/>
  <c r="Q14" i="48" s="1"/>
  <c r="O32" i="48"/>
  <c r="Q32" i="48" s="1"/>
  <c r="O12" i="48"/>
  <c r="Q12" i="48" s="1"/>
  <c r="O35" i="48"/>
  <c r="Q35" i="48" s="1"/>
  <c r="O5" i="48"/>
  <c r="O24" i="48"/>
  <c r="Q24" i="48" s="1"/>
  <c r="O36" i="48"/>
  <c r="Q36" i="48" s="1"/>
  <c r="O21" i="48"/>
  <c r="Q21" i="48" s="1"/>
  <c r="O6" i="48"/>
  <c r="Q6" i="48" s="1"/>
  <c r="O7" i="48"/>
  <c r="Q7" i="48" s="1"/>
  <c r="Q5" i="50"/>
  <c r="O44" i="50"/>
  <c r="O44" i="23"/>
  <c r="Q5" i="23"/>
  <c r="O11" i="13"/>
  <c r="Q11" i="13" s="1"/>
  <c r="O21" i="13"/>
  <c r="Q21" i="13" s="1"/>
  <c r="O36" i="13"/>
  <c r="Q36" i="13" s="1"/>
  <c r="O5" i="13"/>
  <c r="O25" i="13"/>
  <c r="Q25" i="13" s="1"/>
  <c r="O40" i="13"/>
  <c r="Q40" i="13" s="1"/>
  <c r="O39" i="13"/>
  <c r="Q39" i="13" s="1"/>
  <c r="O43" i="13"/>
  <c r="Q43" i="13" s="1"/>
  <c r="O16" i="13"/>
  <c r="Q16" i="13" s="1"/>
  <c r="O42" i="13"/>
  <c r="Q42" i="13" s="1"/>
  <c r="O35" i="13"/>
  <c r="Q35" i="13" s="1"/>
  <c r="O24" i="13"/>
  <c r="Q24" i="13" s="1"/>
  <c r="O7" i="13"/>
  <c r="Q7" i="13" s="1"/>
  <c r="O41" i="13"/>
  <c r="Q41" i="13" s="1"/>
  <c r="O18" i="13"/>
  <c r="Q18" i="13" s="1"/>
  <c r="O34" i="13"/>
  <c r="Q34" i="13" s="1"/>
  <c r="O30" i="13"/>
  <c r="Q30" i="13" s="1"/>
  <c r="O14" i="13"/>
  <c r="Q14" i="13" s="1"/>
  <c r="O20" i="13"/>
  <c r="Q20" i="13" s="1"/>
  <c r="O29" i="13"/>
  <c r="Q29" i="13" s="1"/>
  <c r="O13" i="13"/>
  <c r="Q13" i="13" s="1"/>
  <c r="O23" i="13"/>
  <c r="Q23" i="13" s="1"/>
  <c r="O26" i="13"/>
  <c r="Q26" i="13" s="1"/>
  <c r="O8" i="13"/>
  <c r="Q8" i="13" s="1"/>
  <c r="O15" i="13"/>
  <c r="Q15" i="13" s="1"/>
  <c r="O27" i="13"/>
  <c r="Q27" i="13" s="1"/>
  <c r="O37" i="13"/>
  <c r="Q37" i="13" s="1"/>
  <c r="O6" i="13"/>
  <c r="Q6" i="13" s="1"/>
  <c r="O38" i="13"/>
  <c r="Q38" i="13" s="1"/>
  <c r="O22" i="13"/>
  <c r="Q22" i="13" s="1"/>
  <c r="O9" i="13"/>
  <c r="Q9" i="13" s="1"/>
  <c r="O32" i="13"/>
  <c r="Q32" i="13" s="1"/>
  <c r="O33" i="13"/>
  <c r="Q33" i="13" s="1"/>
  <c r="O28" i="13"/>
  <c r="Q28" i="13" s="1"/>
  <c r="O31" i="13"/>
  <c r="Q31" i="13" s="1"/>
  <c r="O12" i="13"/>
  <c r="Q12" i="13" s="1"/>
  <c r="O17" i="13"/>
  <c r="Q17" i="13" s="1"/>
  <c r="O19" i="13"/>
  <c r="Q19" i="13" s="1"/>
  <c r="O10" i="13"/>
  <c r="Q10" i="13" s="1"/>
  <c r="O8" i="16"/>
  <c r="Q8" i="16" s="1"/>
  <c r="O24" i="16"/>
  <c r="Q24" i="16" s="1"/>
  <c r="O7" i="16"/>
  <c r="Q7" i="16" s="1"/>
  <c r="O25" i="16"/>
  <c r="Q25" i="16" s="1"/>
  <c r="O30" i="16"/>
  <c r="Q30" i="16" s="1"/>
  <c r="O36" i="16"/>
  <c r="Q36" i="16" s="1"/>
  <c r="O40" i="16"/>
  <c r="Q40" i="16" s="1"/>
  <c r="O29" i="16"/>
  <c r="Q29" i="16" s="1"/>
  <c r="O41" i="16"/>
  <c r="Q41" i="16" s="1"/>
  <c r="O27" i="16"/>
  <c r="Q27" i="16" s="1"/>
  <c r="O43" i="16"/>
  <c r="Q43" i="16" s="1"/>
  <c r="O17" i="16"/>
  <c r="Q17" i="16" s="1"/>
  <c r="O28" i="16"/>
  <c r="Q28" i="16" s="1"/>
  <c r="O11" i="16"/>
  <c r="Q11" i="16" s="1"/>
  <c r="O12" i="16"/>
  <c r="Q12" i="16" s="1"/>
  <c r="O35" i="16"/>
  <c r="Q35" i="16" s="1"/>
  <c r="O26" i="16"/>
  <c r="Q26" i="16" s="1"/>
  <c r="O21" i="16"/>
  <c r="Q21" i="16" s="1"/>
  <c r="O6" i="16"/>
  <c r="Q6" i="16" s="1"/>
  <c r="O39" i="16"/>
  <c r="Q39" i="16" s="1"/>
  <c r="O18" i="16"/>
  <c r="Q18" i="16" s="1"/>
  <c r="O10" i="16"/>
  <c r="Q10" i="16" s="1"/>
  <c r="O33" i="16"/>
  <c r="Q33" i="16" s="1"/>
  <c r="O14" i="16"/>
  <c r="Q14" i="16" s="1"/>
  <c r="O32" i="16"/>
  <c r="Q32" i="16" s="1"/>
  <c r="O34" i="16"/>
  <c r="Q34" i="16" s="1"/>
  <c r="O38" i="16"/>
  <c r="Q38" i="16" s="1"/>
  <c r="O31" i="16"/>
  <c r="Q31" i="16" s="1"/>
  <c r="O42" i="16"/>
  <c r="Q42" i="16" s="1"/>
  <c r="O16" i="16"/>
  <c r="Q16" i="16" s="1"/>
  <c r="O22" i="16"/>
  <c r="Q22" i="16" s="1"/>
  <c r="O15" i="16"/>
  <c r="Q15" i="16" s="1"/>
  <c r="O23" i="16"/>
  <c r="Q23" i="16" s="1"/>
  <c r="O20" i="16"/>
  <c r="Q20" i="16" s="1"/>
  <c r="O37" i="16"/>
  <c r="Q37" i="16" s="1"/>
  <c r="O19" i="16"/>
  <c r="Q19" i="16" s="1"/>
  <c r="O13" i="16"/>
  <c r="Q13" i="16" s="1"/>
  <c r="O9" i="16"/>
  <c r="Q9" i="16" s="1"/>
  <c r="O5" i="16"/>
  <c r="O20" i="18"/>
  <c r="Q20" i="18" s="1"/>
  <c r="O10" i="18"/>
  <c r="Q10" i="18" s="1"/>
  <c r="O33" i="18"/>
  <c r="Q33" i="18" s="1"/>
  <c r="O23" i="18"/>
  <c r="Q23" i="18" s="1"/>
  <c r="O16" i="18"/>
  <c r="Q16" i="18" s="1"/>
  <c r="O6" i="18"/>
  <c r="Q6" i="18" s="1"/>
  <c r="O7" i="18"/>
  <c r="Q7" i="18" s="1"/>
  <c r="O12" i="18"/>
  <c r="Q12" i="18" s="1"/>
  <c r="O8" i="18"/>
  <c r="Q8" i="18" s="1"/>
  <c r="O19" i="18"/>
  <c r="Q19" i="18" s="1"/>
  <c r="O26" i="18"/>
  <c r="Q26" i="18" s="1"/>
  <c r="O17" i="18"/>
  <c r="Q17" i="18" s="1"/>
  <c r="O32" i="18"/>
  <c r="Q32" i="18" s="1"/>
  <c r="O24" i="18"/>
  <c r="Q24" i="18" s="1"/>
  <c r="O11" i="18"/>
  <c r="Q11" i="18" s="1"/>
  <c r="O34" i="18"/>
  <c r="Q34" i="18" s="1"/>
  <c r="O31" i="18"/>
  <c r="Q31" i="18" s="1"/>
  <c r="O42" i="18"/>
  <c r="Q42" i="18" s="1"/>
  <c r="O30" i="18"/>
  <c r="Q30" i="18" s="1"/>
  <c r="O29" i="18"/>
  <c r="Q29" i="18" s="1"/>
  <c r="O9" i="18"/>
  <c r="Q9" i="18" s="1"/>
  <c r="O15" i="18"/>
  <c r="Q15" i="18" s="1"/>
  <c r="O18" i="18"/>
  <c r="Q18" i="18" s="1"/>
  <c r="O27" i="18"/>
  <c r="Q27" i="18" s="1"/>
  <c r="O41" i="18"/>
  <c r="Q41" i="18" s="1"/>
  <c r="O39" i="18"/>
  <c r="Q39" i="18" s="1"/>
  <c r="O37" i="18"/>
  <c r="Q37" i="18" s="1"/>
  <c r="O28" i="18"/>
  <c r="Q28" i="18" s="1"/>
  <c r="O35" i="18"/>
  <c r="Q35" i="18" s="1"/>
  <c r="O5" i="18"/>
  <c r="O43" i="18"/>
  <c r="Q43" i="18" s="1"/>
  <c r="O36" i="18"/>
  <c r="Q36" i="18" s="1"/>
  <c r="O38" i="18"/>
  <c r="Q38" i="18" s="1"/>
  <c r="O13" i="18"/>
  <c r="Q13" i="18" s="1"/>
  <c r="O25" i="18"/>
  <c r="Q25" i="18" s="1"/>
  <c r="O21" i="18"/>
  <c r="Q21" i="18" s="1"/>
  <c r="O22" i="18"/>
  <c r="Q22" i="18" s="1"/>
  <c r="O14" i="18"/>
  <c r="Q14" i="18" s="1"/>
  <c r="O40" i="18"/>
  <c r="Q40" i="18" s="1"/>
  <c r="R5" i="44" a="1"/>
  <c r="Q44" i="44"/>
  <c r="Q5" i="40"/>
  <c r="O44" i="40"/>
  <c r="O44" i="29"/>
  <c r="Q5" i="29"/>
  <c r="O44" i="28"/>
  <c r="Q5" i="28"/>
  <c r="Q5" i="41"/>
  <c r="O44" i="41"/>
  <c r="Q5" i="43"/>
  <c r="O44" i="43"/>
  <c r="O44" i="42"/>
  <c r="Q5" i="42"/>
  <c r="Q44" i="12"/>
  <c r="R5" i="12" a="1"/>
  <c r="O44" i="22"/>
  <c r="Q5" i="22"/>
  <c r="O44" i="24"/>
  <c r="Q5" i="24"/>
  <c r="Q5" i="21"/>
  <c r="O44" i="21"/>
  <c r="O44" i="51"/>
  <c r="Q5" i="51"/>
  <c r="O44" i="34"/>
  <c r="Q5" i="34"/>
  <c r="Q5" i="19"/>
  <c r="O44" i="19"/>
  <c r="O23" i="14"/>
  <c r="Q23" i="14" s="1"/>
  <c r="O27" i="14"/>
  <c r="Q27" i="14" s="1"/>
  <c r="O42" i="14"/>
  <c r="Q42" i="14" s="1"/>
  <c r="O11" i="14"/>
  <c r="Q11" i="14" s="1"/>
  <c r="O38" i="14"/>
  <c r="Q38" i="14" s="1"/>
  <c r="O15" i="14"/>
  <c r="Q15" i="14" s="1"/>
  <c r="O18" i="14"/>
  <c r="Q18" i="14" s="1"/>
  <c r="O7" i="14"/>
  <c r="Q7" i="14" s="1"/>
  <c r="O20" i="14"/>
  <c r="Q20" i="14" s="1"/>
  <c r="O31" i="14"/>
  <c r="Q31" i="14" s="1"/>
  <c r="O29" i="14"/>
  <c r="Q29" i="14" s="1"/>
  <c r="O35" i="14"/>
  <c r="Q35" i="14" s="1"/>
  <c r="O8" i="14"/>
  <c r="Q8" i="14" s="1"/>
  <c r="O13" i="14"/>
  <c r="Q13" i="14" s="1"/>
  <c r="O41" i="14"/>
  <c r="Q41" i="14" s="1"/>
  <c r="O14" i="14"/>
  <c r="Q14" i="14" s="1"/>
  <c r="O37" i="14"/>
  <c r="Q37" i="14" s="1"/>
  <c r="O24" i="14"/>
  <c r="Q24" i="14" s="1"/>
  <c r="O6" i="14"/>
  <c r="Q6" i="14" s="1"/>
  <c r="O25" i="14"/>
  <c r="Q25" i="14" s="1"/>
  <c r="O28" i="14"/>
  <c r="Q28" i="14" s="1"/>
  <c r="O40" i="14"/>
  <c r="Q40" i="14" s="1"/>
  <c r="O17" i="14"/>
  <c r="Q17" i="14" s="1"/>
  <c r="O43" i="14"/>
  <c r="Q43" i="14" s="1"/>
  <c r="O32" i="14"/>
  <c r="Q32" i="14" s="1"/>
  <c r="O10" i="14"/>
  <c r="Q10" i="14" s="1"/>
  <c r="O9" i="14"/>
  <c r="Q9" i="14" s="1"/>
  <c r="O26" i="14"/>
  <c r="Q26" i="14" s="1"/>
  <c r="O21" i="14"/>
  <c r="Q21" i="14" s="1"/>
  <c r="O12" i="14"/>
  <c r="Q12" i="14" s="1"/>
  <c r="O33" i="14"/>
  <c r="Q33" i="14" s="1"/>
  <c r="O22" i="14"/>
  <c r="Q22" i="14" s="1"/>
  <c r="O34" i="14"/>
  <c r="Q34" i="14" s="1"/>
  <c r="O19" i="14"/>
  <c r="Q19" i="14" s="1"/>
  <c r="O30" i="14"/>
  <c r="Q30" i="14" s="1"/>
  <c r="O39" i="14"/>
  <c r="Q39" i="14" s="1"/>
  <c r="O36" i="14"/>
  <c r="Q36" i="14" s="1"/>
  <c r="O16" i="14"/>
  <c r="Q16" i="14" s="1"/>
  <c r="O5" i="14"/>
  <c r="Q5" i="31"/>
  <c r="O44" i="31"/>
  <c r="O44" i="33"/>
  <c r="Q5" i="33"/>
  <c r="O44" i="25"/>
  <c r="Q5" i="25"/>
  <c r="R5" i="31" l="1" a="1"/>
  <c r="Q44" i="31"/>
  <c r="R5" i="34" a="1"/>
  <c r="Q44" i="34"/>
  <c r="Q44" i="51"/>
  <c r="R5" i="51" a="1"/>
  <c r="R5" i="24" a="1"/>
  <c r="Q44" i="24"/>
  <c r="Q44" i="22"/>
  <c r="R5" i="22" a="1"/>
  <c r="R10" i="12"/>
  <c r="S10" i="12" s="1"/>
  <c r="R18" i="12"/>
  <c r="S18" i="12" s="1"/>
  <c r="R26" i="12"/>
  <c r="S26" i="12" s="1"/>
  <c r="R34" i="12"/>
  <c r="S34" i="12" s="1"/>
  <c r="R42" i="12"/>
  <c r="S42" i="12" s="1"/>
  <c r="R6" i="12"/>
  <c r="S6" i="12" s="1"/>
  <c r="R14" i="12"/>
  <c r="S14" i="12" s="1"/>
  <c r="R22" i="12"/>
  <c r="S22" i="12" s="1"/>
  <c r="R30" i="12"/>
  <c r="S30" i="12" s="1"/>
  <c r="R38" i="12"/>
  <c r="S38" i="12" s="1"/>
  <c r="R12" i="12"/>
  <c r="S12" i="12" s="1"/>
  <c r="R28" i="12"/>
  <c r="S28" i="12" s="1"/>
  <c r="R5" i="12"/>
  <c r="R20" i="12"/>
  <c r="S20" i="12" s="1"/>
  <c r="R36" i="12"/>
  <c r="S36" i="12" s="1"/>
  <c r="R16" i="12"/>
  <c r="S16" i="12" s="1"/>
  <c r="R24" i="12"/>
  <c r="S24" i="12" s="1"/>
  <c r="R40" i="12"/>
  <c r="S40" i="12" s="1"/>
  <c r="R8" i="12"/>
  <c r="S8" i="12" s="1"/>
  <c r="R32" i="12"/>
  <c r="S32" i="12" s="1"/>
  <c r="R43" i="12"/>
  <c r="S43" i="12" s="1"/>
  <c r="R35" i="12"/>
  <c r="S35" i="12" s="1"/>
  <c r="R27" i="12"/>
  <c r="S27" i="12" s="1"/>
  <c r="R19" i="12"/>
  <c r="S19" i="12" s="1"/>
  <c r="R11" i="12"/>
  <c r="S11" i="12" s="1"/>
  <c r="R33" i="12"/>
  <c r="S33" i="12" s="1"/>
  <c r="R23" i="12"/>
  <c r="S23" i="12" s="1"/>
  <c r="R13" i="12"/>
  <c r="S13" i="12" s="1"/>
  <c r="R39" i="12"/>
  <c r="S39" i="12" s="1"/>
  <c r="R29" i="12"/>
  <c r="S29" i="12" s="1"/>
  <c r="R17" i="12"/>
  <c r="S17" i="12" s="1"/>
  <c r="R41" i="12"/>
  <c r="S41" i="12" s="1"/>
  <c r="R21" i="12"/>
  <c r="S21" i="12" s="1"/>
  <c r="R37" i="12"/>
  <c r="S37" i="12" s="1"/>
  <c r="R15" i="12"/>
  <c r="S15" i="12" s="1"/>
  <c r="R31" i="12"/>
  <c r="S31" i="12" s="1"/>
  <c r="R9" i="12"/>
  <c r="S9" i="12" s="1"/>
  <c r="R25" i="12"/>
  <c r="S25" i="12" s="1"/>
  <c r="R7" i="12"/>
  <c r="S7" i="12" s="1"/>
  <c r="R5" i="42" a="1"/>
  <c r="Q44" i="42"/>
  <c r="Q44" i="28"/>
  <c r="R5" i="28" a="1"/>
  <c r="R5" i="29" a="1"/>
  <c r="Q44" i="29"/>
  <c r="R5" i="50" a="1"/>
  <c r="Q44" i="50"/>
  <c r="O44" i="48"/>
  <c r="Q5" i="48"/>
  <c r="R5" i="8" a="1"/>
  <c r="Q44" i="8"/>
  <c r="Q44" i="36"/>
  <c r="R5" i="36" a="1"/>
  <c r="Q5" i="27"/>
  <c r="O44" i="27"/>
  <c r="Q44" i="52"/>
  <c r="R5" i="52" a="1"/>
  <c r="R5" i="26" a="1"/>
  <c r="Q44" i="26"/>
  <c r="Q44" i="15"/>
  <c r="R5" i="15" a="1"/>
  <c r="R5" i="25" a="1"/>
  <c r="Q44" i="25"/>
  <c r="Q44" i="33"/>
  <c r="R5" i="33" a="1"/>
  <c r="O44" i="14"/>
  <c r="Q5" i="14"/>
  <c r="R5" i="19" a="1"/>
  <c r="Q44" i="19"/>
  <c r="R5" i="21" a="1"/>
  <c r="Q44" i="21"/>
  <c r="R5" i="43" a="1"/>
  <c r="Q44" i="43"/>
  <c r="R5" i="41" a="1"/>
  <c r="Q44" i="41"/>
  <c r="R5" i="40" a="1"/>
  <c r="Q44" i="40"/>
  <c r="R41" i="44"/>
  <c r="S41" i="44" s="1"/>
  <c r="R33" i="44"/>
  <c r="S33" i="44" s="1"/>
  <c r="R25" i="44"/>
  <c r="S25" i="44" s="1"/>
  <c r="R17" i="44"/>
  <c r="S17" i="44" s="1"/>
  <c r="R9" i="44"/>
  <c r="S9" i="44" s="1"/>
  <c r="R40" i="44"/>
  <c r="S40" i="44" s="1"/>
  <c r="R32" i="44"/>
  <c r="S32" i="44" s="1"/>
  <c r="R24" i="44"/>
  <c r="S24" i="44" s="1"/>
  <c r="R16" i="44"/>
  <c r="S16" i="44" s="1"/>
  <c r="R8" i="44"/>
  <c r="S8" i="44" s="1"/>
  <c r="R6" i="44"/>
  <c r="S6" i="44" s="1"/>
  <c r="R39" i="44"/>
  <c r="S39" i="44" s="1"/>
  <c r="R29" i="44"/>
  <c r="S29" i="44" s="1"/>
  <c r="R19" i="44"/>
  <c r="S19" i="44" s="1"/>
  <c r="R7" i="44"/>
  <c r="S7" i="44" s="1"/>
  <c r="R36" i="44"/>
  <c r="S36" i="44" s="1"/>
  <c r="R26" i="44"/>
  <c r="S26" i="44" s="1"/>
  <c r="R14" i="44"/>
  <c r="S14" i="44" s="1"/>
  <c r="R43" i="44"/>
  <c r="S43" i="44" s="1"/>
  <c r="R27" i="44"/>
  <c r="S27" i="44" s="1"/>
  <c r="R13" i="44"/>
  <c r="S13" i="44" s="1"/>
  <c r="R38" i="44"/>
  <c r="S38" i="44" s="1"/>
  <c r="R22" i="44"/>
  <c r="S22" i="44" s="1"/>
  <c r="R10" i="44"/>
  <c r="S10" i="44" s="1"/>
  <c r="R35" i="44"/>
  <c r="S35" i="44" s="1"/>
  <c r="R21" i="44"/>
  <c r="S21" i="44" s="1"/>
  <c r="R5" i="44"/>
  <c r="R30" i="44"/>
  <c r="S30" i="44" s="1"/>
  <c r="R18" i="44"/>
  <c r="S18" i="44" s="1"/>
  <c r="R15" i="44"/>
  <c r="S15" i="44" s="1"/>
  <c r="R28" i="44"/>
  <c r="S28" i="44" s="1"/>
  <c r="R31" i="44"/>
  <c r="S31" i="44" s="1"/>
  <c r="R42" i="44"/>
  <c r="S42" i="44" s="1"/>
  <c r="R12" i="44"/>
  <c r="S12" i="44" s="1"/>
  <c r="R37" i="44"/>
  <c r="S37" i="44" s="1"/>
  <c r="R20" i="44"/>
  <c r="S20" i="44" s="1"/>
  <c r="R11" i="44"/>
  <c r="S11" i="44" s="1"/>
  <c r="R23" i="44"/>
  <c r="S23" i="44" s="1"/>
  <c r="R34" i="44"/>
  <c r="S34" i="44" s="1"/>
  <c r="Q5" i="18"/>
  <c r="O44" i="18"/>
  <c r="O44" i="16"/>
  <c r="Q5" i="16"/>
  <c r="O44" i="13"/>
  <c r="Q5" i="13"/>
  <c r="Q44" i="23"/>
  <c r="R5" i="23" a="1"/>
  <c r="R5" i="39" a="1"/>
  <c r="Q44" i="39"/>
  <c r="Q44" i="38"/>
  <c r="R5" i="38" a="1"/>
  <c r="R5" i="37" a="1"/>
  <c r="Q44" i="37"/>
  <c r="R5" i="30" a="1"/>
  <c r="Q44" i="30"/>
  <c r="R5" i="20" a="1"/>
  <c r="Q44" i="20"/>
  <c r="R5" i="35" a="1"/>
  <c r="Q44" i="35"/>
  <c r="R5" i="32" a="1"/>
  <c r="Q44" i="32"/>
  <c r="R5" i="17" a="1"/>
  <c r="Q44" i="17"/>
  <c r="O44" i="49"/>
  <c r="Q5" i="49"/>
  <c r="Q44" i="49" l="1"/>
  <c r="R5" i="49" a="1"/>
  <c r="R37" i="38"/>
  <c r="S37" i="38" s="1"/>
  <c r="R29" i="38"/>
  <c r="S29" i="38" s="1"/>
  <c r="R21" i="38"/>
  <c r="S21" i="38" s="1"/>
  <c r="R13" i="38"/>
  <c r="S13" i="38" s="1"/>
  <c r="R5" i="38"/>
  <c r="R36" i="38"/>
  <c r="S36" i="38" s="1"/>
  <c r="R28" i="38"/>
  <c r="S28" i="38" s="1"/>
  <c r="R20" i="38"/>
  <c r="S20" i="38" s="1"/>
  <c r="R12" i="38"/>
  <c r="S12" i="38" s="1"/>
  <c r="R41" i="38"/>
  <c r="S41" i="38" s="1"/>
  <c r="R31" i="38"/>
  <c r="S31" i="38" s="1"/>
  <c r="R19" i="38"/>
  <c r="S19" i="38" s="1"/>
  <c r="R9" i="38"/>
  <c r="S9" i="38" s="1"/>
  <c r="R38" i="38"/>
  <c r="S38" i="38" s="1"/>
  <c r="R26" i="38"/>
  <c r="S26" i="38" s="1"/>
  <c r="R16" i="38"/>
  <c r="S16" i="38" s="1"/>
  <c r="R6" i="38"/>
  <c r="S6" i="38" s="1"/>
  <c r="R33" i="38"/>
  <c r="S33" i="38" s="1"/>
  <c r="R17" i="38"/>
  <c r="S17" i="38" s="1"/>
  <c r="R42" i="38"/>
  <c r="S42" i="38" s="1"/>
  <c r="R30" i="38"/>
  <c r="S30" i="38" s="1"/>
  <c r="R14" i="38"/>
  <c r="S14" i="38" s="1"/>
  <c r="R35" i="38"/>
  <c r="S35" i="38" s="1"/>
  <c r="R15" i="38"/>
  <c r="S15" i="38" s="1"/>
  <c r="R34" i="38"/>
  <c r="S34" i="38" s="1"/>
  <c r="R18" i="38"/>
  <c r="S18" i="38" s="1"/>
  <c r="R43" i="38"/>
  <c r="S43" i="38" s="1"/>
  <c r="R25" i="38"/>
  <c r="S25" i="38" s="1"/>
  <c r="R7" i="38"/>
  <c r="S7" i="38" s="1"/>
  <c r="R24" i="38"/>
  <c r="S24" i="38" s="1"/>
  <c r="R8" i="38"/>
  <c r="S8" i="38" s="1"/>
  <c r="R11" i="38"/>
  <c r="S11" i="38" s="1"/>
  <c r="R10" i="38"/>
  <c r="S10" i="38" s="1"/>
  <c r="R27" i="38"/>
  <c r="S27" i="38" s="1"/>
  <c r="R32" i="38"/>
  <c r="S32" i="38" s="1"/>
  <c r="R39" i="38"/>
  <c r="S39" i="38" s="1"/>
  <c r="R40" i="38"/>
  <c r="S40" i="38" s="1"/>
  <c r="R22" i="38"/>
  <c r="S22" i="38" s="1"/>
  <c r="R23" i="38"/>
  <c r="S23" i="38" s="1"/>
  <c r="R18" i="23"/>
  <c r="S18" i="23" s="1"/>
  <c r="R34" i="23"/>
  <c r="S34" i="23" s="1"/>
  <c r="R16" i="23"/>
  <c r="S16" i="23" s="1"/>
  <c r="R28" i="23"/>
  <c r="S28" i="23" s="1"/>
  <c r="R24" i="23"/>
  <c r="S24" i="23" s="1"/>
  <c r="R36" i="23"/>
  <c r="S36" i="23" s="1"/>
  <c r="R8" i="23"/>
  <c r="S8" i="23" s="1"/>
  <c r="R39" i="23"/>
  <c r="S39" i="23" s="1"/>
  <c r="R31" i="23"/>
  <c r="S31" i="23" s="1"/>
  <c r="R23" i="23"/>
  <c r="S23" i="23" s="1"/>
  <c r="R15" i="23"/>
  <c r="S15" i="23" s="1"/>
  <c r="R35" i="23"/>
  <c r="S35" i="23" s="1"/>
  <c r="R25" i="23"/>
  <c r="S25" i="23" s="1"/>
  <c r="R13" i="23"/>
  <c r="S13" i="23" s="1"/>
  <c r="R41" i="23"/>
  <c r="S41" i="23" s="1"/>
  <c r="R29" i="23"/>
  <c r="S29" i="23" s="1"/>
  <c r="R19" i="23"/>
  <c r="S19" i="23" s="1"/>
  <c r="R9" i="23"/>
  <c r="S9" i="23" s="1"/>
  <c r="R33" i="23"/>
  <c r="S33" i="23" s="1"/>
  <c r="R11" i="23"/>
  <c r="S11" i="23" s="1"/>
  <c r="R27" i="23"/>
  <c r="S27" i="23" s="1"/>
  <c r="R7" i="23"/>
  <c r="S7" i="23" s="1"/>
  <c r="R43" i="23"/>
  <c r="S43" i="23" s="1"/>
  <c r="R21" i="23"/>
  <c r="S21" i="23" s="1"/>
  <c r="R37" i="23"/>
  <c r="S37" i="23" s="1"/>
  <c r="R17" i="23"/>
  <c r="S17" i="23" s="1"/>
  <c r="R14" i="23"/>
  <c r="S14" i="23" s="1"/>
  <c r="R30" i="23"/>
  <c r="S30" i="23" s="1"/>
  <c r="R10" i="23"/>
  <c r="S10" i="23" s="1"/>
  <c r="R32" i="23"/>
  <c r="S32" i="23" s="1"/>
  <c r="R12" i="23"/>
  <c r="S12" i="23" s="1"/>
  <c r="R40" i="23"/>
  <c r="S40" i="23" s="1"/>
  <c r="R6" i="23"/>
  <c r="S6" i="23" s="1"/>
  <c r="R22" i="23"/>
  <c r="S22" i="23" s="1"/>
  <c r="R38" i="23"/>
  <c r="S38" i="23" s="1"/>
  <c r="R20" i="23"/>
  <c r="S20" i="23" s="1"/>
  <c r="R42" i="23"/>
  <c r="S42" i="23" s="1"/>
  <c r="R26" i="23"/>
  <c r="S26" i="23" s="1"/>
  <c r="R5" i="23"/>
  <c r="Q44" i="13"/>
  <c r="R5" i="13" a="1"/>
  <c r="R5" i="16" a="1"/>
  <c r="Q44" i="16"/>
  <c r="W34" i="44"/>
  <c r="U34" i="44"/>
  <c r="Y34" i="44"/>
  <c r="W11" i="44"/>
  <c r="Y11" i="44"/>
  <c r="U11" i="44"/>
  <c r="Y37" i="44"/>
  <c r="U37" i="44"/>
  <c r="W37" i="44"/>
  <c r="W42" i="44"/>
  <c r="Y42" i="44"/>
  <c r="U42" i="44"/>
  <c r="Y28" i="44"/>
  <c r="U28" i="44"/>
  <c r="W28" i="44"/>
  <c r="W18" i="44"/>
  <c r="Y18" i="44"/>
  <c r="U18" i="44"/>
  <c r="R44" i="44"/>
  <c r="S5" i="44"/>
  <c r="Y35" i="44"/>
  <c r="U35" i="44"/>
  <c r="W35" i="44"/>
  <c r="U22" i="44"/>
  <c r="Y22" i="44"/>
  <c r="W22" i="44"/>
  <c r="W13" i="44"/>
  <c r="U13" i="44"/>
  <c r="Y13" i="44"/>
  <c r="Y43" i="44"/>
  <c r="U43" i="44"/>
  <c r="W43" i="44"/>
  <c r="W26" i="44"/>
  <c r="Y26" i="44"/>
  <c r="U26" i="44"/>
  <c r="Y7" i="44"/>
  <c r="W7" i="44"/>
  <c r="U7" i="44"/>
  <c r="Y29" i="44"/>
  <c r="U29" i="44"/>
  <c r="W29" i="44"/>
  <c r="W6" i="44"/>
  <c r="Y6" i="44"/>
  <c r="U6" i="44"/>
  <c r="W16" i="44"/>
  <c r="Y16" i="44"/>
  <c r="U16" i="44"/>
  <c r="Y32" i="44"/>
  <c r="U32" i="44"/>
  <c r="W32" i="44"/>
  <c r="W9" i="44"/>
  <c r="U9" i="44"/>
  <c r="Y9" i="44"/>
  <c r="W25" i="44"/>
  <c r="Y25" i="44"/>
  <c r="U25" i="44"/>
  <c r="W41" i="44"/>
  <c r="Y41" i="44"/>
  <c r="U41" i="44"/>
  <c r="R36" i="40"/>
  <c r="S36" i="40" s="1"/>
  <c r="R28" i="40"/>
  <c r="S28" i="40" s="1"/>
  <c r="R20" i="40"/>
  <c r="S20" i="40" s="1"/>
  <c r="R12" i="40"/>
  <c r="S12" i="40" s="1"/>
  <c r="R35" i="40"/>
  <c r="S35" i="40" s="1"/>
  <c r="R25" i="40"/>
  <c r="S25" i="40" s="1"/>
  <c r="R15" i="40"/>
  <c r="S15" i="40" s="1"/>
  <c r="R42" i="40"/>
  <c r="S42" i="40" s="1"/>
  <c r="R32" i="40"/>
  <c r="S32" i="40" s="1"/>
  <c r="R22" i="40"/>
  <c r="S22" i="40" s="1"/>
  <c r="R10" i="40"/>
  <c r="S10" i="40" s="1"/>
  <c r="R39" i="40"/>
  <c r="S39" i="40" s="1"/>
  <c r="R23" i="40"/>
  <c r="S23" i="40" s="1"/>
  <c r="R9" i="40"/>
  <c r="S9" i="40" s="1"/>
  <c r="R34" i="40"/>
  <c r="S34" i="40" s="1"/>
  <c r="R18" i="40"/>
  <c r="S18" i="40" s="1"/>
  <c r="R43" i="40"/>
  <c r="S43" i="40" s="1"/>
  <c r="R31" i="40"/>
  <c r="S31" i="40" s="1"/>
  <c r="R17" i="40"/>
  <c r="S17" i="40" s="1"/>
  <c r="R40" i="40"/>
  <c r="S40" i="40" s="1"/>
  <c r="R26" i="40"/>
  <c r="S26" i="40" s="1"/>
  <c r="R14" i="40"/>
  <c r="S14" i="40" s="1"/>
  <c r="R27" i="40"/>
  <c r="S27" i="40" s="1"/>
  <c r="R38" i="40"/>
  <c r="S38" i="40" s="1"/>
  <c r="R8" i="40"/>
  <c r="S8" i="40" s="1"/>
  <c r="R41" i="40"/>
  <c r="S41" i="40" s="1"/>
  <c r="R11" i="40"/>
  <c r="S11" i="40" s="1"/>
  <c r="R24" i="40"/>
  <c r="S24" i="40" s="1"/>
  <c r="R19" i="40"/>
  <c r="S19" i="40" s="1"/>
  <c r="R30" i="40"/>
  <c r="S30" i="40" s="1"/>
  <c r="R7" i="40"/>
  <c r="S7" i="40" s="1"/>
  <c r="R16" i="40"/>
  <c r="S16" i="40" s="1"/>
  <c r="R33" i="40"/>
  <c r="S33" i="40" s="1"/>
  <c r="R37" i="40"/>
  <c r="S37" i="40" s="1"/>
  <c r="R21" i="40"/>
  <c r="S21" i="40" s="1"/>
  <c r="R5" i="40"/>
  <c r="R6" i="40"/>
  <c r="S6" i="40" s="1"/>
  <c r="R29" i="40"/>
  <c r="S29" i="40" s="1"/>
  <c r="R13" i="40"/>
  <c r="S13" i="40" s="1"/>
  <c r="R6" i="41"/>
  <c r="S6" i="41" s="1"/>
  <c r="R37" i="41"/>
  <c r="S37" i="41" s="1"/>
  <c r="R29" i="41"/>
  <c r="S29" i="41" s="1"/>
  <c r="R21" i="41"/>
  <c r="S21" i="41" s="1"/>
  <c r="R13" i="41"/>
  <c r="S13" i="41" s="1"/>
  <c r="R5" i="41"/>
  <c r="R36" i="41"/>
  <c r="S36" i="41" s="1"/>
  <c r="R28" i="41"/>
  <c r="S28" i="41" s="1"/>
  <c r="R20" i="41"/>
  <c r="S20" i="41" s="1"/>
  <c r="R12" i="41"/>
  <c r="S12" i="41" s="1"/>
  <c r="R43" i="41"/>
  <c r="S43" i="41" s="1"/>
  <c r="R33" i="41"/>
  <c r="S33" i="41" s="1"/>
  <c r="R23" i="41"/>
  <c r="S23" i="41" s="1"/>
  <c r="R11" i="41"/>
  <c r="S11" i="41" s="1"/>
  <c r="R40" i="41"/>
  <c r="S40" i="41" s="1"/>
  <c r="R30" i="41"/>
  <c r="S30" i="41" s="1"/>
  <c r="R18" i="41"/>
  <c r="S18" i="41" s="1"/>
  <c r="R8" i="41"/>
  <c r="S8" i="41" s="1"/>
  <c r="R41" i="41"/>
  <c r="S41" i="41" s="1"/>
  <c r="R27" i="41"/>
  <c r="S27" i="41" s="1"/>
  <c r="R15" i="41"/>
  <c r="S15" i="41" s="1"/>
  <c r="R38" i="41"/>
  <c r="S38" i="41" s="1"/>
  <c r="R24" i="41"/>
  <c r="S24" i="41" s="1"/>
  <c r="R10" i="41"/>
  <c r="S10" i="41" s="1"/>
  <c r="R35" i="41"/>
  <c r="S35" i="41" s="1"/>
  <c r="R19" i="41"/>
  <c r="S19" i="41" s="1"/>
  <c r="R7" i="41"/>
  <c r="S7" i="41" s="1"/>
  <c r="R32" i="41"/>
  <c r="S32" i="41" s="1"/>
  <c r="R16" i="41"/>
  <c r="S16" i="41" s="1"/>
  <c r="R17" i="41"/>
  <c r="S17" i="41" s="1"/>
  <c r="R26" i="41"/>
  <c r="S26" i="41" s="1"/>
  <c r="R31" i="41"/>
  <c r="S31" i="41" s="1"/>
  <c r="R42" i="41"/>
  <c r="S42" i="41" s="1"/>
  <c r="R14" i="41"/>
  <c r="S14" i="41" s="1"/>
  <c r="R39" i="41"/>
  <c r="S39" i="41" s="1"/>
  <c r="R22" i="41"/>
  <c r="S22" i="41" s="1"/>
  <c r="R9" i="41"/>
  <c r="S9" i="41" s="1"/>
  <c r="R25" i="41"/>
  <c r="S25" i="41" s="1"/>
  <c r="R34" i="41"/>
  <c r="S34" i="41" s="1"/>
  <c r="R25" i="43"/>
  <c r="S25" i="43" s="1"/>
  <c r="R36" i="43"/>
  <c r="S36" i="43" s="1"/>
  <c r="R14" i="43"/>
  <c r="S14" i="43" s="1"/>
  <c r="R6" i="43"/>
  <c r="S6" i="43" s="1"/>
  <c r="R39" i="43"/>
  <c r="S39" i="43" s="1"/>
  <c r="R13" i="43"/>
  <c r="S13" i="43" s="1"/>
  <c r="R24" i="43"/>
  <c r="S24" i="43" s="1"/>
  <c r="R8" i="43"/>
  <c r="S8" i="43" s="1"/>
  <c r="R40" i="43"/>
  <c r="S40" i="43" s="1"/>
  <c r="R29" i="43"/>
  <c r="S29" i="43" s="1"/>
  <c r="R22" i="43"/>
  <c r="S22" i="43" s="1"/>
  <c r="R30" i="43"/>
  <c r="S30" i="43" s="1"/>
  <c r="R15" i="43"/>
  <c r="S15" i="43" s="1"/>
  <c r="R12" i="43"/>
  <c r="S12" i="43" s="1"/>
  <c r="R43" i="43"/>
  <c r="S43" i="43" s="1"/>
  <c r="R27" i="43"/>
  <c r="S27" i="43" s="1"/>
  <c r="R11" i="43"/>
  <c r="S11" i="43" s="1"/>
  <c r="R34" i="43"/>
  <c r="S34" i="43" s="1"/>
  <c r="R18" i="43"/>
  <c r="S18" i="43" s="1"/>
  <c r="R41" i="43"/>
  <c r="S41" i="43" s="1"/>
  <c r="R21" i="43"/>
  <c r="S21" i="43" s="1"/>
  <c r="R38" i="43"/>
  <c r="S38" i="43" s="1"/>
  <c r="R16" i="43"/>
  <c r="S16" i="43" s="1"/>
  <c r="R23" i="43"/>
  <c r="S23" i="43" s="1"/>
  <c r="R32" i="43"/>
  <c r="S32" i="43" s="1"/>
  <c r="R33" i="43"/>
  <c r="S33" i="43" s="1"/>
  <c r="R5" i="43"/>
  <c r="R35" i="43"/>
  <c r="S35" i="43" s="1"/>
  <c r="R19" i="43"/>
  <c r="S19" i="43" s="1"/>
  <c r="R42" i="43"/>
  <c r="S42" i="43" s="1"/>
  <c r="R26" i="43"/>
  <c r="S26" i="43" s="1"/>
  <c r="R10" i="43"/>
  <c r="S10" i="43" s="1"/>
  <c r="R31" i="43"/>
  <c r="S31" i="43" s="1"/>
  <c r="R9" i="43"/>
  <c r="S9" i="43" s="1"/>
  <c r="R28" i="43"/>
  <c r="S28" i="43" s="1"/>
  <c r="R37" i="43"/>
  <c r="S37" i="43" s="1"/>
  <c r="R7" i="43"/>
  <c r="S7" i="43" s="1"/>
  <c r="R20" i="43"/>
  <c r="S20" i="43" s="1"/>
  <c r="R17" i="43"/>
  <c r="S17" i="43" s="1"/>
  <c r="R12" i="21"/>
  <c r="S12" i="21" s="1"/>
  <c r="R20" i="21"/>
  <c r="S20" i="21" s="1"/>
  <c r="R28" i="21"/>
  <c r="S28" i="21" s="1"/>
  <c r="R36" i="21"/>
  <c r="S36" i="21" s="1"/>
  <c r="R18" i="21"/>
  <c r="S18" i="21" s="1"/>
  <c r="R34" i="21"/>
  <c r="S34" i="21" s="1"/>
  <c r="R10" i="21"/>
  <c r="S10" i="21" s="1"/>
  <c r="R26" i="21"/>
  <c r="S26" i="21" s="1"/>
  <c r="R42" i="21"/>
  <c r="S42" i="21" s="1"/>
  <c r="R22" i="21"/>
  <c r="S22" i="21" s="1"/>
  <c r="R30" i="21"/>
  <c r="S30" i="21" s="1"/>
  <c r="R14" i="21"/>
  <c r="S14" i="21" s="1"/>
  <c r="R6" i="21"/>
  <c r="S6" i="21" s="1"/>
  <c r="R35" i="21"/>
  <c r="S35" i="21" s="1"/>
  <c r="R29" i="21"/>
  <c r="S29" i="21" s="1"/>
  <c r="R19" i="21"/>
  <c r="S19" i="21" s="1"/>
  <c r="R13" i="21"/>
  <c r="S13" i="21" s="1"/>
  <c r="R43" i="21"/>
  <c r="S43" i="21" s="1"/>
  <c r="R37" i="21"/>
  <c r="S37" i="21" s="1"/>
  <c r="R27" i="21"/>
  <c r="S27" i="21" s="1"/>
  <c r="R21" i="21"/>
  <c r="S21" i="21" s="1"/>
  <c r="R11" i="21"/>
  <c r="S11" i="21" s="1"/>
  <c r="R39" i="21"/>
  <c r="S39" i="21" s="1"/>
  <c r="R17" i="21"/>
  <c r="S17" i="21" s="1"/>
  <c r="R7" i="21"/>
  <c r="S7" i="21" s="1"/>
  <c r="R25" i="21"/>
  <c r="S25" i="21" s="1"/>
  <c r="R15" i="21"/>
  <c r="S15" i="21" s="1"/>
  <c r="R33" i="21"/>
  <c r="S33" i="21" s="1"/>
  <c r="R23" i="21"/>
  <c r="S23" i="21" s="1"/>
  <c r="R31" i="21"/>
  <c r="S31" i="21" s="1"/>
  <c r="R38" i="21"/>
  <c r="S38" i="21" s="1"/>
  <c r="R9" i="21"/>
  <c r="S9" i="21" s="1"/>
  <c r="R41" i="21"/>
  <c r="S41" i="21" s="1"/>
  <c r="R8" i="21"/>
  <c r="S8" i="21" s="1"/>
  <c r="R16" i="21"/>
  <c r="S16" i="21" s="1"/>
  <c r="R24" i="21"/>
  <c r="S24" i="21" s="1"/>
  <c r="R32" i="21"/>
  <c r="S32" i="21" s="1"/>
  <c r="R40" i="21"/>
  <c r="S40" i="21" s="1"/>
  <c r="R5" i="21"/>
  <c r="R20" i="19"/>
  <c r="S20" i="19" s="1"/>
  <c r="R36" i="19"/>
  <c r="S36" i="19" s="1"/>
  <c r="R12" i="19"/>
  <c r="S12" i="19" s="1"/>
  <c r="R28" i="19"/>
  <c r="S28" i="19" s="1"/>
  <c r="R8" i="19"/>
  <c r="S8" i="19" s="1"/>
  <c r="R40" i="19"/>
  <c r="S40" i="19" s="1"/>
  <c r="R16" i="19"/>
  <c r="S16" i="19" s="1"/>
  <c r="R32" i="19"/>
  <c r="S32" i="19" s="1"/>
  <c r="R24" i="19"/>
  <c r="S24" i="19" s="1"/>
  <c r="R37" i="19"/>
  <c r="S37" i="19" s="1"/>
  <c r="R29" i="19"/>
  <c r="S29" i="19" s="1"/>
  <c r="R21" i="19"/>
  <c r="S21" i="19" s="1"/>
  <c r="R13" i="19"/>
  <c r="S13" i="19" s="1"/>
  <c r="R7" i="19"/>
  <c r="S7" i="19" s="1"/>
  <c r="R39" i="19"/>
  <c r="S39" i="19" s="1"/>
  <c r="R27" i="19"/>
  <c r="S27" i="19" s="1"/>
  <c r="R17" i="19"/>
  <c r="S17" i="19" s="1"/>
  <c r="R43" i="19"/>
  <c r="S43" i="19" s="1"/>
  <c r="R33" i="19"/>
  <c r="S33" i="19" s="1"/>
  <c r="R23" i="19"/>
  <c r="S23" i="19" s="1"/>
  <c r="R11" i="19"/>
  <c r="S11" i="19" s="1"/>
  <c r="R35" i="19"/>
  <c r="S35" i="19" s="1"/>
  <c r="R15" i="19"/>
  <c r="S15" i="19" s="1"/>
  <c r="R31" i="19"/>
  <c r="S31" i="19" s="1"/>
  <c r="R9" i="19"/>
  <c r="S9" i="19" s="1"/>
  <c r="R25" i="19"/>
  <c r="S25" i="19" s="1"/>
  <c r="R41" i="19"/>
  <c r="S41" i="19" s="1"/>
  <c r="R19" i="19"/>
  <c r="S19" i="19" s="1"/>
  <c r="R10" i="19"/>
  <c r="S10" i="19" s="1"/>
  <c r="R18" i="19"/>
  <c r="S18" i="19" s="1"/>
  <c r="R26" i="19"/>
  <c r="S26" i="19" s="1"/>
  <c r="R34" i="19"/>
  <c r="S34" i="19" s="1"/>
  <c r="R42" i="19"/>
  <c r="S42" i="19" s="1"/>
  <c r="R6" i="19"/>
  <c r="S6" i="19" s="1"/>
  <c r="R14" i="19"/>
  <c r="S14" i="19" s="1"/>
  <c r="R22" i="19"/>
  <c r="S22" i="19" s="1"/>
  <c r="R30" i="19"/>
  <c r="S30" i="19" s="1"/>
  <c r="R38" i="19"/>
  <c r="S38" i="19" s="1"/>
  <c r="R5" i="19"/>
  <c r="R43" i="25"/>
  <c r="S43" i="25" s="1"/>
  <c r="R35" i="25"/>
  <c r="S35" i="25" s="1"/>
  <c r="R27" i="25"/>
  <c r="S27" i="25" s="1"/>
  <c r="R19" i="25"/>
  <c r="S19" i="25" s="1"/>
  <c r="R11" i="25"/>
  <c r="S11" i="25" s="1"/>
  <c r="R39" i="25"/>
  <c r="S39" i="25" s="1"/>
  <c r="R29" i="25"/>
  <c r="S29" i="25" s="1"/>
  <c r="R17" i="25"/>
  <c r="S17" i="25" s="1"/>
  <c r="R33" i="25"/>
  <c r="S33" i="25" s="1"/>
  <c r="R23" i="25"/>
  <c r="S23" i="25" s="1"/>
  <c r="R13" i="25"/>
  <c r="S13" i="25" s="1"/>
  <c r="R37" i="25"/>
  <c r="S37" i="25" s="1"/>
  <c r="R15" i="25"/>
  <c r="S15" i="25" s="1"/>
  <c r="R31" i="25"/>
  <c r="S31" i="25" s="1"/>
  <c r="R9" i="25"/>
  <c r="S9" i="25" s="1"/>
  <c r="R25" i="25"/>
  <c r="S25" i="25" s="1"/>
  <c r="R7" i="25"/>
  <c r="S7" i="25" s="1"/>
  <c r="R41" i="25"/>
  <c r="S41" i="25" s="1"/>
  <c r="R21" i="25"/>
  <c r="S21" i="25" s="1"/>
  <c r="R6" i="25"/>
  <c r="S6" i="25" s="1"/>
  <c r="R14" i="25"/>
  <c r="S14" i="25" s="1"/>
  <c r="R22" i="25"/>
  <c r="S22" i="25" s="1"/>
  <c r="R30" i="25"/>
  <c r="S30" i="25" s="1"/>
  <c r="R38" i="25"/>
  <c r="S38" i="25" s="1"/>
  <c r="R8" i="25"/>
  <c r="S8" i="25" s="1"/>
  <c r="R18" i="25"/>
  <c r="S18" i="25" s="1"/>
  <c r="R28" i="25"/>
  <c r="S28" i="25" s="1"/>
  <c r="R40" i="25"/>
  <c r="S40" i="25" s="1"/>
  <c r="R10" i="25"/>
  <c r="S10" i="25" s="1"/>
  <c r="R24" i="25"/>
  <c r="S24" i="25" s="1"/>
  <c r="R36" i="25"/>
  <c r="S36" i="25" s="1"/>
  <c r="R16" i="25"/>
  <c r="S16" i="25" s="1"/>
  <c r="R32" i="25"/>
  <c r="S32" i="25" s="1"/>
  <c r="R12" i="25"/>
  <c r="S12" i="25" s="1"/>
  <c r="R42" i="25"/>
  <c r="S42" i="25" s="1"/>
  <c r="R26" i="25"/>
  <c r="S26" i="25" s="1"/>
  <c r="R20" i="25"/>
  <c r="S20" i="25" s="1"/>
  <c r="R34" i="25"/>
  <c r="S34" i="25" s="1"/>
  <c r="R5" i="25"/>
  <c r="R10" i="26"/>
  <c r="S10" i="26" s="1"/>
  <c r="R18" i="26"/>
  <c r="S18" i="26" s="1"/>
  <c r="R26" i="26"/>
  <c r="S26" i="26" s="1"/>
  <c r="R34" i="26"/>
  <c r="S34" i="26" s="1"/>
  <c r="R42" i="26"/>
  <c r="S42" i="26" s="1"/>
  <c r="R12" i="26"/>
  <c r="S12" i="26" s="1"/>
  <c r="R22" i="26"/>
  <c r="S22" i="26" s="1"/>
  <c r="R32" i="26"/>
  <c r="S32" i="26" s="1"/>
  <c r="R6" i="26"/>
  <c r="S6" i="26" s="1"/>
  <c r="R16" i="26"/>
  <c r="S16" i="26" s="1"/>
  <c r="R28" i="26"/>
  <c r="S28" i="26" s="1"/>
  <c r="R38" i="26"/>
  <c r="S38" i="26" s="1"/>
  <c r="R5" i="26"/>
  <c r="R24" i="26"/>
  <c r="S24" i="26" s="1"/>
  <c r="R14" i="26"/>
  <c r="S14" i="26" s="1"/>
  <c r="R36" i="26"/>
  <c r="S36" i="26" s="1"/>
  <c r="R30" i="26"/>
  <c r="S30" i="26" s="1"/>
  <c r="R8" i="26"/>
  <c r="S8" i="26" s="1"/>
  <c r="R40" i="26"/>
  <c r="S40" i="26" s="1"/>
  <c r="R20" i="26"/>
  <c r="S20" i="26" s="1"/>
  <c r="R43" i="26"/>
  <c r="S43" i="26" s="1"/>
  <c r="R35" i="26"/>
  <c r="S35" i="26" s="1"/>
  <c r="R27" i="26"/>
  <c r="S27" i="26" s="1"/>
  <c r="R19" i="26"/>
  <c r="S19" i="26" s="1"/>
  <c r="R11" i="26"/>
  <c r="S11" i="26" s="1"/>
  <c r="R33" i="26"/>
  <c r="S33" i="26" s="1"/>
  <c r="R23" i="26"/>
  <c r="S23" i="26" s="1"/>
  <c r="R13" i="26"/>
  <c r="S13" i="26" s="1"/>
  <c r="R39" i="26"/>
  <c r="S39" i="26" s="1"/>
  <c r="R29" i="26"/>
  <c r="S29" i="26" s="1"/>
  <c r="R17" i="26"/>
  <c r="S17" i="26" s="1"/>
  <c r="R41" i="26"/>
  <c r="S41" i="26" s="1"/>
  <c r="R21" i="26"/>
  <c r="S21" i="26" s="1"/>
  <c r="R37" i="26"/>
  <c r="S37" i="26" s="1"/>
  <c r="R15" i="26"/>
  <c r="S15" i="26" s="1"/>
  <c r="R31" i="26"/>
  <c r="S31" i="26" s="1"/>
  <c r="R9" i="26"/>
  <c r="S9" i="26" s="1"/>
  <c r="R7" i="26"/>
  <c r="S7" i="26" s="1"/>
  <c r="R25" i="26"/>
  <c r="S25" i="26" s="1"/>
  <c r="R5" i="27" a="1"/>
  <c r="Q44" i="27"/>
  <c r="R7" i="8"/>
  <c r="S7" i="8" s="1"/>
  <c r="R6" i="8"/>
  <c r="S6" i="8" s="1"/>
  <c r="R9" i="8"/>
  <c r="S9" i="8" s="1"/>
  <c r="R12" i="8"/>
  <c r="S12" i="8" s="1"/>
  <c r="R14" i="8"/>
  <c r="S14" i="8" s="1"/>
  <c r="R17" i="8"/>
  <c r="S17" i="8" s="1"/>
  <c r="R20" i="8"/>
  <c r="S20" i="8" s="1"/>
  <c r="R22" i="8"/>
  <c r="S22" i="8" s="1"/>
  <c r="R25" i="8"/>
  <c r="S25" i="8" s="1"/>
  <c r="R28" i="8"/>
  <c r="S28" i="8" s="1"/>
  <c r="R30" i="8"/>
  <c r="S30" i="8" s="1"/>
  <c r="R33" i="8"/>
  <c r="S33" i="8" s="1"/>
  <c r="R36" i="8"/>
  <c r="S36" i="8" s="1"/>
  <c r="R38" i="8"/>
  <c r="S38" i="8" s="1"/>
  <c r="R41" i="8"/>
  <c r="S41" i="8" s="1"/>
  <c r="R5" i="8"/>
  <c r="R8" i="8"/>
  <c r="S8" i="8" s="1"/>
  <c r="R10" i="8"/>
  <c r="S10" i="8" s="1"/>
  <c r="R13" i="8"/>
  <c r="S13" i="8" s="1"/>
  <c r="R16" i="8"/>
  <c r="S16" i="8" s="1"/>
  <c r="R18" i="8"/>
  <c r="S18" i="8" s="1"/>
  <c r="R21" i="8"/>
  <c r="S21" i="8" s="1"/>
  <c r="R24" i="8"/>
  <c r="S24" i="8" s="1"/>
  <c r="R26" i="8"/>
  <c r="S26" i="8" s="1"/>
  <c r="R29" i="8"/>
  <c r="S29" i="8" s="1"/>
  <c r="R32" i="8"/>
  <c r="S32" i="8" s="1"/>
  <c r="R34" i="8"/>
  <c r="S34" i="8" s="1"/>
  <c r="R37" i="8"/>
  <c r="S37" i="8" s="1"/>
  <c r="R40" i="8"/>
  <c r="S40" i="8" s="1"/>
  <c r="R42" i="8"/>
  <c r="S42" i="8" s="1"/>
  <c r="R39" i="8"/>
  <c r="S39" i="8" s="1"/>
  <c r="R31" i="8"/>
  <c r="S31" i="8" s="1"/>
  <c r="R23" i="8"/>
  <c r="S23" i="8" s="1"/>
  <c r="R15" i="8"/>
  <c r="S15" i="8" s="1"/>
  <c r="R43" i="8"/>
  <c r="S43" i="8" s="1"/>
  <c r="R35" i="8"/>
  <c r="S35" i="8" s="1"/>
  <c r="R27" i="8"/>
  <c r="S27" i="8" s="1"/>
  <c r="R19" i="8"/>
  <c r="S19" i="8" s="1"/>
  <c r="R11" i="8"/>
  <c r="S11" i="8" s="1"/>
  <c r="R43" i="50"/>
  <c r="S43" i="50" s="1"/>
  <c r="R35" i="50"/>
  <c r="S35" i="50" s="1"/>
  <c r="R27" i="50"/>
  <c r="S27" i="50" s="1"/>
  <c r="R19" i="50"/>
  <c r="S19" i="50" s="1"/>
  <c r="R11" i="50"/>
  <c r="S11" i="50" s="1"/>
  <c r="R42" i="50"/>
  <c r="S42" i="50" s="1"/>
  <c r="R34" i="50"/>
  <c r="S34" i="50" s="1"/>
  <c r="R26" i="50"/>
  <c r="S26" i="50" s="1"/>
  <c r="R18" i="50"/>
  <c r="S18" i="50" s="1"/>
  <c r="R10" i="50"/>
  <c r="S10" i="50" s="1"/>
  <c r="R6" i="50"/>
  <c r="S6" i="50" s="1"/>
  <c r="R33" i="50"/>
  <c r="S33" i="50" s="1"/>
  <c r="R23" i="50"/>
  <c r="S23" i="50" s="1"/>
  <c r="R13" i="50"/>
  <c r="S13" i="50" s="1"/>
  <c r="R40" i="50"/>
  <c r="S40" i="50" s="1"/>
  <c r="R30" i="50"/>
  <c r="S30" i="50" s="1"/>
  <c r="R20" i="50"/>
  <c r="S20" i="50" s="1"/>
  <c r="R8" i="50"/>
  <c r="S8" i="50" s="1"/>
  <c r="R37" i="50"/>
  <c r="S37" i="50" s="1"/>
  <c r="R21" i="50"/>
  <c r="S21" i="50" s="1"/>
  <c r="R7" i="50"/>
  <c r="S7" i="50" s="1"/>
  <c r="R32" i="50"/>
  <c r="S32" i="50" s="1"/>
  <c r="R16" i="50"/>
  <c r="S16" i="50" s="1"/>
  <c r="R31" i="50"/>
  <c r="S31" i="50" s="1"/>
  <c r="R17" i="50"/>
  <c r="S17" i="50" s="1"/>
  <c r="R5" i="50"/>
  <c r="R28" i="50"/>
  <c r="S28" i="50" s="1"/>
  <c r="R25" i="50"/>
  <c r="S25" i="50" s="1"/>
  <c r="R39" i="50"/>
  <c r="S39" i="50" s="1"/>
  <c r="R22" i="50"/>
  <c r="S22" i="50" s="1"/>
  <c r="R29" i="50"/>
  <c r="S29" i="50" s="1"/>
  <c r="R41" i="50"/>
  <c r="S41" i="50" s="1"/>
  <c r="R15" i="50"/>
  <c r="S15" i="50" s="1"/>
  <c r="R14" i="50"/>
  <c r="S14" i="50" s="1"/>
  <c r="R36" i="50"/>
  <c r="S36" i="50" s="1"/>
  <c r="R9" i="50"/>
  <c r="S9" i="50" s="1"/>
  <c r="R38" i="50"/>
  <c r="S38" i="50" s="1"/>
  <c r="R12" i="50"/>
  <c r="S12" i="50" s="1"/>
  <c r="R24" i="50"/>
  <c r="S24" i="50" s="1"/>
  <c r="R36" i="29"/>
  <c r="S36" i="29" s="1"/>
  <c r="R16" i="29"/>
  <c r="S16" i="29" s="1"/>
  <c r="R41" i="29"/>
  <c r="S41" i="29" s="1"/>
  <c r="R33" i="29"/>
  <c r="S33" i="29" s="1"/>
  <c r="R25" i="29"/>
  <c r="S25" i="29" s="1"/>
  <c r="R17" i="29"/>
  <c r="S17" i="29" s="1"/>
  <c r="R9" i="29"/>
  <c r="S9" i="29" s="1"/>
  <c r="R39" i="29"/>
  <c r="S39" i="29" s="1"/>
  <c r="R29" i="29"/>
  <c r="S29" i="29" s="1"/>
  <c r="R19" i="29"/>
  <c r="S19" i="29" s="1"/>
  <c r="R35" i="29"/>
  <c r="S35" i="29" s="1"/>
  <c r="R23" i="29"/>
  <c r="S23" i="29" s="1"/>
  <c r="R13" i="29"/>
  <c r="S13" i="29" s="1"/>
  <c r="R37" i="29"/>
  <c r="S37" i="29" s="1"/>
  <c r="R15" i="29"/>
  <c r="S15" i="29" s="1"/>
  <c r="R31" i="29"/>
  <c r="S31" i="29" s="1"/>
  <c r="R11" i="29"/>
  <c r="S11" i="29" s="1"/>
  <c r="R27" i="29"/>
  <c r="S27" i="29" s="1"/>
  <c r="R7" i="29"/>
  <c r="S7" i="29" s="1"/>
  <c r="R43" i="29"/>
  <c r="S43" i="29" s="1"/>
  <c r="R21" i="29"/>
  <c r="S21" i="29" s="1"/>
  <c r="R6" i="29"/>
  <c r="S6" i="29" s="1"/>
  <c r="R14" i="29"/>
  <c r="S14" i="29" s="1"/>
  <c r="R22" i="29"/>
  <c r="S22" i="29" s="1"/>
  <c r="R30" i="29"/>
  <c r="S30" i="29" s="1"/>
  <c r="R38" i="29"/>
  <c r="S38" i="29" s="1"/>
  <c r="R8" i="29"/>
  <c r="S8" i="29" s="1"/>
  <c r="R18" i="29"/>
  <c r="S18" i="29" s="1"/>
  <c r="R28" i="29"/>
  <c r="S28" i="29" s="1"/>
  <c r="R40" i="29"/>
  <c r="S40" i="29" s="1"/>
  <c r="R12" i="29"/>
  <c r="S12" i="29" s="1"/>
  <c r="R24" i="29"/>
  <c r="S24" i="29" s="1"/>
  <c r="R34" i="29"/>
  <c r="S34" i="29" s="1"/>
  <c r="R20" i="29"/>
  <c r="S20" i="29" s="1"/>
  <c r="R42" i="29"/>
  <c r="S42" i="29" s="1"/>
  <c r="R10" i="29"/>
  <c r="S10" i="29" s="1"/>
  <c r="R32" i="29"/>
  <c r="S32" i="29" s="1"/>
  <c r="R26" i="29"/>
  <c r="S26" i="29" s="1"/>
  <c r="R5" i="29"/>
  <c r="R7" i="42"/>
  <c r="S7" i="42" s="1"/>
  <c r="R11" i="42"/>
  <c r="S11" i="42" s="1"/>
  <c r="R15" i="42"/>
  <c r="S15" i="42" s="1"/>
  <c r="R19" i="42"/>
  <c r="S19" i="42" s="1"/>
  <c r="R23" i="42"/>
  <c r="S23" i="42" s="1"/>
  <c r="R27" i="42"/>
  <c r="S27" i="42" s="1"/>
  <c r="R31" i="42"/>
  <c r="S31" i="42" s="1"/>
  <c r="R35" i="42"/>
  <c r="S35" i="42" s="1"/>
  <c r="R39" i="42"/>
  <c r="S39" i="42" s="1"/>
  <c r="R43" i="42"/>
  <c r="S43" i="42" s="1"/>
  <c r="R9" i="42"/>
  <c r="S9" i="42" s="1"/>
  <c r="R14" i="42"/>
  <c r="S14" i="42" s="1"/>
  <c r="R20" i="42"/>
  <c r="S20" i="42" s="1"/>
  <c r="R25" i="42"/>
  <c r="S25" i="42" s="1"/>
  <c r="R30" i="42"/>
  <c r="S30" i="42" s="1"/>
  <c r="R36" i="42"/>
  <c r="S36" i="42" s="1"/>
  <c r="R41" i="42"/>
  <c r="S41" i="42" s="1"/>
  <c r="R6" i="42"/>
  <c r="S6" i="42" s="1"/>
  <c r="R13" i="42"/>
  <c r="S13" i="42" s="1"/>
  <c r="R21" i="42"/>
  <c r="S21" i="42" s="1"/>
  <c r="R28" i="42"/>
  <c r="S28" i="42" s="1"/>
  <c r="R34" i="42"/>
  <c r="S34" i="42" s="1"/>
  <c r="R42" i="42"/>
  <c r="S42" i="42" s="1"/>
  <c r="R10" i="42"/>
  <c r="S10" i="42" s="1"/>
  <c r="R18" i="42"/>
  <c r="S18" i="42" s="1"/>
  <c r="R29" i="42"/>
  <c r="S29" i="42" s="1"/>
  <c r="R38" i="42"/>
  <c r="S38" i="42" s="1"/>
  <c r="R12" i="42"/>
  <c r="S12" i="42" s="1"/>
  <c r="R22" i="42"/>
  <c r="S22" i="42" s="1"/>
  <c r="R32" i="42"/>
  <c r="S32" i="42" s="1"/>
  <c r="R40" i="42"/>
  <c r="S40" i="42" s="1"/>
  <c r="R8" i="42"/>
  <c r="S8" i="42" s="1"/>
  <c r="R26" i="42"/>
  <c r="S26" i="42" s="1"/>
  <c r="R17" i="42"/>
  <c r="S17" i="42" s="1"/>
  <c r="R37" i="42"/>
  <c r="S37" i="42" s="1"/>
  <c r="R24" i="42"/>
  <c r="S24" i="42" s="1"/>
  <c r="R5" i="42"/>
  <c r="R33" i="42"/>
  <c r="S33" i="42" s="1"/>
  <c r="R16" i="42"/>
  <c r="S16" i="42" s="1"/>
  <c r="Y25" i="12"/>
  <c r="W25" i="12"/>
  <c r="U25" i="12"/>
  <c r="U31" i="12"/>
  <c r="W31" i="12"/>
  <c r="Y31" i="12"/>
  <c r="Y37" i="12"/>
  <c r="U37" i="12"/>
  <c r="W37" i="12"/>
  <c r="Y41" i="12"/>
  <c r="U41" i="12"/>
  <c r="W41" i="12"/>
  <c r="U29" i="12"/>
  <c r="W29" i="12"/>
  <c r="Y29" i="12"/>
  <c r="Y13" i="12"/>
  <c r="U13" i="12"/>
  <c r="W13" i="12"/>
  <c r="Y33" i="12"/>
  <c r="U33" i="12"/>
  <c r="W33" i="12"/>
  <c r="Y19" i="12"/>
  <c r="W19" i="12"/>
  <c r="U19" i="12"/>
  <c r="W35" i="12"/>
  <c r="Y35" i="12"/>
  <c r="U35" i="12"/>
  <c r="Y32" i="12"/>
  <c r="W32" i="12"/>
  <c r="U32" i="12"/>
  <c r="W40" i="12"/>
  <c r="U40" i="12"/>
  <c r="Y40" i="12"/>
  <c r="Y16" i="12"/>
  <c r="U16" i="12"/>
  <c r="W16" i="12"/>
  <c r="Y20" i="12"/>
  <c r="W20" i="12"/>
  <c r="U20" i="12"/>
  <c r="Y28" i="12"/>
  <c r="W28" i="12"/>
  <c r="U28" i="12"/>
  <c r="W38" i="12"/>
  <c r="U38" i="12"/>
  <c r="Y38" i="12"/>
  <c r="W22" i="12"/>
  <c r="U22" i="12"/>
  <c r="Y22" i="12"/>
  <c r="W6" i="12"/>
  <c r="Y6" i="12"/>
  <c r="U6" i="12"/>
  <c r="W34" i="12"/>
  <c r="Y34" i="12"/>
  <c r="U34" i="12"/>
  <c r="W18" i="12"/>
  <c r="U18" i="12"/>
  <c r="Y18" i="12"/>
  <c r="R10" i="22"/>
  <c r="S10" i="22" s="1"/>
  <c r="R18" i="22"/>
  <c r="S18" i="22" s="1"/>
  <c r="R26" i="22"/>
  <c r="S26" i="22" s="1"/>
  <c r="R34" i="22"/>
  <c r="S34" i="22" s="1"/>
  <c r="R42" i="22"/>
  <c r="S42" i="22" s="1"/>
  <c r="R12" i="22"/>
  <c r="S12" i="22" s="1"/>
  <c r="R22" i="22"/>
  <c r="S22" i="22" s="1"/>
  <c r="R32" i="22"/>
  <c r="S32" i="22" s="1"/>
  <c r="R6" i="22"/>
  <c r="S6" i="22" s="1"/>
  <c r="R16" i="22"/>
  <c r="S16" i="22" s="1"/>
  <c r="R28" i="22"/>
  <c r="S28" i="22" s="1"/>
  <c r="R38" i="22"/>
  <c r="S38" i="22" s="1"/>
  <c r="R14" i="22"/>
  <c r="S14" i="22" s="1"/>
  <c r="R36" i="22"/>
  <c r="S36" i="22" s="1"/>
  <c r="R5" i="22"/>
  <c r="R24" i="22"/>
  <c r="S24" i="22" s="1"/>
  <c r="R8" i="22"/>
  <c r="S8" i="22" s="1"/>
  <c r="R20" i="22"/>
  <c r="S20" i="22" s="1"/>
  <c r="R31" i="22"/>
  <c r="S31" i="22" s="1"/>
  <c r="R15" i="22"/>
  <c r="S15" i="22" s="1"/>
  <c r="R25" i="22"/>
  <c r="S25" i="22" s="1"/>
  <c r="R41" i="22"/>
  <c r="S41" i="22" s="1"/>
  <c r="R19" i="22"/>
  <c r="S19" i="22" s="1"/>
  <c r="R43" i="22"/>
  <c r="S43" i="22" s="1"/>
  <c r="R37" i="22"/>
  <c r="S37" i="22" s="1"/>
  <c r="R33" i="22"/>
  <c r="S33" i="22" s="1"/>
  <c r="R27" i="22"/>
  <c r="S27" i="22" s="1"/>
  <c r="R40" i="22"/>
  <c r="S40" i="22" s="1"/>
  <c r="R30" i="22"/>
  <c r="S30" i="22" s="1"/>
  <c r="R39" i="22"/>
  <c r="S39" i="22" s="1"/>
  <c r="R23" i="22"/>
  <c r="S23" i="22" s="1"/>
  <c r="R35" i="22"/>
  <c r="S35" i="22" s="1"/>
  <c r="R13" i="22"/>
  <c r="S13" i="22" s="1"/>
  <c r="R29" i="22"/>
  <c r="S29" i="22" s="1"/>
  <c r="R9" i="22"/>
  <c r="S9" i="22" s="1"/>
  <c r="R21" i="22"/>
  <c r="S21" i="22" s="1"/>
  <c r="R17" i="22"/>
  <c r="S17" i="22" s="1"/>
  <c r="R11" i="22"/>
  <c r="S11" i="22" s="1"/>
  <c r="R7" i="22"/>
  <c r="S7" i="22" s="1"/>
  <c r="R42" i="51"/>
  <c r="S42" i="51" s="1"/>
  <c r="R34" i="51"/>
  <c r="S34" i="51" s="1"/>
  <c r="R26" i="51"/>
  <c r="S26" i="51" s="1"/>
  <c r="R18" i="51"/>
  <c r="S18" i="51" s="1"/>
  <c r="R10" i="51"/>
  <c r="S10" i="51" s="1"/>
  <c r="R41" i="51"/>
  <c r="S41" i="51" s="1"/>
  <c r="R33" i="51"/>
  <c r="S33" i="51" s="1"/>
  <c r="R25" i="51"/>
  <c r="S25" i="51" s="1"/>
  <c r="R17" i="51"/>
  <c r="S17" i="51" s="1"/>
  <c r="R9" i="51"/>
  <c r="S9" i="51" s="1"/>
  <c r="R36" i="51"/>
  <c r="S36" i="51" s="1"/>
  <c r="R24" i="51"/>
  <c r="S24" i="51" s="1"/>
  <c r="R14" i="51"/>
  <c r="S14" i="51" s="1"/>
  <c r="R43" i="51"/>
  <c r="S43" i="51" s="1"/>
  <c r="R31" i="51"/>
  <c r="S31" i="51" s="1"/>
  <c r="R21" i="51"/>
  <c r="S21" i="51" s="1"/>
  <c r="R11" i="51"/>
  <c r="S11" i="51" s="1"/>
  <c r="R30" i="51"/>
  <c r="S30" i="51" s="1"/>
  <c r="R16" i="51"/>
  <c r="S16" i="51" s="1"/>
  <c r="R39" i="51"/>
  <c r="S39" i="51" s="1"/>
  <c r="R27" i="51"/>
  <c r="S27" i="51" s="1"/>
  <c r="R13" i="51"/>
  <c r="S13" i="51" s="1"/>
  <c r="R40" i="51"/>
  <c r="S40" i="51" s="1"/>
  <c r="R28" i="51"/>
  <c r="S28" i="51" s="1"/>
  <c r="R12" i="51"/>
  <c r="S12" i="51" s="1"/>
  <c r="R37" i="51"/>
  <c r="S37" i="51" s="1"/>
  <c r="R23" i="51"/>
  <c r="S23" i="51" s="1"/>
  <c r="R7" i="51"/>
  <c r="S7" i="51" s="1"/>
  <c r="R5" i="51"/>
  <c r="R32" i="51"/>
  <c r="S32" i="51" s="1"/>
  <c r="R15" i="51"/>
  <c r="S15" i="51" s="1"/>
  <c r="R29" i="51"/>
  <c r="S29" i="51" s="1"/>
  <c r="R19" i="51"/>
  <c r="S19" i="51" s="1"/>
  <c r="R22" i="51"/>
  <c r="S22" i="51" s="1"/>
  <c r="R6" i="51"/>
  <c r="S6" i="51" s="1"/>
  <c r="R20" i="51"/>
  <c r="S20" i="51" s="1"/>
  <c r="R38" i="51"/>
  <c r="S38" i="51" s="1"/>
  <c r="R8" i="51"/>
  <c r="S8" i="51" s="1"/>
  <c r="R35" i="51"/>
  <c r="S35" i="51" s="1"/>
  <c r="R20" i="17"/>
  <c r="S20" i="17" s="1"/>
  <c r="R36" i="17"/>
  <c r="S36" i="17" s="1"/>
  <c r="R32" i="17"/>
  <c r="S32" i="17" s="1"/>
  <c r="R8" i="17"/>
  <c r="S8" i="17" s="1"/>
  <c r="R40" i="17"/>
  <c r="S40" i="17" s="1"/>
  <c r="R24" i="17"/>
  <c r="S24" i="17" s="1"/>
  <c r="R16" i="17"/>
  <c r="S16" i="17" s="1"/>
  <c r="R43" i="17"/>
  <c r="S43" i="17" s="1"/>
  <c r="R35" i="17"/>
  <c r="S35" i="17" s="1"/>
  <c r="R27" i="17"/>
  <c r="S27" i="17" s="1"/>
  <c r="R19" i="17"/>
  <c r="S19" i="17" s="1"/>
  <c r="R11" i="17"/>
  <c r="S11" i="17" s="1"/>
  <c r="R41" i="17"/>
  <c r="S41" i="17" s="1"/>
  <c r="R31" i="17"/>
  <c r="S31" i="17" s="1"/>
  <c r="R21" i="17"/>
  <c r="S21" i="17" s="1"/>
  <c r="R9" i="17"/>
  <c r="S9" i="17" s="1"/>
  <c r="R37" i="17"/>
  <c r="S37" i="17" s="1"/>
  <c r="R25" i="17"/>
  <c r="S25" i="17" s="1"/>
  <c r="R15" i="17"/>
  <c r="S15" i="17" s="1"/>
  <c r="R7" i="17"/>
  <c r="S7" i="17" s="1"/>
  <c r="R39" i="17"/>
  <c r="S39" i="17" s="1"/>
  <c r="R17" i="17"/>
  <c r="S17" i="17" s="1"/>
  <c r="R33" i="17"/>
  <c r="S33" i="17" s="1"/>
  <c r="R13" i="17"/>
  <c r="S13" i="17" s="1"/>
  <c r="R29" i="17"/>
  <c r="S29" i="17" s="1"/>
  <c r="R23" i="17"/>
  <c r="S23" i="17" s="1"/>
  <c r="R18" i="17"/>
  <c r="S18" i="17" s="1"/>
  <c r="R34" i="17"/>
  <c r="S34" i="17" s="1"/>
  <c r="R6" i="17"/>
  <c r="S6" i="17" s="1"/>
  <c r="R22" i="17"/>
  <c r="S22" i="17" s="1"/>
  <c r="R38" i="17"/>
  <c r="S38" i="17" s="1"/>
  <c r="R28" i="17"/>
  <c r="S28" i="17" s="1"/>
  <c r="R10" i="17"/>
  <c r="S10" i="17" s="1"/>
  <c r="R26" i="17"/>
  <c r="S26" i="17" s="1"/>
  <c r="R42" i="17"/>
  <c r="S42" i="17" s="1"/>
  <c r="R14" i="17"/>
  <c r="S14" i="17" s="1"/>
  <c r="R30" i="17"/>
  <c r="S30" i="17" s="1"/>
  <c r="R12" i="17"/>
  <c r="S12" i="17" s="1"/>
  <c r="R5" i="17"/>
  <c r="R5" i="32"/>
  <c r="R12" i="32"/>
  <c r="S12" i="32" s="1"/>
  <c r="R20" i="32"/>
  <c r="S20" i="32" s="1"/>
  <c r="R28" i="32"/>
  <c r="S28" i="32" s="1"/>
  <c r="R36" i="32"/>
  <c r="S36" i="32" s="1"/>
  <c r="R10" i="32"/>
  <c r="S10" i="32" s="1"/>
  <c r="R22" i="32"/>
  <c r="S22" i="32" s="1"/>
  <c r="R32" i="32"/>
  <c r="S32" i="32" s="1"/>
  <c r="R42" i="32"/>
  <c r="S42" i="32" s="1"/>
  <c r="R16" i="32"/>
  <c r="S16" i="32" s="1"/>
  <c r="R30" i="32"/>
  <c r="S30" i="32" s="1"/>
  <c r="R6" i="32"/>
  <c r="S6" i="32" s="1"/>
  <c r="R24" i="32"/>
  <c r="S24" i="32" s="1"/>
  <c r="R40" i="32"/>
  <c r="S40" i="32" s="1"/>
  <c r="R14" i="32"/>
  <c r="S14" i="32" s="1"/>
  <c r="R34" i="32"/>
  <c r="S34" i="32" s="1"/>
  <c r="R8" i="32"/>
  <c r="S8" i="32" s="1"/>
  <c r="R26" i="32"/>
  <c r="S26" i="32" s="1"/>
  <c r="R18" i="32"/>
  <c r="S18" i="32" s="1"/>
  <c r="R38" i="32"/>
  <c r="S38" i="32" s="1"/>
  <c r="R39" i="32"/>
  <c r="S39" i="32" s="1"/>
  <c r="R31" i="32"/>
  <c r="S31" i="32" s="1"/>
  <c r="R23" i="32"/>
  <c r="S23" i="32" s="1"/>
  <c r="R15" i="32"/>
  <c r="S15" i="32" s="1"/>
  <c r="R41" i="32"/>
  <c r="S41" i="32" s="1"/>
  <c r="R29" i="32"/>
  <c r="S29" i="32" s="1"/>
  <c r="R19" i="32"/>
  <c r="S19" i="32" s="1"/>
  <c r="R9" i="32"/>
  <c r="S9" i="32" s="1"/>
  <c r="R35" i="32"/>
  <c r="S35" i="32" s="1"/>
  <c r="R25" i="32"/>
  <c r="S25" i="32" s="1"/>
  <c r="R13" i="32"/>
  <c r="S13" i="32" s="1"/>
  <c r="R27" i="32"/>
  <c r="S27" i="32" s="1"/>
  <c r="R7" i="32"/>
  <c r="S7" i="32" s="1"/>
  <c r="R43" i="32"/>
  <c r="S43" i="32" s="1"/>
  <c r="R21" i="32"/>
  <c r="S21" i="32" s="1"/>
  <c r="R37" i="32"/>
  <c r="S37" i="32" s="1"/>
  <c r="R17" i="32"/>
  <c r="S17" i="32" s="1"/>
  <c r="R11" i="32"/>
  <c r="S11" i="32" s="1"/>
  <c r="R33" i="32"/>
  <c r="S33" i="32" s="1"/>
  <c r="R41" i="35"/>
  <c r="S41" i="35" s="1"/>
  <c r="R33" i="35"/>
  <c r="S33" i="35" s="1"/>
  <c r="R25" i="35"/>
  <c r="S25" i="35" s="1"/>
  <c r="R17" i="35"/>
  <c r="S17" i="35" s="1"/>
  <c r="R9" i="35"/>
  <c r="S9" i="35" s="1"/>
  <c r="R37" i="35"/>
  <c r="S37" i="35" s="1"/>
  <c r="R29" i="35"/>
  <c r="S29" i="35" s="1"/>
  <c r="R21" i="35"/>
  <c r="S21" i="35" s="1"/>
  <c r="R13" i="35"/>
  <c r="S13" i="35" s="1"/>
  <c r="R7" i="35"/>
  <c r="S7" i="35" s="1"/>
  <c r="R43" i="35"/>
  <c r="S43" i="35" s="1"/>
  <c r="R27" i="35"/>
  <c r="S27" i="35" s="1"/>
  <c r="R11" i="35"/>
  <c r="S11" i="35" s="1"/>
  <c r="R22" i="35"/>
  <c r="S22" i="35" s="1"/>
  <c r="R35" i="35"/>
  <c r="S35" i="35" s="1"/>
  <c r="R19" i="35"/>
  <c r="S19" i="35" s="1"/>
  <c r="R23" i="35"/>
  <c r="S23" i="35" s="1"/>
  <c r="R15" i="35"/>
  <c r="S15" i="35" s="1"/>
  <c r="R39" i="35"/>
  <c r="S39" i="35" s="1"/>
  <c r="R31" i="35"/>
  <c r="S31" i="35" s="1"/>
  <c r="R8" i="35"/>
  <c r="S8" i="35" s="1"/>
  <c r="R16" i="35"/>
  <c r="S16" i="35" s="1"/>
  <c r="R24" i="35"/>
  <c r="S24" i="35" s="1"/>
  <c r="R32" i="35"/>
  <c r="S32" i="35" s="1"/>
  <c r="R40" i="35"/>
  <c r="S40" i="35" s="1"/>
  <c r="R6" i="35"/>
  <c r="S6" i="35" s="1"/>
  <c r="R18" i="35"/>
  <c r="S18" i="35" s="1"/>
  <c r="R28" i="35"/>
  <c r="S28" i="35" s="1"/>
  <c r="R38" i="35"/>
  <c r="S38" i="35" s="1"/>
  <c r="R12" i="35"/>
  <c r="S12" i="35" s="1"/>
  <c r="R26" i="35"/>
  <c r="S26" i="35" s="1"/>
  <c r="R42" i="35"/>
  <c r="S42" i="35" s="1"/>
  <c r="R10" i="35"/>
  <c r="S10" i="35" s="1"/>
  <c r="R30" i="35"/>
  <c r="S30" i="35" s="1"/>
  <c r="R20" i="35"/>
  <c r="S20" i="35" s="1"/>
  <c r="R36" i="35"/>
  <c r="S36" i="35" s="1"/>
  <c r="R34" i="35"/>
  <c r="S34" i="35" s="1"/>
  <c r="R14" i="35"/>
  <c r="S14" i="35" s="1"/>
  <c r="R5" i="35"/>
  <c r="R36" i="20"/>
  <c r="S36" i="20" s="1"/>
  <c r="R20" i="20"/>
  <c r="S20" i="20" s="1"/>
  <c r="R12" i="20"/>
  <c r="S12" i="20" s="1"/>
  <c r="R37" i="20"/>
  <c r="S37" i="20" s="1"/>
  <c r="R29" i="20"/>
  <c r="S29" i="20" s="1"/>
  <c r="R21" i="20"/>
  <c r="S21" i="20" s="1"/>
  <c r="R13" i="20"/>
  <c r="S13" i="20" s="1"/>
  <c r="R7" i="20"/>
  <c r="S7" i="20" s="1"/>
  <c r="R39" i="20"/>
  <c r="S39" i="20" s="1"/>
  <c r="R27" i="20"/>
  <c r="S27" i="20" s="1"/>
  <c r="R17" i="20"/>
  <c r="S17" i="20" s="1"/>
  <c r="R43" i="20"/>
  <c r="S43" i="20" s="1"/>
  <c r="R33" i="20"/>
  <c r="S33" i="20" s="1"/>
  <c r="R23" i="20"/>
  <c r="S23" i="20" s="1"/>
  <c r="R11" i="20"/>
  <c r="S11" i="20" s="1"/>
  <c r="R25" i="20"/>
  <c r="S25" i="20" s="1"/>
  <c r="R41" i="20"/>
  <c r="S41" i="20" s="1"/>
  <c r="R19" i="20"/>
  <c r="S19" i="20" s="1"/>
  <c r="R35" i="20"/>
  <c r="S35" i="20" s="1"/>
  <c r="R15" i="20"/>
  <c r="S15" i="20" s="1"/>
  <c r="R9" i="20"/>
  <c r="S9" i="20" s="1"/>
  <c r="R31" i="20"/>
  <c r="S31" i="20" s="1"/>
  <c r="R6" i="20"/>
  <c r="S6" i="20" s="1"/>
  <c r="R14" i="20"/>
  <c r="S14" i="20" s="1"/>
  <c r="R22" i="20"/>
  <c r="S22" i="20" s="1"/>
  <c r="R30" i="20"/>
  <c r="S30" i="20" s="1"/>
  <c r="R38" i="20"/>
  <c r="S38" i="20" s="1"/>
  <c r="R10" i="20"/>
  <c r="S10" i="20" s="1"/>
  <c r="R18" i="20"/>
  <c r="S18" i="20" s="1"/>
  <c r="R26" i="20"/>
  <c r="S26" i="20" s="1"/>
  <c r="R34" i="20"/>
  <c r="S34" i="20" s="1"/>
  <c r="R42" i="20"/>
  <c r="S42" i="20" s="1"/>
  <c r="R8" i="20"/>
  <c r="S8" i="20" s="1"/>
  <c r="R24" i="20"/>
  <c r="S24" i="20" s="1"/>
  <c r="R40" i="20"/>
  <c r="S40" i="20" s="1"/>
  <c r="R16" i="20"/>
  <c r="S16" i="20" s="1"/>
  <c r="R32" i="20"/>
  <c r="S32" i="20" s="1"/>
  <c r="R28" i="20"/>
  <c r="S28" i="20" s="1"/>
  <c r="R5" i="20"/>
  <c r="R5" i="30"/>
  <c r="S5" i="30" s="1"/>
  <c r="R12" i="30"/>
  <c r="S12" i="30" s="1"/>
  <c r="R20" i="30"/>
  <c r="S20" i="30" s="1"/>
  <c r="R28" i="30"/>
  <c r="S28" i="30" s="1"/>
  <c r="R36" i="30"/>
  <c r="S36" i="30" s="1"/>
  <c r="R6" i="30"/>
  <c r="S6" i="30" s="1"/>
  <c r="R16" i="30"/>
  <c r="S16" i="30" s="1"/>
  <c r="R26" i="30"/>
  <c r="S26" i="30" s="1"/>
  <c r="R38" i="30"/>
  <c r="S38" i="30" s="1"/>
  <c r="R8" i="30"/>
  <c r="S8" i="30" s="1"/>
  <c r="R22" i="30"/>
  <c r="S22" i="30" s="1"/>
  <c r="R34" i="30"/>
  <c r="S34" i="30" s="1"/>
  <c r="R14" i="30"/>
  <c r="S14" i="30" s="1"/>
  <c r="R30" i="30"/>
  <c r="S30" i="30" s="1"/>
  <c r="R42" i="30"/>
  <c r="S42" i="30" s="1"/>
  <c r="R24" i="30"/>
  <c r="S24" i="30" s="1"/>
  <c r="R10" i="30"/>
  <c r="S10" i="30" s="1"/>
  <c r="R40" i="30"/>
  <c r="S40" i="30" s="1"/>
  <c r="R32" i="30"/>
  <c r="S32" i="30" s="1"/>
  <c r="R18" i="30"/>
  <c r="S18" i="30" s="1"/>
  <c r="R41" i="30"/>
  <c r="S41" i="30" s="1"/>
  <c r="R33" i="30"/>
  <c r="S33" i="30" s="1"/>
  <c r="R25" i="30"/>
  <c r="S25" i="30" s="1"/>
  <c r="R17" i="30"/>
  <c r="S17" i="30" s="1"/>
  <c r="R9" i="30"/>
  <c r="S9" i="30" s="1"/>
  <c r="R39" i="30"/>
  <c r="S39" i="30" s="1"/>
  <c r="R29" i="30"/>
  <c r="S29" i="30" s="1"/>
  <c r="R19" i="30"/>
  <c r="S19" i="30" s="1"/>
  <c r="R7" i="30"/>
  <c r="R35" i="30"/>
  <c r="S35" i="30" s="1"/>
  <c r="R13" i="30"/>
  <c r="S13" i="30" s="1"/>
  <c r="R43" i="30"/>
  <c r="S43" i="30" s="1"/>
  <c r="R37" i="30"/>
  <c r="S37" i="30" s="1"/>
  <c r="R31" i="30"/>
  <c r="S31" i="30" s="1"/>
  <c r="R23" i="30"/>
  <c r="S23" i="30" s="1"/>
  <c r="R27" i="30"/>
  <c r="S27" i="30" s="1"/>
  <c r="R21" i="30"/>
  <c r="S21" i="30" s="1"/>
  <c r="R15" i="30"/>
  <c r="S15" i="30" s="1"/>
  <c r="R11" i="30"/>
  <c r="S11" i="30" s="1"/>
  <c r="R36" i="37"/>
  <c r="S36" i="37" s="1"/>
  <c r="R28" i="37"/>
  <c r="S28" i="37" s="1"/>
  <c r="R20" i="37"/>
  <c r="S20" i="37" s="1"/>
  <c r="R12" i="37"/>
  <c r="S12" i="37" s="1"/>
  <c r="R43" i="37"/>
  <c r="S43" i="37" s="1"/>
  <c r="R35" i="37"/>
  <c r="S35" i="37" s="1"/>
  <c r="R27" i="37"/>
  <c r="S27" i="37" s="1"/>
  <c r="R19" i="37"/>
  <c r="S19" i="37" s="1"/>
  <c r="R11" i="37"/>
  <c r="S11" i="37" s="1"/>
  <c r="R42" i="37"/>
  <c r="S42" i="37" s="1"/>
  <c r="R32" i="37"/>
  <c r="S32" i="37" s="1"/>
  <c r="R22" i="37"/>
  <c r="S22" i="37" s="1"/>
  <c r="R10" i="37"/>
  <c r="S10" i="37" s="1"/>
  <c r="R39" i="37"/>
  <c r="S39" i="37" s="1"/>
  <c r="R29" i="37"/>
  <c r="S29" i="37" s="1"/>
  <c r="R17" i="37"/>
  <c r="S17" i="37" s="1"/>
  <c r="R7" i="37"/>
  <c r="S7" i="37" s="1"/>
  <c r="R40" i="37"/>
  <c r="S40" i="37" s="1"/>
  <c r="R26" i="37"/>
  <c r="S26" i="37" s="1"/>
  <c r="R14" i="37"/>
  <c r="S14" i="37" s="1"/>
  <c r="R37" i="37"/>
  <c r="S37" i="37" s="1"/>
  <c r="R23" i="37"/>
  <c r="S23" i="37" s="1"/>
  <c r="R9" i="37"/>
  <c r="S9" i="37" s="1"/>
  <c r="R34" i="37"/>
  <c r="S34" i="37" s="1"/>
  <c r="R16" i="37"/>
  <c r="S16" i="37" s="1"/>
  <c r="R33" i="37"/>
  <c r="S33" i="37" s="1"/>
  <c r="R15" i="37"/>
  <c r="S15" i="37" s="1"/>
  <c r="R24" i="37"/>
  <c r="S24" i="37" s="1"/>
  <c r="R6" i="37"/>
  <c r="S6" i="37" s="1"/>
  <c r="R25" i="37"/>
  <c r="S25" i="37" s="1"/>
  <c r="R8" i="37"/>
  <c r="S8" i="37" s="1"/>
  <c r="R13" i="37"/>
  <c r="S13" i="37" s="1"/>
  <c r="R30" i="37"/>
  <c r="S30" i="37" s="1"/>
  <c r="R31" i="37"/>
  <c r="S31" i="37" s="1"/>
  <c r="R38" i="37"/>
  <c r="S38" i="37" s="1"/>
  <c r="R41" i="37"/>
  <c r="S41" i="37" s="1"/>
  <c r="R5" i="37"/>
  <c r="R21" i="37"/>
  <c r="S21" i="37" s="1"/>
  <c r="R18" i="37"/>
  <c r="S18" i="37" s="1"/>
  <c r="R37" i="39"/>
  <c r="S37" i="39" s="1"/>
  <c r="R29" i="39"/>
  <c r="S29" i="39" s="1"/>
  <c r="R21" i="39"/>
  <c r="S21" i="39" s="1"/>
  <c r="R13" i="39"/>
  <c r="S13" i="39" s="1"/>
  <c r="R5" i="39"/>
  <c r="R36" i="39"/>
  <c r="S36" i="39" s="1"/>
  <c r="R28" i="39"/>
  <c r="S28" i="39" s="1"/>
  <c r="R20" i="39"/>
  <c r="S20" i="39" s="1"/>
  <c r="R12" i="39"/>
  <c r="S12" i="39" s="1"/>
  <c r="R39" i="39"/>
  <c r="S39" i="39" s="1"/>
  <c r="R27" i="39"/>
  <c r="S27" i="39" s="1"/>
  <c r="R17" i="39"/>
  <c r="S17" i="39" s="1"/>
  <c r="R7" i="39"/>
  <c r="S7" i="39" s="1"/>
  <c r="R34" i="39"/>
  <c r="S34" i="39" s="1"/>
  <c r="R24" i="39"/>
  <c r="S24" i="39" s="1"/>
  <c r="R14" i="39"/>
  <c r="S14" i="39" s="1"/>
  <c r="R35" i="39"/>
  <c r="S35" i="39" s="1"/>
  <c r="R23" i="39"/>
  <c r="S23" i="39" s="1"/>
  <c r="R9" i="39"/>
  <c r="S9" i="39" s="1"/>
  <c r="R32" i="39"/>
  <c r="S32" i="39" s="1"/>
  <c r="R18" i="39"/>
  <c r="S18" i="39" s="1"/>
  <c r="R6" i="39"/>
  <c r="S6" i="39" s="1"/>
  <c r="R33" i="39"/>
  <c r="S33" i="39" s="1"/>
  <c r="R15" i="39"/>
  <c r="S15" i="39" s="1"/>
  <c r="R38" i="39"/>
  <c r="S38" i="39" s="1"/>
  <c r="R16" i="39"/>
  <c r="S16" i="39" s="1"/>
  <c r="R43" i="39"/>
  <c r="S43" i="39" s="1"/>
  <c r="R25" i="39"/>
  <c r="S25" i="39" s="1"/>
  <c r="R42" i="39"/>
  <c r="S42" i="39" s="1"/>
  <c r="R26" i="39"/>
  <c r="S26" i="39" s="1"/>
  <c r="R8" i="39"/>
  <c r="S8" i="39" s="1"/>
  <c r="R11" i="39"/>
  <c r="S11" i="39" s="1"/>
  <c r="R10" i="39"/>
  <c r="S10" i="39" s="1"/>
  <c r="R31" i="39"/>
  <c r="S31" i="39" s="1"/>
  <c r="R30" i="39"/>
  <c r="S30" i="39" s="1"/>
  <c r="R41" i="39"/>
  <c r="S41" i="39" s="1"/>
  <c r="R40" i="39"/>
  <c r="S40" i="39" s="1"/>
  <c r="R22" i="39"/>
  <c r="S22" i="39" s="1"/>
  <c r="R19" i="39"/>
  <c r="S19" i="39" s="1"/>
  <c r="R5" i="18" a="1"/>
  <c r="Q44" i="18"/>
  <c r="W23" i="44"/>
  <c r="U23" i="44"/>
  <c r="Y23" i="44"/>
  <c r="Y20" i="44"/>
  <c r="W20" i="44"/>
  <c r="U20" i="44"/>
  <c r="Y12" i="44"/>
  <c r="U12" i="44"/>
  <c r="W12" i="44"/>
  <c r="W31" i="44"/>
  <c r="U31" i="44"/>
  <c r="Y31" i="44"/>
  <c r="W15" i="44"/>
  <c r="Y15" i="44"/>
  <c r="U15" i="44"/>
  <c r="Y30" i="44"/>
  <c r="U30" i="44"/>
  <c r="W30" i="44"/>
  <c r="W21" i="44"/>
  <c r="U21" i="44"/>
  <c r="Y21" i="44"/>
  <c r="Y10" i="44"/>
  <c r="U10" i="44"/>
  <c r="W10" i="44"/>
  <c r="W38" i="44"/>
  <c r="U38" i="44"/>
  <c r="Y38" i="44"/>
  <c r="Y27" i="44"/>
  <c r="W27" i="44"/>
  <c r="U27" i="44"/>
  <c r="W14" i="44"/>
  <c r="U14" i="44"/>
  <c r="Y14" i="44"/>
  <c r="W36" i="44"/>
  <c r="U36" i="44"/>
  <c r="Y36" i="44"/>
  <c r="W19" i="44"/>
  <c r="Y19" i="44"/>
  <c r="U19" i="44"/>
  <c r="W39" i="44"/>
  <c r="U39" i="44"/>
  <c r="Y39" i="44"/>
  <c r="Y8" i="44"/>
  <c r="W8" i="44"/>
  <c r="U8" i="44"/>
  <c r="Y24" i="44"/>
  <c r="U24" i="44"/>
  <c r="W24" i="44"/>
  <c r="U40" i="44"/>
  <c r="W40" i="44"/>
  <c r="Y40" i="44"/>
  <c r="W17" i="44"/>
  <c r="Y17" i="44"/>
  <c r="U17" i="44"/>
  <c r="Y33" i="44"/>
  <c r="U33" i="44"/>
  <c r="W33" i="44"/>
  <c r="Q44" i="14"/>
  <c r="R5" i="14" a="1"/>
  <c r="R8" i="33"/>
  <c r="S8" i="33" s="1"/>
  <c r="R16" i="33"/>
  <c r="S16" i="33" s="1"/>
  <c r="R24" i="33"/>
  <c r="S24" i="33" s="1"/>
  <c r="R32" i="33"/>
  <c r="S32" i="33" s="1"/>
  <c r="R40" i="33"/>
  <c r="S40" i="33" s="1"/>
  <c r="R10" i="33"/>
  <c r="S10" i="33" s="1"/>
  <c r="R20" i="33"/>
  <c r="S20" i="33" s="1"/>
  <c r="R30" i="33"/>
  <c r="S30" i="33" s="1"/>
  <c r="R42" i="33"/>
  <c r="S42" i="33" s="1"/>
  <c r="R14" i="33"/>
  <c r="S14" i="33" s="1"/>
  <c r="R28" i="33"/>
  <c r="S28" i="33" s="1"/>
  <c r="R12" i="33"/>
  <c r="S12" i="33" s="1"/>
  <c r="R34" i="33"/>
  <c r="S34" i="33" s="1"/>
  <c r="R5" i="33"/>
  <c r="R22" i="33"/>
  <c r="S22" i="33" s="1"/>
  <c r="R38" i="33"/>
  <c r="S38" i="33" s="1"/>
  <c r="R18" i="33"/>
  <c r="S18" i="33" s="1"/>
  <c r="R36" i="33"/>
  <c r="S36" i="33" s="1"/>
  <c r="R26" i="33"/>
  <c r="S26" i="33" s="1"/>
  <c r="R6" i="33"/>
  <c r="S6" i="33" s="1"/>
  <c r="R39" i="33"/>
  <c r="S39" i="33" s="1"/>
  <c r="R31" i="33"/>
  <c r="S31" i="33" s="1"/>
  <c r="R23" i="33"/>
  <c r="S23" i="33" s="1"/>
  <c r="R15" i="33"/>
  <c r="S15" i="33" s="1"/>
  <c r="R7" i="33"/>
  <c r="S7" i="33" s="1"/>
  <c r="R41" i="33"/>
  <c r="S41" i="33" s="1"/>
  <c r="R29" i="33"/>
  <c r="S29" i="33" s="1"/>
  <c r="R19" i="33"/>
  <c r="S19" i="33" s="1"/>
  <c r="R9" i="33"/>
  <c r="S9" i="33" s="1"/>
  <c r="R35" i="33"/>
  <c r="S35" i="33" s="1"/>
  <c r="R25" i="33"/>
  <c r="S25" i="33" s="1"/>
  <c r="R13" i="33"/>
  <c r="S13" i="33" s="1"/>
  <c r="R37" i="33"/>
  <c r="S37" i="33" s="1"/>
  <c r="R17" i="33"/>
  <c r="S17" i="33" s="1"/>
  <c r="R33" i="33"/>
  <c r="S33" i="33" s="1"/>
  <c r="R11" i="33"/>
  <c r="S11" i="33" s="1"/>
  <c r="R27" i="33"/>
  <c r="S27" i="33" s="1"/>
  <c r="R21" i="33"/>
  <c r="S21" i="33" s="1"/>
  <c r="R43" i="33"/>
  <c r="S43" i="33" s="1"/>
  <c r="R10" i="15"/>
  <c r="S10" i="15" s="1"/>
  <c r="R18" i="15"/>
  <c r="S18" i="15" s="1"/>
  <c r="R26" i="15"/>
  <c r="S26" i="15" s="1"/>
  <c r="R34" i="15"/>
  <c r="S34" i="15" s="1"/>
  <c r="R42" i="15"/>
  <c r="S42" i="15" s="1"/>
  <c r="R6" i="15"/>
  <c r="S6" i="15" s="1"/>
  <c r="R14" i="15"/>
  <c r="S14" i="15" s="1"/>
  <c r="R22" i="15"/>
  <c r="S22" i="15" s="1"/>
  <c r="R30" i="15"/>
  <c r="S30" i="15" s="1"/>
  <c r="R38" i="15"/>
  <c r="S38" i="15" s="1"/>
  <c r="R5" i="15"/>
  <c r="R20" i="15"/>
  <c r="S20" i="15" s="1"/>
  <c r="R36" i="15"/>
  <c r="S36" i="15" s="1"/>
  <c r="R12" i="15"/>
  <c r="S12" i="15" s="1"/>
  <c r="R28" i="15"/>
  <c r="S28" i="15" s="1"/>
  <c r="R24" i="15"/>
  <c r="S24" i="15" s="1"/>
  <c r="R32" i="15"/>
  <c r="S32" i="15" s="1"/>
  <c r="R16" i="15"/>
  <c r="S16" i="15" s="1"/>
  <c r="R40" i="15"/>
  <c r="S40" i="15" s="1"/>
  <c r="R39" i="15"/>
  <c r="S39" i="15" s="1"/>
  <c r="R31" i="15"/>
  <c r="S31" i="15" s="1"/>
  <c r="R23" i="15"/>
  <c r="S23" i="15" s="1"/>
  <c r="R15" i="15"/>
  <c r="S15" i="15" s="1"/>
  <c r="R37" i="15"/>
  <c r="S37" i="15" s="1"/>
  <c r="R27" i="15"/>
  <c r="S27" i="15" s="1"/>
  <c r="R17" i="15"/>
  <c r="S17" i="15" s="1"/>
  <c r="R7" i="15"/>
  <c r="S7" i="15" s="1"/>
  <c r="R43" i="15"/>
  <c r="S43" i="15" s="1"/>
  <c r="R33" i="15"/>
  <c r="S33" i="15" s="1"/>
  <c r="R21" i="15"/>
  <c r="S21" i="15" s="1"/>
  <c r="R11" i="15"/>
  <c r="S11" i="15" s="1"/>
  <c r="R8" i="15"/>
  <c r="S8" i="15" s="1"/>
  <c r="R35" i="15"/>
  <c r="S35" i="15" s="1"/>
  <c r="R13" i="15"/>
  <c r="S13" i="15" s="1"/>
  <c r="R29" i="15"/>
  <c r="S29" i="15" s="1"/>
  <c r="R9" i="15"/>
  <c r="S9" i="15" s="1"/>
  <c r="R25" i="15"/>
  <c r="S25" i="15" s="1"/>
  <c r="R19" i="15"/>
  <c r="S19" i="15" s="1"/>
  <c r="R41" i="15"/>
  <c r="S41" i="15" s="1"/>
  <c r="R6" i="52"/>
  <c r="S6" i="52" s="1"/>
  <c r="R43" i="52"/>
  <c r="S43" i="52" s="1"/>
  <c r="R35" i="52"/>
  <c r="S35" i="52" s="1"/>
  <c r="R27" i="52"/>
  <c r="S27" i="52" s="1"/>
  <c r="R19" i="52"/>
  <c r="S19" i="52" s="1"/>
  <c r="R11" i="52"/>
  <c r="S11" i="52" s="1"/>
  <c r="R42" i="52"/>
  <c r="S42" i="52" s="1"/>
  <c r="R34" i="52"/>
  <c r="S34" i="52" s="1"/>
  <c r="R26" i="52"/>
  <c r="S26" i="52" s="1"/>
  <c r="R18" i="52"/>
  <c r="S18" i="52" s="1"/>
  <c r="R10" i="52"/>
  <c r="S10" i="52" s="1"/>
  <c r="R39" i="52"/>
  <c r="S39" i="52" s="1"/>
  <c r="R29" i="52"/>
  <c r="S29" i="52" s="1"/>
  <c r="R17" i="52"/>
  <c r="S17" i="52" s="1"/>
  <c r="R7" i="52"/>
  <c r="S7" i="52" s="1"/>
  <c r="R36" i="52"/>
  <c r="S36" i="52" s="1"/>
  <c r="R24" i="52"/>
  <c r="S24" i="52" s="1"/>
  <c r="R14" i="52"/>
  <c r="S14" i="52" s="1"/>
  <c r="R41" i="52"/>
  <c r="S41" i="52" s="1"/>
  <c r="R25" i="52"/>
  <c r="S25" i="52" s="1"/>
  <c r="R13" i="52"/>
  <c r="S13" i="52" s="1"/>
  <c r="R38" i="52"/>
  <c r="S38" i="52" s="1"/>
  <c r="R22" i="52"/>
  <c r="S22" i="52" s="1"/>
  <c r="R8" i="52"/>
  <c r="S8" i="52" s="1"/>
  <c r="R37" i="52"/>
  <c r="S37" i="52" s="1"/>
  <c r="R23" i="52"/>
  <c r="S23" i="52" s="1"/>
  <c r="R9" i="52"/>
  <c r="S9" i="52" s="1"/>
  <c r="R32" i="52"/>
  <c r="S32" i="52" s="1"/>
  <c r="R20" i="52"/>
  <c r="S20" i="52" s="1"/>
  <c r="R15" i="52"/>
  <c r="S15" i="52" s="1"/>
  <c r="R28" i="52"/>
  <c r="S28" i="52" s="1"/>
  <c r="R31" i="52"/>
  <c r="S31" i="52" s="1"/>
  <c r="R40" i="52"/>
  <c r="S40" i="52" s="1"/>
  <c r="R12" i="52"/>
  <c r="S12" i="52" s="1"/>
  <c r="R21" i="52"/>
  <c r="S21" i="52" s="1"/>
  <c r="R30" i="52"/>
  <c r="S30" i="52" s="1"/>
  <c r="R5" i="52"/>
  <c r="R33" i="52"/>
  <c r="S33" i="52" s="1"/>
  <c r="R16" i="52"/>
  <c r="S16" i="52" s="1"/>
  <c r="R34" i="36"/>
  <c r="S34" i="36" s="1"/>
  <c r="R24" i="36"/>
  <c r="S24" i="36" s="1"/>
  <c r="R14" i="36"/>
  <c r="S14" i="36" s="1"/>
  <c r="R41" i="36"/>
  <c r="S41" i="36" s="1"/>
  <c r="R31" i="36"/>
  <c r="S31" i="36" s="1"/>
  <c r="R21" i="36"/>
  <c r="S21" i="36" s="1"/>
  <c r="R9" i="36"/>
  <c r="S9" i="36" s="1"/>
  <c r="R38" i="36"/>
  <c r="S38" i="36" s="1"/>
  <c r="R22" i="36"/>
  <c r="S22" i="36" s="1"/>
  <c r="R8" i="36"/>
  <c r="S8" i="36" s="1"/>
  <c r="R33" i="36"/>
  <c r="S33" i="36" s="1"/>
  <c r="R17" i="36"/>
  <c r="S17" i="36" s="1"/>
  <c r="R32" i="36"/>
  <c r="S32" i="36" s="1"/>
  <c r="R16" i="36"/>
  <c r="S16" i="36" s="1"/>
  <c r="R37" i="36"/>
  <c r="S37" i="36" s="1"/>
  <c r="R15" i="36"/>
  <c r="S15" i="36" s="1"/>
  <c r="R42" i="36"/>
  <c r="S42" i="36" s="1"/>
  <c r="R26" i="36"/>
  <c r="S26" i="36" s="1"/>
  <c r="R6" i="36"/>
  <c r="S6" i="36" s="1"/>
  <c r="R25" i="36"/>
  <c r="S25" i="36" s="1"/>
  <c r="R7" i="36"/>
  <c r="S7" i="36" s="1"/>
  <c r="R10" i="36"/>
  <c r="S10" i="36" s="1"/>
  <c r="R13" i="36"/>
  <c r="S13" i="36" s="1"/>
  <c r="R30" i="36"/>
  <c r="S30" i="36" s="1"/>
  <c r="R29" i="36"/>
  <c r="S29" i="36" s="1"/>
  <c r="R40" i="36"/>
  <c r="S40" i="36" s="1"/>
  <c r="R39" i="36"/>
  <c r="S39" i="36" s="1"/>
  <c r="R23" i="36"/>
  <c r="S23" i="36" s="1"/>
  <c r="R18" i="36"/>
  <c r="S18" i="36" s="1"/>
  <c r="R36" i="36"/>
  <c r="S36" i="36" s="1"/>
  <c r="R20" i="36"/>
  <c r="S20" i="36" s="1"/>
  <c r="R43" i="36"/>
  <c r="S43" i="36" s="1"/>
  <c r="R27" i="36"/>
  <c r="S27" i="36" s="1"/>
  <c r="R11" i="36"/>
  <c r="S11" i="36" s="1"/>
  <c r="R28" i="36"/>
  <c r="S28" i="36" s="1"/>
  <c r="R12" i="36"/>
  <c r="S12" i="36" s="1"/>
  <c r="R35" i="36"/>
  <c r="S35" i="36" s="1"/>
  <c r="R19" i="36"/>
  <c r="S19" i="36" s="1"/>
  <c r="R5" i="36"/>
  <c r="Q44" i="48"/>
  <c r="R5" i="48" a="1"/>
  <c r="R10" i="28"/>
  <c r="S10" i="28" s="1"/>
  <c r="R18" i="28"/>
  <c r="S18" i="28" s="1"/>
  <c r="R26" i="28"/>
  <c r="S26" i="28" s="1"/>
  <c r="R34" i="28"/>
  <c r="S34" i="28" s="1"/>
  <c r="R42" i="28"/>
  <c r="S42" i="28" s="1"/>
  <c r="R8" i="28"/>
  <c r="S8" i="28" s="1"/>
  <c r="R20" i="28"/>
  <c r="S20" i="28" s="1"/>
  <c r="R30" i="28"/>
  <c r="S30" i="28" s="1"/>
  <c r="R40" i="28"/>
  <c r="S40" i="28" s="1"/>
  <c r="R5" i="28"/>
  <c r="R14" i="28"/>
  <c r="S14" i="28" s="1"/>
  <c r="R36" i="28"/>
  <c r="S36" i="28" s="1"/>
  <c r="R12" i="28"/>
  <c r="S12" i="28" s="1"/>
  <c r="R28" i="28"/>
  <c r="S28" i="28" s="1"/>
  <c r="R38" i="28"/>
  <c r="S38" i="28" s="1"/>
  <c r="R39" i="28"/>
  <c r="S39" i="28" s="1"/>
  <c r="R23" i="28"/>
  <c r="S23" i="28" s="1"/>
  <c r="R37" i="28"/>
  <c r="S37" i="28" s="1"/>
  <c r="R17" i="28"/>
  <c r="S17" i="28" s="1"/>
  <c r="R43" i="28"/>
  <c r="S43" i="28" s="1"/>
  <c r="R21" i="28"/>
  <c r="S21" i="28" s="1"/>
  <c r="R25" i="28"/>
  <c r="S25" i="28" s="1"/>
  <c r="R19" i="28"/>
  <c r="S19" i="28" s="1"/>
  <c r="R13" i="28"/>
  <c r="S13" i="28" s="1"/>
  <c r="R9" i="28"/>
  <c r="S9" i="28" s="1"/>
  <c r="R24" i="28"/>
  <c r="S24" i="28" s="1"/>
  <c r="R22" i="28"/>
  <c r="S22" i="28" s="1"/>
  <c r="R32" i="28"/>
  <c r="S32" i="28" s="1"/>
  <c r="R6" i="28"/>
  <c r="S6" i="28" s="1"/>
  <c r="R16" i="28"/>
  <c r="S16" i="28" s="1"/>
  <c r="R31" i="28"/>
  <c r="S31" i="28" s="1"/>
  <c r="R15" i="28"/>
  <c r="S15" i="28" s="1"/>
  <c r="R27" i="28"/>
  <c r="S27" i="28" s="1"/>
  <c r="R7" i="28"/>
  <c r="S7" i="28" s="1"/>
  <c r="R33" i="28"/>
  <c r="S33" i="28" s="1"/>
  <c r="R11" i="28"/>
  <c r="S11" i="28" s="1"/>
  <c r="R41" i="28"/>
  <c r="S41" i="28" s="1"/>
  <c r="R35" i="28"/>
  <c r="S35" i="28" s="1"/>
  <c r="R29" i="28"/>
  <c r="S29" i="28" s="1"/>
  <c r="W7" i="12"/>
  <c r="Y7" i="12"/>
  <c r="U7" i="12"/>
  <c r="Y9" i="12"/>
  <c r="W9" i="12"/>
  <c r="U9" i="12"/>
  <c r="W15" i="12"/>
  <c r="U15" i="12"/>
  <c r="Y15" i="12"/>
  <c r="Y21" i="12"/>
  <c r="W21" i="12"/>
  <c r="U21" i="12"/>
  <c r="U17" i="12"/>
  <c r="Y17" i="12"/>
  <c r="W17" i="12"/>
  <c r="U39" i="12"/>
  <c r="W39" i="12"/>
  <c r="Y39" i="12"/>
  <c r="Y23" i="12"/>
  <c r="U23" i="12"/>
  <c r="W23" i="12"/>
  <c r="Y11" i="12"/>
  <c r="W11" i="12"/>
  <c r="U11" i="12"/>
  <c r="U27" i="12"/>
  <c r="W27" i="12"/>
  <c r="Y27" i="12"/>
  <c r="U43" i="12"/>
  <c r="W43" i="12"/>
  <c r="Y43" i="12"/>
  <c r="W8" i="12"/>
  <c r="U8" i="12"/>
  <c r="Y8" i="12"/>
  <c r="W24" i="12"/>
  <c r="U24" i="12"/>
  <c r="Y24" i="12"/>
  <c r="U36" i="12"/>
  <c r="W36" i="12"/>
  <c r="Y36" i="12"/>
  <c r="R44" i="12"/>
  <c r="S5" i="12"/>
  <c r="W12" i="12"/>
  <c r="U12" i="12"/>
  <c r="Y12" i="12"/>
  <c r="Y30" i="12"/>
  <c r="W30" i="12"/>
  <c r="U30" i="12"/>
  <c r="Y14" i="12"/>
  <c r="W14" i="12"/>
  <c r="U14" i="12"/>
  <c r="W42" i="12"/>
  <c r="Y42" i="12"/>
  <c r="U42" i="12"/>
  <c r="Y26" i="12"/>
  <c r="U26" i="12"/>
  <c r="W26" i="12"/>
  <c r="Y10" i="12"/>
  <c r="W10" i="12"/>
  <c r="U10" i="12"/>
  <c r="R10" i="24"/>
  <c r="S10" i="24" s="1"/>
  <c r="R18" i="24"/>
  <c r="S18" i="24" s="1"/>
  <c r="R26" i="24"/>
  <c r="S26" i="24" s="1"/>
  <c r="R34" i="24"/>
  <c r="S34" i="24" s="1"/>
  <c r="R42" i="24"/>
  <c r="S42" i="24" s="1"/>
  <c r="R8" i="24"/>
  <c r="S8" i="24" s="1"/>
  <c r="R20" i="24"/>
  <c r="S20" i="24" s="1"/>
  <c r="R30" i="24"/>
  <c r="S30" i="24" s="1"/>
  <c r="R40" i="24"/>
  <c r="S40" i="24" s="1"/>
  <c r="R12" i="24"/>
  <c r="S12" i="24" s="1"/>
  <c r="R24" i="24"/>
  <c r="S24" i="24" s="1"/>
  <c r="R38" i="24"/>
  <c r="S38" i="24" s="1"/>
  <c r="R5" i="24"/>
  <c r="R16" i="24"/>
  <c r="S16" i="24" s="1"/>
  <c r="R32" i="24"/>
  <c r="S32" i="24" s="1"/>
  <c r="R14" i="24"/>
  <c r="S14" i="24" s="1"/>
  <c r="R28" i="24"/>
  <c r="S28" i="24" s="1"/>
  <c r="R6" i="24"/>
  <c r="S6" i="24" s="1"/>
  <c r="R36" i="24"/>
  <c r="S36" i="24" s="1"/>
  <c r="R22" i="24"/>
  <c r="S22" i="24" s="1"/>
  <c r="R41" i="24"/>
  <c r="S41" i="24" s="1"/>
  <c r="R33" i="24"/>
  <c r="S33" i="24" s="1"/>
  <c r="R25" i="24"/>
  <c r="S25" i="24" s="1"/>
  <c r="R17" i="24"/>
  <c r="S17" i="24" s="1"/>
  <c r="R9" i="24"/>
  <c r="S9" i="24" s="1"/>
  <c r="R37" i="24"/>
  <c r="S37" i="24" s="1"/>
  <c r="R27" i="24"/>
  <c r="S27" i="24" s="1"/>
  <c r="R15" i="24"/>
  <c r="S15" i="24" s="1"/>
  <c r="R7" i="24"/>
  <c r="S7" i="24" s="1"/>
  <c r="R43" i="24"/>
  <c r="S43" i="24" s="1"/>
  <c r="R31" i="24"/>
  <c r="S31" i="24" s="1"/>
  <c r="R21" i="24"/>
  <c r="S21" i="24" s="1"/>
  <c r="R11" i="24"/>
  <c r="S11" i="24" s="1"/>
  <c r="R23" i="24"/>
  <c r="S23" i="24" s="1"/>
  <c r="R39" i="24"/>
  <c r="S39" i="24" s="1"/>
  <c r="R19" i="24"/>
  <c r="S19" i="24" s="1"/>
  <c r="R35" i="24"/>
  <c r="S35" i="24" s="1"/>
  <c r="R13" i="24"/>
  <c r="S13" i="24" s="1"/>
  <c r="R29" i="24"/>
  <c r="S29" i="24" s="1"/>
  <c r="R43" i="34"/>
  <c r="S43" i="34" s="1"/>
  <c r="R33" i="34"/>
  <c r="S33" i="34" s="1"/>
  <c r="R23" i="34"/>
  <c r="S23" i="34" s="1"/>
  <c r="R11" i="34"/>
  <c r="S11" i="34" s="1"/>
  <c r="R25" i="34"/>
  <c r="S25" i="34" s="1"/>
  <c r="R41" i="34"/>
  <c r="S41" i="34" s="1"/>
  <c r="R19" i="34"/>
  <c r="S19" i="34" s="1"/>
  <c r="R35" i="34"/>
  <c r="S35" i="34" s="1"/>
  <c r="R15" i="34"/>
  <c r="S15" i="34" s="1"/>
  <c r="R31" i="34"/>
  <c r="S31" i="34" s="1"/>
  <c r="R9" i="34"/>
  <c r="S9" i="34" s="1"/>
  <c r="R5" i="34"/>
  <c r="S5" i="34" s="1"/>
  <c r="R20" i="34"/>
  <c r="S20" i="34" s="1"/>
  <c r="R36" i="34"/>
  <c r="S36" i="34" s="1"/>
  <c r="R18" i="34"/>
  <c r="S18" i="34" s="1"/>
  <c r="R40" i="34"/>
  <c r="S40" i="34" s="1"/>
  <c r="R26" i="34"/>
  <c r="S26" i="34" s="1"/>
  <c r="R22" i="34"/>
  <c r="S22" i="34" s="1"/>
  <c r="R10" i="34"/>
  <c r="S10" i="34" s="1"/>
  <c r="R24" i="34"/>
  <c r="S24" i="34" s="1"/>
  <c r="R34" i="34"/>
  <c r="S34" i="34" s="1"/>
  <c r="R37" i="34"/>
  <c r="S37" i="34" s="1"/>
  <c r="R21" i="34"/>
  <c r="S21" i="34" s="1"/>
  <c r="R39" i="34"/>
  <c r="S39" i="34" s="1"/>
  <c r="R17" i="34"/>
  <c r="S17" i="34" s="1"/>
  <c r="R12" i="34"/>
  <c r="S12" i="34" s="1"/>
  <c r="R28" i="34"/>
  <c r="S28" i="34" s="1"/>
  <c r="R8" i="34"/>
  <c r="S8" i="34" s="1"/>
  <c r="R30" i="34"/>
  <c r="S30" i="34" s="1"/>
  <c r="R14" i="34"/>
  <c r="S14" i="34" s="1"/>
  <c r="R42" i="34"/>
  <c r="S42" i="34" s="1"/>
  <c r="R38" i="34"/>
  <c r="S38" i="34" s="1"/>
  <c r="R32" i="34"/>
  <c r="S32" i="34" s="1"/>
  <c r="R6" i="34"/>
  <c r="S6" i="34" s="1"/>
  <c r="R16" i="34"/>
  <c r="S16" i="34" s="1"/>
  <c r="R29" i="34"/>
  <c r="S29" i="34" s="1"/>
  <c r="R13" i="34"/>
  <c r="S13" i="34" s="1"/>
  <c r="R27" i="34"/>
  <c r="S27" i="34" s="1"/>
  <c r="R7" i="34"/>
  <c r="R18" i="31"/>
  <c r="S18" i="31" s="1"/>
  <c r="R30" i="31"/>
  <c r="S30" i="31" s="1"/>
  <c r="R14" i="31"/>
  <c r="S14" i="31" s="1"/>
  <c r="R36" i="31"/>
  <c r="S36" i="31" s="1"/>
  <c r="R6" i="31"/>
  <c r="S6" i="31" s="1"/>
  <c r="R26" i="31"/>
  <c r="S26" i="31" s="1"/>
  <c r="R42" i="31"/>
  <c r="S42" i="31" s="1"/>
  <c r="R38" i="31"/>
  <c r="S38" i="31" s="1"/>
  <c r="R20" i="31"/>
  <c r="S20" i="31" s="1"/>
  <c r="R10" i="31"/>
  <c r="S10" i="31" s="1"/>
  <c r="R28" i="31"/>
  <c r="S28" i="31" s="1"/>
  <c r="R37" i="31"/>
  <c r="S37" i="31" s="1"/>
  <c r="R29" i="31"/>
  <c r="S29" i="31" s="1"/>
  <c r="R21" i="31"/>
  <c r="S21" i="31" s="1"/>
  <c r="R13" i="31"/>
  <c r="S13" i="31" s="1"/>
  <c r="R7" i="31"/>
  <c r="S7" i="31" s="1"/>
  <c r="R39" i="31"/>
  <c r="S39" i="31" s="1"/>
  <c r="R27" i="31"/>
  <c r="S27" i="31" s="1"/>
  <c r="R17" i="31"/>
  <c r="S17" i="31" s="1"/>
  <c r="R43" i="31"/>
  <c r="S43" i="31" s="1"/>
  <c r="R33" i="31"/>
  <c r="S33" i="31" s="1"/>
  <c r="R23" i="31"/>
  <c r="S23" i="31" s="1"/>
  <c r="R11" i="31"/>
  <c r="S11" i="31" s="1"/>
  <c r="R35" i="31"/>
  <c r="S35" i="31" s="1"/>
  <c r="R15" i="31"/>
  <c r="S15" i="31" s="1"/>
  <c r="R31" i="31"/>
  <c r="S31" i="31" s="1"/>
  <c r="R9" i="31"/>
  <c r="S9" i="31" s="1"/>
  <c r="R25" i="31"/>
  <c r="S25" i="31" s="1"/>
  <c r="R41" i="31"/>
  <c r="S41" i="31" s="1"/>
  <c r="R19" i="31"/>
  <c r="S19" i="31" s="1"/>
  <c r="R8" i="31"/>
  <c r="S8" i="31" s="1"/>
  <c r="R16" i="31"/>
  <c r="S16" i="31" s="1"/>
  <c r="R24" i="31"/>
  <c r="S24" i="31" s="1"/>
  <c r="R32" i="31"/>
  <c r="S32" i="31" s="1"/>
  <c r="R40" i="31"/>
  <c r="S40" i="31" s="1"/>
  <c r="R12" i="31"/>
  <c r="S12" i="31" s="1"/>
  <c r="R22" i="31"/>
  <c r="S22" i="31" s="1"/>
  <c r="R34" i="31"/>
  <c r="S34" i="31" s="1"/>
  <c r="R5" i="31"/>
  <c r="W34" i="31" l="1"/>
  <c r="Y34" i="31"/>
  <c r="U34" i="31"/>
  <c r="W12" i="31"/>
  <c r="U12" i="31"/>
  <c r="Y12" i="31"/>
  <c r="Y32" i="31"/>
  <c r="U32" i="31"/>
  <c r="W32" i="31"/>
  <c r="Y16" i="31"/>
  <c r="U16" i="31"/>
  <c r="W16" i="31"/>
  <c r="U19" i="31"/>
  <c r="W19" i="31"/>
  <c r="Y19" i="31"/>
  <c r="Y25" i="31"/>
  <c r="U25" i="31"/>
  <c r="W25" i="31"/>
  <c r="U31" i="31"/>
  <c r="Y31" i="31"/>
  <c r="W31" i="31"/>
  <c r="W35" i="31"/>
  <c r="U35" i="31"/>
  <c r="Y35" i="31"/>
  <c r="Y23" i="31"/>
  <c r="U23" i="31"/>
  <c r="W23" i="31"/>
  <c r="W43" i="31"/>
  <c r="U43" i="31"/>
  <c r="Y43" i="31"/>
  <c r="W27" i="31"/>
  <c r="Y27" i="31"/>
  <c r="U27" i="31"/>
  <c r="U7" i="31"/>
  <c r="W7" i="31"/>
  <c r="Y7" i="31"/>
  <c r="U21" i="31"/>
  <c r="Y21" i="31"/>
  <c r="W21" i="31"/>
  <c r="Y37" i="31"/>
  <c r="U37" i="31"/>
  <c r="W37" i="31"/>
  <c r="W10" i="31"/>
  <c r="U10" i="31"/>
  <c r="Y10" i="31"/>
  <c r="Y38" i="31"/>
  <c r="U38" i="31"/>
  <c r="W38" i="31"/>
  <c r="Y26" i="31"/>
  <c r="U26" i="31"/>
  <c r="W26" i="31"/>
  <c r="W36" i="31"/>
  <c r="Y36" i="31"/>
  <c r="U36" i="31"/>
  <c r="W30" i="31"/>
  <c r="U30" i="31"/>
  <c r="Y30" i="31"/>
  <c r="R44" i="34"/>
  <c r="S7" i="34"/>
  <c r="W13" i="34"/>
  <c r="Y13" i="34"/>
  <c r="U13" i="34"/>
  <c r="Y16" i="34"/>
  <c r="W16" i="34"/>
  <c r="U16" i="34"/>
  <c r="Y32" i="34"/>
  <c r="U32" i="34"/>
  <c r="W32" i="34"/>
  <c r="Y42" i="34"/>
  <c r="W42" i="34"/>
  <c r="U42" i="34"/>
  <c r="W30" i="34"/>
  <c r="U30" i="34"/>
  <c r="Y30" i="34"/>
  <c r="Y28" i="34"/>
  <c r="W28" i="34"/>
  <c r="U28" i="34"/>
  <c r="U17" i="34"/>
  <c r="Y17" i="34"/>
  <c r="W17" i="34"/>
  <c r="W21" i="34"/>
  <c r="Y21" i="34"/>
  <c r="U21" i="34"/>
  <c r="Y34" i="34"/>
  <c r="W34" i="34"/>
  <c r="U34" i="34"/>
  <c r="W10" i="34"/>
  <c r="U10" i="34"/>
  <c r="Y10" i="34"/>
  <c r="Y26" i="34"/>
  <c r="W26" i="34"/>
  <c r="U26" i="34"/>
  <c r="Y18" i="34"/>
  <c r="U18" i="34"/>
  <c r="W18" i="34"/>
  <c r="W20" i="34"/>
  <c r="Y20" i="34"/>
  <c r="U20" i="34"/>
  <c r="W9" i="34"/>
  <c r="Y9" i="34"/>
  <c r="U9" i="34"/>
  <c r="W15" i="34"/>
  <c r="Y15" i="34"/>
  <c r="U15" i="34"/>
  <c r="U19" i="34"/>
  <c r="Y19" i="34"/>
  <c r="W19" i="34"/>
  <c r="U25" i="34"/>
  <c r="Y25" i="34"/>
  <c r="W25" i="34"/>
  <c r="Y23" i="34"/>
  <c r="W23" i="34"/>
  <c r="U23" i="34"/>
  <c r="U43" i="34"/>
  <c r="W43" i="34"/>
  <c r="Y43" i="34"/>
  <c r="Y13" i="24"/>
  <c r="W13" i="24"/>
  <c r="U13" i="24"/>
  <c r="W19" i="24"/>
  <c r="Y19" i="24"/>
  <c r="U19" i="24"/>
  <c r="U23" i="24"/>
  <c r="Y23" i="24"/>
  <c r="W23" i="24"/>
  <c r="W21" i="24"/>
  <c r="U21" i="24"/>
  <c r="Y21" i="24"/>
  <c r="W43" i="24"/>
  <c r="Y43" i="24"/>
  <c r="U43" i="24"/>
  <c r="Y15" i="24"/>
  <c r="U15" i="24"/>
  <c r="W15" i="24"/>
  <c r="W37" i="24"/>
  <c r="U37" i="24"/>
  <c r="Y37" i="24"/>
  <c r="W17" i="24"/>
  <c r="U17" i="24"/>
  <c r="Y17" i="24"/>
  <c r="Y33" i="24"/>
  <c r="W33" i="24"/>
  <c r="U33" i="24"/>
  <c r="Y22" i="24"/>
  <c r="W22" i="24"/>
  <c r="U22" i="24"/>
  <c r="U6" i="24"/>
  <c r="Y6" i="24"/>
  <c r="W6" i="24"/>
  <c r="Y14" i="24"/>
  <c r="W14" i="24"/>
  <c r="U14" i="24"/>
  <c r="Y16" i="24"/>
  <c r="U16" i="24"/>
  <c r="W16" i="24"/>
  <c r="W38" i="24"/>
  <c r="U38" i="24"/>
  <c r="Y38" i="24"/>
  <c r="Y12" i="24"/>
  <c r="U12" i="24"/>
  <c r="W12" i="24"/>
  <c r="Y30" i="24"/>
  <c r="U30" i="24"/>
  <c r="W30" i="24"/>
  <c r="Y8" i="24"/>
  <c r="U8" i="24"/>
  <c r="W8" i="24"/>
  <c r="Y34" i="24"/>
  <c r="U34" i="24"/>
  <c r="W34" i="24"/>
  <c r="W18" i="24"/>
  <c r="Y18" i="24"/>
  <c r="U18" i="24"/>
  <c r="U5" i="12"/>
  <c r="U44" i="12" s="1"/>
  <c r="E8" i="7" s="1"/>
  <c r="S44" i="12"/>
  <c r="D8" i="7" s="1"/>
  <c r="W5" i="12"/>
  <c r="W44" i="12" s="1"/>
  <c r="F8" i="7" s="1"/>
  <c r="Y5" i="12"/>
  <c r="Y44" i="12" s="1"/>
  <c r="G8" i="7" s="1"/>
  <c r="Y35" i="28"/>
  <c r="U35" i="28"/>
  <c r="W35" i="28"/>
  <c r="W11" i="28"/>
  <c r="Y11" i="28"/>
  <c r="U11" i="28"/>
  <c r="W7" i="28"/>
  <c r="U7" i="28"/>
  <c r="Y7" i="28"/>
  <c r="U15" i="28"/>
  <c r="W15" i="28"/>
  <c r="Y15" i="28"/>
  <c r="Y16" i="28"/>
  <c r="U16" i="28"/>
  <c r="W16" i="28"/>
  <c r="Y32" i="28"/>
  <c r="W32" i="28"/>
  <c r="U32" i="28"/>
  <c r="Y24" i="28"/>
  <c r="U24" i="28"/>
  <c r="W24" i="28"/>
  <c r="Y13" i="28"/>
  <c r="U13" i="28"/>
  <c r="W13" i="28"/>
  <c r="U25" i="28"/>
  <c r="Y25" i="28"/>
  <c r="W25" i="28"/>
  <c r="Y43" i="28"/>
  <c r="W43" i="28"/>
  <c r="U43" i="28"/>
  <c r="U37" i="28"/>
  <c r="W37" i="28"/>
  <c r="Y37" i="28"/>
  <c r="Y39" i="28"/>
  <c r="U39" i="28"/>
  <c r="W39" i="28"/>
  <c r="W28" i="28"/>
  <c r="Y28" i="28"/>
  <c r="U28" i="28"/>
  <c r="W36" i="28"/>
  <c r="U36" i="28"/>
  <c r="Y36" i="28"/>
  <c r="R44" i="28"/>
  <c r="S5" i="28"/>
  <c r="W30" i="28"/>
  <c r="Y30" i="28"/>
  <c r="U30" i="28"/>
  <c r="W8" i="28"/>
  <c r="U8" i="28"/>
  <c r="Y8" i="28"/>
  <c r="W34" i="28"/>
  <c r="Y34" i="28"/>
  <c r="U34" i="28"/>
  <c r="Y18" i="28"/>
  <c r="W18" i="28"/>
  <c r="U18" i="28"/>
  <c r="R5" i="48"/>
  <c r="R32" i="48"/>
  <c r="S32" i="48" s="1"/>
  <c r="R16" i="48"/>
  <c r="S16" i="48" s="1"/>
  <c r="R39" i="48"/>
  <c r="S39" i="48" s="1"/>
  <c r="R23" i="48"/>
  <c r="S23" i="48" s="1"/>
  <c r="R26" i="48"/>
  <c r="S26" i="48" s="1"/>
  <c r="R43" i="48"/>
  <c r="S43" i="48" s="1"/>
  <c r="R21" i="48"/>
  <c r="S21" i="48" s="1"/>
  <c r="R38" i="48"/>
  <c r="S38" i="48" s="1"/>
  <c r="R10" i="48"/>
  <c r="S10" i="48" s="1"/>
  <c r="R19" i="48"/>
  <c r="S19" i="48" s="1"/>
  <c r="R34" i="48"/>
  <c r="S34" i="48" s="1"/>
  <c r="R37" i="48"/>
  <c r="S37" i="48" s="1"/>
  <c r="R30" i="48"/>
  <c r="S30" i="48" s="1"/>
  <c r="R29" i="48"/>
  <c r="S29" i="48" s="1"/>
  <c r="R20" i="48"/>
  <c r="S20" i="48" s="1"/>
  <c r="R42" i="48"/>
  <c r="S42" i="48" s="1"/>
  <c r="R7" i="48"/>
  <c r="S7" i="48" s="1"/>
  <c r="R27" i="48"/>
  <c r="S27" i="48" s="1"/>
  <c r="R6" i="48"/>
  <c r="S6" i="48" s="1"/>
  <c r="R40" i="48"/>
  <c r="S40" i="48" s="1"/>
  <c r="R24" i="48"/>
  <c r="S24" i="48" s="1"/>
  <c r="R8" i="48"/>
  <c r="S8" i="48" s="1"/>
  <c r="R31" i="48"/>
  <c r="S31" i="48" s="1"/>
  <c r="R36" i="48"/>
  <c r="S36" i="48" s="1"/>
  <c r="R14" i="48"/>
  <c r="S14" i="48" s="1"/>
  <c r="R33" i="48"/>
  <c r="S33" i="48" s="1"/>
  <c r="R13" i="48"/>
  <c r="S13" i="48" s="1"/>
  <c r="R22" i="48"/>
  <c r="S22" i="48" s="1"/>
  <c r="R35" i="48"/>
  <c r="S35" i="48" s="1"/>
  <c r="R9" i="48"/>
  <c r="S9" i="48" s="1"/>
  <c r="R18" i="48"/>
  <c r="S18" i="48" s="1"/>
  <c r="R17" i="48"/>
  <c r="S17" i="48" s="1"/>
  <c r="R12" i="48"/>
  <c r="S12" i="48" s="1"/>
  <c r="R15" i="48"/>
  <c r="S15" i="48" s="1"/>
  <c r="R25" i="48"/>
  <c r="S25" i="48" s="1"/>
  <c r="R41" i="48"/>
  <c r="S41" i="48" s="1"/>
  <c r="R28" i="48"/>
  <c r="S28" i="48" s="1"/>
  <c r="R11" i="48"/>
  <c r="S11" i="48" s="1"/>
  <c r="R44" i="36"/>
  <c r="S5" i="36"/>
  <c r="Y35" i="36"/>
  <c r="W35" i="36"/>
  <c r="U35" i="36"/>
  <c r="W28" i="36"/>
  <c r="U28" i="36"/>
  <c r="Y28" i="36"/>
  <c r="W27" i="36"/>
  <c r="Y27" i="36"/>
  <c r="U27" i="36"/>
  <c r="Y20" i="36"/>
  <c r="U20" i="36"/>
  <c r="W20" i="36"/>
  <c r="W18" i="36"/>
  <c r="Y18" i="36"/>
  <c r="U18" i="36"/>
  <c r="Y39" i="36"/>
  <c r="U39" i="36"/>
  <c r="W39" i="36"/>
  <c r="W29" i="36"/>
  <c r="U29" i="36"/>
  <c r="Y29" i="36"/>
  <c r="U13" i="36"/>
  <c r="W13" i="36"/>
  <c r="Y13" i="36"/>
  <c r="W7" i="36"/>
  <c r="Y7" i="36"/>
  <c r="U7" i="36"/>
  <c r="Y6" i="36"/>
  <c r="W6" i="36"/>
  <c r="U6" i="36"/>
  <c r="W42" i="36"/>
  <c r="U42" i="36"/>
  <c r="Y42" i="36"/>
  <c r="W37" i="36"/>
  <c r="U37" i="36"/>
  <c r="Y37" i="36"/>
  <c r="U32" i="36"/>
  <c r="W32" i="36"/>
  <c r="Y32" i="36"/>
  <c r="W33" i="36"/>
  <c r="U33" i="36"/>
  <c r="Y33" i="36"/>
  <c r="Y22" i="36"/>
  <c r="U22" i="36"/>
  <c r="W22" i="36"/>
  <c r="W9" i="36"/>
  <c r="Y9" i="36"/>
  <c r="U9" i="36"/>
  <c r="W31" i="36"/>
  <c r="Y31" i="36"/>
  <c r="U31" i="36"/>
  <c r="U14" i="36"/>
  <c r="Y14" i="36"/>
  <c r="W14" i="36"/>
  <c r="W34" i="36"/>
  <c r="U34" i="36"/>
  <c r="Y34" i="36"/>
  <c r="W33" i="52"/>
  <c r="Y33" i="52"/>
  <c r="U33" i="52"/>
  <c r="W30" i="52"/>
  <c r="Y30" i="52"/>
  <c r="U30" i="52"/>
  <c r="W12" i="52"/>
  <c r="U12" i="52"/>
  <c r="Y12" i="52"/>
  <c r="Y31" i="52"/>
  <c r="W31" i="52"/>
  <c r="U31" i="52"/>
  <c r="Y15" i="52"/>
  <c r="U15" i="52"/>
  <c r="W15" i="52"/>
  <c r="Y32" i="52"/>
  <c r="U32" i="52"/>
  <c r="W32" i="52"/>
  <c r="W23" i="52"/>
  <c r="Y23" i="52"/>
  <c r="U23" i="52"/>
  <c r="W8" i="52"/>
  <c r="Y8" i="52"/>
  <c r="U8" i="52"/>
  <c r="W38" i="52"/>
  <c r="Y38" i="52"/>
  <c r="U38" i="52"/>
  <c r="Y25" i="52"/>
  <c r="U25" i="52"/>
  <c r="W25" i="52"/>
  <c r="Y14" i="52"/>
  <c r="U14" i="52"/>
  <c r="W14" i="52"/>
  <c r="Y36" i="52"/>
  <c r="W36" i="52"/>
  <c r="U36" i="52"/>
  <c r="Y17" i="52"/>
  <c r="U17" i="52"/>
  <c r="W17" i="52"/>
  <c r="W39" i="52"/>
  <c r="U39" i="52"/>
  <c r="Y39" i="52"/>
  <c r="Y18" i="52"/>
  <c r="W18" i="52"/>
  <c r="U18" i="52"/>
  <c r="Y34" i="52"/>
  <c r="W34" i="52"/>
  <c r="U34" i="52"/>
  <c r="U11" i="52"/>
  <c r="Y11" i="52"/>
  <c r="W11" i="52"/>
  <c r="W27" i="52"/>
  <c r="U27" i="52"/>
  <c r="Y27" i="52"/>
  <c r="W43" i="52"/>
  <c r="U43" i="52"/>
  <c r="Y43" i="52"/>
  <c r="W41" i="15"/>
  <c r="Y41" i="15"/>
  <c r="U41" i="15"/>
  <c r="Y25" i="15"/>
  <c r="U25" i="15"/>
  <c r="W25" i="15"/>
  <c r="U29" i="15"/>
  <c r="W29" i="15"/>
  <c r="Y29" i="15"/>
  <c r="U35" i="15"/>
  <c r="Y35" i="15"/>
  <c r="W35" i="15"/>
  <c r="Y11" i="15"/>
  <c r="W11" i="15"/>
  <c r="U11" i="15"/>
  <c r="U33" i="15"/>
  <c r="W33" i="15"/>
  <c r="Y33" i="15"/>
  <c r="Y7" i="15"/>
  <c r="U7" i="15"/>
  <c r="W7" i="15"/>
  <c r="U27" i="15"/>
  <c r="Y27" i="15"/>
  <c r="W27" i="15"/>
  <c r="Y15" i="15"/>
  <c r="U15" i="15"/>
  <c r="W15" i="15"/>
  <c r="W31" i="15"/>
  <c r="Y31" i="15"/>
  <c r="U31" i="15"/>
  <c r="Y40" i="15"/>
  <c r="W40" i="15"/>
  <c r="U40" i="15"/>
  <c r="U32" i="15"/>
  <c r="Y32" i="15"/>
  <c r="W32" i="15"/>
  <c r="W28" i="15"/>
  <c r="U28" i="15"/>
  <c r="Y28" i="15"/>
  <c r="W36" i="15"/>
  <c r="U36" i="15"/>
  <c r="Y36" i="15"/>
  <c r="R44" i="15"/>
  <c r="S5" i="15"/>
  <c r="W30" i="15"/>
  <c r="Y30" i="15"/>
  <c r="U30" i="15"/>
  <c r="Y14" i="15"/>
  <c r="W14" i="15"/>
  <c r="U14" i="15"/>
  <c r="W42" i="15"/>
  <c r="Y42" i="15"/>
  <c r="U42" i="15"/>
  <c r="Y26" i="15"/>
  <c r="W26" i="15"/>
  <c r="U26" i="15"/>
  <c r="W10" i="15"/>
  <c r="Y10" i="15"/>
  <c r="U10" i="15"/>
  <c r="W21" i="33"/>
  <c r="Y21" i="33"/>
  <c r="U21" i="33"/>
  <c r="Y11" i="33"/>
  <c r="W11" i="33"/>
  <c r="U11" i="33"/>
  <c r="U17" i="33"/>
  <c r="W17" i="33"/>
  <c r="Y17" i="33"/>
  <c r="U13" i="33"/>
  <c r="Y13" i="33"/>
  <c r="W13" i="33"/>
  <c r="Y35" i="33"/>
  <c r="W35" i="33"/>
  <c r="U35" i="33"/>
  <c r="Y19" i="33"/>
  <c r="W19" i="33"/>
  <c r="U19" i="33"/>
  <c r="U41" i="33"/>
  <c r="W41" i="33"/>
  <c r="Y41" i="33"/>
  <c r="U15" i="33"/>
  <c r="W15" i="33"/>
  <c r="Y15" i="33"/>
  <c r="Y31" i="33"/>
  <c r="U31" i="33"/>
  <c r="W31" i="33"/>
  <c r="W6" i="33"/>
  <c r="U6" i="33"/>
  <c r="Y6" i="33"/>
  <c r="W36" i="33"/>
  <c r="Y36" i="33"/>
  <c r="U36" i="33"/>
  <c r="Y38" i="33"/>
  <c r="U38" i="33"/>
  <c r="W38" i="33"/>
  <c r="R44" i="33"/>
  <c r="S5" i="33"/>
  <c r="W12" i="33"/>
  <c r="U12" i="33"/>
  <c r="Y12" i="33"/>
  <c r="W14" i="33"/>
  <c r="U14" i="33"/>
  <c r="Y14" i="33"/>
  <c r="W30" i="33"/>
  <c r="Y30" i="33"/>
  <c r="U30" i="33"/>
  <c r="Y10" i="33"/>
  <c r="W10" i="33"/>
  <c r="U10" i="33"/>
  <c r="Y32" i="33"/>
  <c r="U32" i="33"/>
  <c r="W32" i="33"/>
  <c r="Y16" i="33"/>
  <c r="U16" i="33"/>
  <c r="W16" i="33"/>
  <c r="R6" i="14"/>
  <c r="S6" i="14" s="1"/>
  <c r="R14" i="14"/>
  <c r="S14" i="14" s="1"/>
  <c r="R22" i="14"/>
  <c r="S22" i="14" s="1"/>
  <c r="R30" i="14"/>
  <c r="S30" i="14" s="1"/>
  <c r="R38" i="14"/>
  <c r="S38" i="14" s="1"/>
  <c r="R10" i="14"/>
  <c r="S10" i="14" s="1"/>
  <c r="R18" i="14"/>
  <c r="S18" i="14" s="1"/>
  <c r="R26" i="14"/>
  <c r="S26" i="14" s="1"/>
  <c r="R34" i="14"/>
  <c r="S34" i="14" s="1"/>
  <c r="R42" i="14"/>
  <c r="S42" i="14" s="1"/>
  <c r="R16" i="14"/>
  <c r="S16" i="14" s="1"/>
  <c r="R32" i="14"/>
  <c r="S32" i="14" s="1"/>
  <c r="R8" i="14"/>
  <c r="S8" i="14" s="1"/>
  <c r="R24" i="14"/>
  <c r="S24" i="14" s="1"/>
  <c r="R40" i="14"/>
  <c r="S40" i="14" s="1"/>
  <c r="R5" i="14"/>
  <c r="R36" i="14"/>
  <c r="S36" i="14" s="1"/>
  <c r="R12" i="14"/>
  <c r="S12" i="14" s="1"/>
  <c r="R28" i="14"/>
  <c r="S28" i="14" s="1"/>
  <c r="R20" i="14"/>
  <c r="S20" i="14" s="1"/>
  <c r="R43" i="14"/>
  <c r="S43" i="14" s="1"/>
  <c r="R35" i="14"/>
  <c r="S35" i="14" s="1"/>
  <c r="R27" i="14"/>
  <c r="S27" i="14" s="1"/>
  <c r="R19" i="14"/>
  <c r="S19" i="14" s="1"/>
  <c r="R11" i="14"/>
  <c r="S11" i="14" s="1"/>
  <c r="R39" i="14"/>
  <c r="S39" i="14" s="1"/>
  <c r="R29" i="14"/>
  <c r="S29" i="14" s="1"/>
  <c r="R17" i="14"/>
  <c r="S17" i="14" s="1"/>
  <c r="R33" i="14"/>
  <c r="S33" i="14" s="1"/>
  <c r="R23" i="14"/>
  <c r="S23" i="14" s="1"/>
  <c r="R13" i="14"/>
  <c r="S13" i="14" s="1"/>
  <c r="R25" i="14"/>
  <c r="S25" i="14" s="1"/>
  <c r="R7" i="14"/>
  <c r="S7" i="14" s="1"/>
  <c r="R41" i="14"/>
  <c r="S41" i="14" s="1"/>
  <c r="R21" i="14"/>
  <c r="S21" i="14" s="1"/>
  <c r="R37" i="14"/>
  <c r="S37" i="14" s="1"/>
  <c r="R15" i="14"/>
  <c r="S15" i="14" s="1"/>
  <c r="R31" i="14"/>
  <c r="S31" i="14" s="1"/>
  <c r="R9" i="14"/>
  <c r="S9" i="14" s="1"/>
  <c r="R6" i="18"/>
  <c r="S6" i="18" s="1"/>
  <c r="R14" i="18"/>
  <c r="S14" i="18" s="1"/>
  <c r="R22" i="18"/>
  <c r="S22" i="18" s="1"/>
  <c r="R30" i="18"/>
  <c r="S30" i="18" s="1"/>
  <c r="R38" i="18"/>
  <c r="S38" i="18" s="1"/>
  <c r="R10" i="18"/>
  <c r="S10" i="18" s="1"/>
  <c r="R18" i="18"/>
  <c r="S18" i="18" s="1"/>
  <c r="R26" i="18"/>
  <c r="S26" i="18" s="1"/>
  <c r="R34" i="18"/>
  <c r="S34" i="18" s="1"/>
  <c r="R42" i="18"/>
  <c r="S42" i="18" s="1"/>
  <c r="R16" i="18"/>
  <c r="S16" i="18" s="1"/>
  <c r="R32" i="18"/>
  <c r="S32" i="18" s="1"/>
  <c r="R8" i="18"/>
  <c r="S8" i="18" s="1"/>
  <c r="R24" i="18"/>
  <c r="S24" i="18" s="1"/>
  <c r="R40" i="18"/>
  <c r="S40" i="18" s="1"/>
  <c r="R20" i="18"/>
  <c r="S20" i="18" s="1"/>
  <c r="R28" i="18"/>
  <c r="S28" i="18" s="1"/>
  <c r="R12" i="18"/>
  <c r="S12" i="18" s="1"/>
  <c r="R36" i="18"/>
  <c r="S36" i="18" s="1"/>
  <c r="R43" i="18"/>
  <c r="S43" i="18" s="1"/>
  <c r="R35" i="18"/>
  <c r="S35" i="18" s="1"/>
  <c r="R27" i="18"/>
  <c r="S27" i="18" s="1"/>
  <c r="R19" i="18"/>
  <c r="S19" i="18" s="1"/>
  <c r="R11" i="18"/>
  <c r="S11" i="18" s="1"/>
  <c r="R37" i="18"/>
  <c r="S37" i="18" s="1"/>
  <c r="R25" i="18"/>
  <c r="S25" i="18" s="1"/>
  <c r="R15" i="18"/>
  <c r="S15" i="18" s="1"/>
  <c r="R7" i="18"/>
  <c r="S7" i="18" s="1"/>
  <c r="R5" i="18"/>
  <c r="R31" i="18"/>
  <c r="S31" i="18" s="1"/>
  <c r="R9" i="18"/>
  <c r="S9" i="18" s="1"/>
  <c r="R39" i="18"/>
  <c r="S39" i="18" s="1"/>
  <c r="R33" i="18"/>
  <c r="S33" i="18" s="1"/>
  <c r="R29" i="18"/>
  <c r="S29" i="18" s="1"/>
  <c r="R41" i="18"/>
  <c r="S41" i="18" s="1"/>
  <c r="R21" i="18"/>
  <c r="S21" i="18" s="1"/>
  <c r="R23" i="18"/>
  <c r="S23" i="18" s="1"/>
  <c r="R17" i="18"/>
  <c r="S17" i="18" s="1"/>
  <c r="R13" i="18"/>
  <c r="S13" i="18" s="1"/>
  <c r="Y22" i="39"/>
  <c r="W22" i="39"/>
  <c r="U22" i="39"/>
  <c r="W41" i="39"/>
  <c r="Y41" i="39"/>
  <c r="U41" i="39"/>
  <c r="W31" i="39"/>
  <c r="U31" i="39"/>
  <c r="Y31" i="39"/>
  <c r="W11" i="39"/>
  <c r="U11" i="39"/>
  <c r="Y11" i="39"/>
  <c r="W26" i="39"/>
  <c r="U26" i="39"/>
  <c r="Y26" i="39"/>
  <c r="W25" i="39"/>
  <c r="U25" i="39"/>
  <c r="Y25" i="39"/>
  <c r="Y16" i="39"/>
  <c r="U16" i="39"/>
  <c r="W16" i="39"/>
  <c r="Y15" i="39"/>
  <c r="U15" i="39"/>
  <c r="W15" i="39"/>
  <c r="U6" i="39"/>
  <c r="W6" i="39"/>
  <c r="Y6" i="39"/>
  <c r="Y32" i="39"/>
  <c r="W32" i="39"/>
  <c r="U32" i="39"/>
  <c r="W23" i="39"/>
  <c r="U23" i="39"/>
  <c r="Y23" i="39"/>
  <c r="W14" i="39"/>
  <c r="U14" i="39"/>
  <c r="Y14" i="39"/>
  <c r="Y34" i="39"/>
  <c r="U34" i="39"/>
  <c r="W34" i="39"/>
  <c r="Y17" i="39"/>
  <c r="U17" i="39"/>
  <c r="W17" i="39"/>
  <c r="Y39" i="39"/>
  <c r="U39" i="39"/>
  <c r="W39" i="39"/>
  <c r="W20" i="39"/>
  <c r="U20" i="39"/>
  <c r="Y20" i="39"/>
  <c r="Y36" i="39"/>
  <c r="W36" i="39"/>
  <c r="U36" i="39"/>
  <c r="Y13" i="39"/>
  <c r="W13" i="39"/>
  <c r="U13" i="39"/>
  <c r="Y29" i="39"/>
  <c r="W29" i="39"/>
  <c r="U29" i="39"/>
  <c r="Y18" i="37"/>
  <c r="U18" i="37"/>
  <c r="W18" i="37"/>
  <c r="R44" i="37"/>
  <c r="S5" i="37"/>
  <c r="Y38" i="37"/>
  <c r="W38" i="37"/>
  <c r="U38" i="37"/>
  <c r="Y30" i="37"/>
  <c r="U30" i="37"/>
  <c r="W30" i="37"/>
  <c r="Y8" i="37"/>
  <c r="U8" i="37"/>
  <c r="W8" i="37"/>
  <c r="Y6" i="37"/>
  <c r="W6" i="37"/>
  <c r="U6" i="37"/>
  <c r="W15" i="37"/>
  <c r="Y15" i="37"/>
  <c r="U15" i="37"/>
  <c r="Y16" i="37"/>
  <c r="W16" i="37"/>
  <c r="U16" i="37"/>
  <c r="W9" i="37"/>
  <c r="U9" i="37"/>
  <c r="Y9" i="37"/>
  <c r="Y37" i="37"/>
  <c r="U37" i="37"/>
  <c r="W37" i="37"/>
  <c r="W26" i="37"/>
  <c r="Y26" i="37"/>
  <c r="U26" i="37"/>
  <c r="W7" i="37"/>
  <c r="Y7" i="37"/>
  <c r="U7" i="37"/>
  <c r="W29" i="37"/>
  <c r="U29" i="37"/>
  <c r="Y29" i="37"/>
  <c r="W10" i="37"/>
  <c r="U10" i="37"/>
  <c r="Y10" i="37"/>
  <c r="Y32" i="37"/>
  <c r="W32" i="37"/>
  <c r="U32" i="37"/>
  <c r="Y11" i="37"/>
  <c r="W11" i="37"/>
  <c r="U11" i="37"/>
  <c r="W27" i="37"/>
  <c r="U27" i="37"/>
  <c r="Y27" i="37"/>
  <c r="Y43" i="37"/>
  <c r="W43" i="37"/>
  <c r="U43" i="37"/>
  <c r="W20" i="37"/>
  <c r="Y20" i="37"/>
  <c r="U20" i="37"/>
  <c r="Y36" i="37"/>
  <c r="W36" i="37"/>
  <c r="U36" i="37"/>
  <c r="Y15" i="30"/>
  <c r="U15" i="30"/>
  <c r="W15" i="30"/>
  <c r="W27" i="30"/>
  <c r="Y27" i="30"/>
  <c r="U27" i="30"/>
  <c r="U31" i="30"/>
  <c r="W31" i="30"/>
  <c r="Y31" i="30"/>
  <c r="U43" i="30"/>
  <c r="W43" i="30"/>
  <c r="Y43" i="30"/>
  <c r="W35" i="30"/>
  <c r="Y35" i="30"/>
  <c r="U35" i="30"/>
  <c r="U19" i="30"/>
  <c r="Y19" i="30"/>
  <c r="W19" i="30"/>
  <c r="Y39" i="30"/>
  <c r="U39" i="30"/>
  <c r="W39" i="30"/>
  <c r="W17" i="30"/>
  <c r="Y17" i="30"/>
  <c r="U17" i="30"/>
  <c r="Y33" i="30"/>
  <c r="W33" i="30"/>
  <c r="U33" i="30"/>
  <c r="W18" i="30"/>
  <c r="U18" i="30"/>
  <c r="Y18" i="30"/>
  <c r="W40" i="30"/>
  <c r="Y40" i="30"/>
  <c r="U40" i="30"/>
  <c r="Y24" i="30"/>
  <c r="U24" i="30"/>
  <c r="W24" i="30"/>
  <c r="W30" i="30"/>
  <c r="Y30" i="30"/>
  <c r="U30" i="30"/>
  <c r="W34" i="30"/>
  <c r="Y34" i="30"/>
  <c r="U34" i="30"/>
  <c r="Y8" i="30"/>
  <c r="U8" i="30"/>
  <c r="W8" i="30"/>
  <c r="W26" i="30"/>
  <c r="Y26" i="30"/>
  <c r="U26" i="30"/>
  <c r="Y6" i="30"/>
  <c r="W6" i="30"/>
  <c r="U6" i="30"/>
  <c r="Y28" i="30"/>
  <c r="U28" i="30"/>
  <c r="W28" i="30"/>
  <c r="W12" i="30"/>
  <c r="U12" i="30"/>
  <c r="Y12" i="30"/>
  <c r="R44" i="20"/>
  <c r="S5" i="20"/>
  <c r="Y32" i="20"/>
  <c r="U32" i="20"/>
  <c r="W32" i="20"/>
  <c r="Y40" i="20"/>
  <c r="U40" i="20"/>
  <c r="W40" i="20"/>
  <c r="Y8" i="20"/>
  <c r="W8" i="20"/>
  <c r="U8" i="20"/>
  <c r="W34" i="20"/>
  <c r="Y34" i="20"/>
  <c r="U34" i="20"/>
  <c r="Y18" i="20"/>
  <c r="W18" i="20"/>
  <c r="U18" i="20"/>
  <c r="W38" i="20"/>
  <c r="U38" i="20"/>
  <c r="Y38" i="20"/>
  <c r="U22" i="20"/>
  <c r="Y22" i="20"/>
  <c r="W22" i="20"/>
  <c r="Y6" i="20"/>
  <c r="U6" i="20"/>
  <c r="W6" i="20"/>
  <c r="Y9" i="20"/>
  <c r="W9" i="20"/>
  <c r="U9" i="20"/>
  <c r="W35" i="20"/>
  <c r="Y35" i="20"/>
  <c r="U35" i="20"/>
  <c r="Y41" i="20"/>
  <c r="U41" i="20"/>
  <c r="W41" i="20"/>
  <c r="Y11" i="20"/>
  <c r="U11" i="20"/>
  <c r="W11" i="20"/>
  <c r="U33" i="20"/>
  <c r="Y33" i="20"/>
  <c r="W33" i="20"/>
  <c r="W17" i="20"/>
  <c r="U17" i="20"/>
  <c r="Y17" i="20"/>
  <c r="Y39" i="20"/>
  <c r="U39" i="20"/>
  <c r="W39" i="20"/>
  <c r="U13" i="20"/>
  <c r="Y13" i="20"/>
  <c r="W13" i="20"/>
  <c r="U29" i="20"/>
  <c r="W29" i="20"/>
  <c r="Y29" i="20"/>
  <c r="Y12" i="20"/>
  <c r="U12" i="20"/>
  <c r="W12" i="20"/>
  <c r="W36" i="20"/>
  <c r="Y36" i="20"/>
  <c r="U36" i="20"/>
  <c r="Y14" i="35"/>
  <c r="U14" i="35"/>
  <c r="W14" i="35"/>
  <c r="Y36" i="35"/>
  <c r="U36" i="35"/>
  <c r="W36" i="35"/>
  <c r="U30" i="35"/>
  <c r="W30" i="35"/>
  <c r="Y30" i="35"/>
  <c r="W42" i="35"/>
  <c r="U42" i="35"/>
  <c r="Y42" i="35"/>
  <c r="W12" i="35"/>
  <c r="U12" i="35"/>
  <c r="Y12" i="35"/>
  <c r="Y28" i="35"/>
  <c r="U28" i="35"/>
  <c r="W28" i="35"/>
  <c r="Y6" i="35"/>
  <c r="W6" i="35"/>
  <c r="U6" i="35"/>
  <c r="Y32" i="35"/>
  <c r="W32" i="35"/>
  <c r="U32" i="35"/>
  <c r="Y16" i="35"/>
  <c r="W16" i="35"/>
  <c r="U16" i="35"/>
  <c r="U31" i="35"/>
  <c r="Y31" i="35"/>
  <c r="W31" i="35"/>
  <c r="Y15" i="35"/>
  <c r="U15" i="35"/>
  <c r="W15" i="35"/>
  <c r="W19" i="35"/>
  <c r="Y19" i="35"/>
  <c r="U19" i="35"/>
  <c r="Y22" i="35"/>
  <c r="U22" i="35"/>
  <c r="W22" i="35"/>
  <c r="U27" i="35"/>
  <c r="W27" i="35"/>
  <c r="Y27" i="35"/>
  <c r="W7" i="35"/>
  <c r="Y7" i="35"/>
  <c r="U7" i="35"/>
  <c r="Y21" i="35"/>
  <c r="W21" i="35"/>
  <c r="U21" i="35"/>
  <c r="W37" i="35"/>
  <c r="Y37" i="35"/>
  <c r="U37" i="35"/>
  <c r="Y17" i="35"/>
  <c r="W17" i="35"/>
  <c r="U17" i="35"/>
  <c r="Y33" i="35"/>
  <c r="U33" i="35"/>
  <c r="W33" i="35"/>
  <c r="U33" i="32"/>
  <c r="W33" i="32"/>
  <c r="Y33" i="32"/>
  <c r="U17" i="32"/>
  <c r="W17" i="32"/>
  <c r="Y17" i="32"/>
  <c r="Y21" i="32"/>
  <c r="U21" i="32"/>
  <c r="W21" i="32"/>
  <c r="W7" i="32"/>
  <c r="Y7" i="32"/>
  <c r="U7" i="32"/>
  <c r="Y13" i="32"/>
  <c r="U13" i="32"/>
  <c r="W13" i="32"/>
  <c r="W35" i="32"/>
  <c r="Y35" i="32"/>
  <c r="U35" i="32"/>
  <c r="W19" i="32"/>
  <c r="Y19" i="32"/>
  <c r="U19" i="32"/>
  <c r="Y41" i="32"/>
  <c r="W41" i="32"/>
  <c r="U41" i="32"/>
  <c r="U23" i="32"/>
  <c r="Y23" i="32"/>
  <c r="W23" i="32"/>
  <c r="W39" i="32"/>
  <c r="Y39" i="32"/>
  <c r="U39" i="32"/>
  <c r="W18" i="32"/>
  <c r="U18" i="32"/>
  <c r="Y18" i="32"/>
  <c r="W8" i="32"/>
  <c r="U8" i="32"/>
  <c r="Y8" i="32"/>
  <c r="Y14" i="32"/>
  <c r="U14" i="32"/>
  <c r="W14" i="32"/>
  <c r="Y24" i="32"/>
  <c r="W24" i="32"/>
  <c r="U24" i="32"/>
  <c r="W30" i="32"/>
  <c r="U30" i="32"/>
  <c r="Y30" i="32"/>
  <c r="W42" i="32"/>
  <c r="U42" i="32"/>
  <c r="Y42" i="32"/>
  <c r="Y22" i="32"/>
  <c r="W22" i="32"/>
  <c r="U22" i="32"/>
  <c r="W36" i="32"/>
  <c r="U36" i="32"/>
  <c r="Y36" i="32"/>
  <c r="Y20" i="32"/>
  <c r="U20" i="32"/>
  <c r="W20" i="32"/>
  <c r="R44" i="32"/>
  <c r="S5" i="32"/>
  <c r="Y12" i="17"/>
  <c r="U12" i="17"/>
  <c r="W12" i="17"/>
  <c r="W14" i="17"/>
  <c r="Y14" i="17"/>
  <c r="U14" i="17"/>
  <c r="Y26" i="17"/>
  <c r="W26" i="17"/>
  <c r="U26" i="17"/>
  <c r="Y28" i="17"/>
  <c r="W28" i="17"/>
  <c r="U28" i="17"/>
  <c r="U22" i="17"/>
  <c r="Y22" i="17"/>
  <c r="W22" i="17"/>
  <c r="Y34" i="17"/>
  <c r="U34" i="17"/>
  <c r="W34" i="17"/>
  <c r="Y23" i="17"/>
  <c r="U23" i="17"/>
  <c r="W23" i="17"/>
  <c r="W13" i="17"/>
  <c r="Y13" i="17"/>
  <c r="U13" i="17"/>
  <c r="Y17" i="17"/>
  <c r="W17" i="17"/>
  <c r="U17" i="17"/>
  <c r="U7" i="17"/>
  <c r="W7" i="17"/>
  <c r="Y7" i="17"/>
  <c r="Y25" i="17"/>
  <c r="U25" i="17"/>
  <c r="W25" i="17"/>
  <c r="Y9" i="17"/>
  <c r="W9" i="17"/>
  <c r="U9" i="17"/>
  <c r="Y31" i="17"/>
  <c r="W31" i="17"/>
  <c r="U31" i="17"/>
  <c r="U11" i="17"/>
  <c r="Y11" i="17"/>
  <c r="W11" i="17"/>
  <c r="U27" i="17"/>
  <c r="W27" i="17"/>
  <c r="Y27" i="17"/>
  <c r="W43" i="17"/>
  <c r="Y43" i="17"/>
  <c r="U43" i="17"/>
  <c r="U24" i="17"/>
  <c r="W24" i="17"/>
  <c r="Y24" i="17"/>
  <c r="Y8" i="17"/>
  <c r="W8" i="17"/>
  <c r="U8" i="17"/>
  <c r="Y36" i="17"/>
  <c r="U36" i="17"/>
  <c r="W36" i="17"/>
  <c r="W35" i="51"/>
  <c r="U35" i="51"/>
  <c r="Y35" i="51"/>
  <c r="U38" i="51"/>
  <c r="W38" i="51"/>
  <c r="Y38" i="51"/>
  <c r="Y6" i="51"/>
  <c r="U6" i="51"/>
  <c r="W6" i="51"/>
  <c r="W19" i="51"/>
  <c r="Y19" i="51"/>
  <c r="U19" i="51"/>
  <c r="U15" i="51"/>
  <c r="Y15" i="51"/>
  <c r="W15" i="51"/>
  <c r="R44" i="51"/>
  <c r="S5" i="51"/>
  <c r="Y23" i="51"/>
  <c r="W23" i="51"/>
  <c r="U23" i="51"/>
  <c r="W12" i="51"/>
  <c r="U12" i="51"/>
  <c r="Y12" i="51"/>
  <c r="W40" i="51"/>
  <c r="U40" i="51"/>
  <c r="Y40" i="51"/>
  <c r="W27" i="51"/>
  <c r="U27" i="51"/>
  <c r="Y27" i="51"/>
  <c r="Y16" i="51"/>
  <c r="W16" i="51"/>
  <c r="U16" i="51"/>
  <c r="U11" i="51"/>
  <c r="W11" i="51"/>
  <c r="Y11" i="51"/>
  <c r="Y31" i="51"/>
  <c r="U31" i="51"/>
  <c r="W31" i="51"/>
  <c r="W14" i="51"/>
  <c r="U14" i="51"/>
  <c r="Y14" i="51"/>
  <c r="W36" i="51"/>
  <c r="Y36" i="51"/>
  <c r="U36" i="51"/>
  <c r="Y17" i="51"/>
  <c r="W17" i="51"/>
  <c r="U17" i="51"/>
  <c r="Y33" i="51"/>
  <c r="U33" i="51"/>
  <c r="W33" i="51"/>
  <c r="Y10" i="51"/>
  <c r="W10" i="51"/>
  <c r="U10" i="51"/>
  <c r="W26" i="51"/>
  <c r="Y26" i="51"/>
  <c r="U26" i="51"/>
  <c r="W42" i="51"/>
  <c r="U42" i="51"/>
  <c r="Y42" i="51"/>
  <c r="U11" i="22"/>
  <c r="Y11" i="22"/>
  <c r="W11" i="22"/>
  <c r="Y21" i="22"/>
  <c r="U21" i="22"/>
  <c r="W21" i="22"/>
  <c r="W29" i="22"/>
  <c r="U29" i="22"/>
  <c r="Y29" i="22"/>
  <c r="U35" i="22"/>
  <c r="Y35" i="22"/>
  <c r="W35" i="22"/>
  <c r="Y39" i="22"/>
  <c r="W39" i="22"/>
  <c r="U39" i="22"/>
  <c r="W40" i="22"/>
  <c r="U40" i="22"/>
  <c r="Y40" i="22"/>
  <c r="W33" i="22"/>
  <c r="Y33" i="22"/>
  <c r="U33" i="22"/>
  <c r="Y43" i="22"/>
  <c r="U43" i="22"/>
  <c r="W43" i="22"/>
  <c r="Y41" i="22"/>
  <c r="W41" i="22"/>
  <c r="U41" i="22"/>
  <c r="U15" i="22"/>
  <c r="Y15" i="22"/>
  <c r="W15" i="22"/>
  <c r="Y20" i="22"/>
  <c r="W20" i="22"/>
  <c r="U20" i="22"/>
  <c r="Y24" i="22"/>
  <c r="U24" i="22"/>
  <c r="W24" i="22"/>
  <c r="Y36" i="22"/>
  <c r="U36" i="22"/>
  <c r="W36" i="22"/>
  <c r="Y38" i="22"/>
  <c r="U38" i="22"/>
  <c r="W38" i="22"/>
  <c r="Y16" i="22"/>
  <c r="W16" i="22"/>
  <c r="U16" i="22"/>
  <c r="W32" i="22"/>
  <c r="Y32" i="22"/>
  <c r="U32" i="22"/>
  <c r="Y12" i="22"/>
  <c r="U12" i="22"/>
  <c r="W12" i="22"/>
  <c r="Y34" i="22"/>
  <c r="W34" i="22"/>
  <c r="U34" i="22"/>
  <c r="Y18" i="22"/>
  <c r="W18" i="22"/>
  <c r="U18" i="22"/>
  <c r="W33" i="42"/>
  <c r="Y33" i="42"/>
  <c r="U33" i="42"/>
  <c r="W24" i="42"/>
  <c r="Y24" i="42"/>
  <c r="U24" i="42"/>
  <c r="U17" i="42"/>
  <c r="Y17" i="42"/>
  <c r="W17" i="42"/>
  <c r="W8" i="42"/>
  <c r="U8" i="42"/>
  <c r="Y8" i="42"/>
  <c r="Y32" i="42"/>
  <c r="U32" i="42"/>
  <c r="W32" i="42"/>
  <c r="Y12" i="42"/>
  <c r="W12" i="42"/>
  <c r="U12" i="42"/>
  <c r="Y29" i="42"/>
  <c r="W29" i="42"/>
  <c r="U29" i="42"/>
  <c r="W10" i="42"/>
  <c r="U10" i="42"/>
  <c r="Y10" i="42"/>
  <c r="Y34" i="42"/>
  <c r="W34" i="42"/>
  <c r="U34" i="42"/>
  <c r="U21" i="42"/>
  <c r="W21" i="42"/>
  <c r="Y21" i="42"/>
  <c r="W6" i="42"/>
  <c r="U6" i="42"/>
  <c r="Y6" i="42"/>
  <c r="W36" i="42"/>
  <c r="U36" i="42"/>
  <c r="Y36" i="42"/>
  <c r="Y25" i="42"/>
  <c r="U25" i="42"/>
  <c r="W25" i="42"/>
  <c r="Y14" i="42"/>
  <c r="W14" i="42"/>
  <c r="U14" i="42"/>
  <c r="W43" i="42"/>
  <c r="Y43" i="42"/>
  <c r="U43" i="42"/>
  <c r="Y35" i="42"/>
  <c r="W35" i="42"/>
  <c r="U35" i="42"/>
  <c r="U27" i="42"/>
  <c r="W27" i="42"/>
  <c r="Y27" i="42"/>
  <c r="U19" i="42"/>
  <c r="Y19" i="42"/>
  <c r="W19" i="42"/>
  <c r="Y11" i="42"/>
  <c r="U11" i="42"/>
  <c r="W11" i="42"/>
  <c r="R44" i="29"/>
  <c r="S5" i="29"/>
  <c r="W32" i="29"/>
  <c r="U32" i="29"/>
  <c r="Y32" i="29"/>
  <c r="Y42" i="29"/>
  <c r="U42" i="29"/>
  <c r="W42" i="29"/>
  <c r="Y34" i="29"/>
  <c r="W34" i="29"/>
  <c r="U34" i="29"/>
  <c r="W12" i="29"/>
  <c r="U12" i="29"/>
  <c r="Y12" i="29"/>
  <c r="U28" i="29"/>
  <c r="W28" i="29"/>
  <c r="Y28" i="29"/>
  <c r="Y8" i="29"/>
  <c r="U8" i="29"/>
  <c r="W8" i="29"/>
  <c r="W30" i="29"/>
  <c r="U30" i="29"/>
  <c r="Y30" i="29"/>
  <c r="Y14" i="29"/>
  <c r="U14" i="29"/>
  <c r="W14" i="29"/>
  <c r="W21" i="29"/>
  <c r="U21" i="29"/>
  <c r="Y21" i="29"/>
  <c r="W7" i="29"/>
  <c r="Y7" i="29"/>
  <c r="U7" i="29"/>
  <c r="U11" i="29"/>
  <c r="Y11" i="29"/>
  <c r="W11" i="29"/>
  <c r="Y15" i="29"/>
  <c r="W15" i="29"/>
  <c r="U15" i="29"/>
  <c r="W13" i="29"/>
  <c r="Y13" i="29"/>
  <c r="U13" i="29"/>
  <c r="W35" i="29"/>
  <c r="U35" i="29"/>
  <c r="Y35" i="29"/>
  <c r="U29" i="29"/>
  <c r="W29" i="29"/>
  <c r="Y29" i="29"/>
  <c r="W9" i="29"/>
  <c r="U9" i="29"/>
  <c r="Y9" i="29"/>
  <c r="Y25" i="29"/>
  <c r="W25" i="29"/>
  <c r="U25" i="29"/>
  <c r="U41" i="29"/>
  <c r="W41" i="29"/>
  <c r="Y41" i="29"/>
  <c r="Y36" i="29"/>
  <c r="U36" i="29"/>
  <c r="W36" i="29"/>
  <c r="W12" i="50"/>
  <c r="U12" i="50"/>
  <c r="Y12" i="50"/>
  <c r="W9" i="50"/>
  <c r="Y9" i="50"/>
  <c r="U9" i="50"/>
  <c r="W14" i="50"/>
  <c r="U14" i="50"/>
  <c r="Y14" i="50"/>
  <c r="Y41" i="50"/>
  <c r="U41" i="50"/>
  <c r="W41" i="50"/>
  <c r="W22" i="50"/>
  <c r="Y22" i="50"/>
  <c r="U22" i="50"/>
  <c r="W25" i="50"/>
  <c r="Y25" i="50"/>
  <c r="U25" i="50"/>
  <c r="R44" i="50"/>
  <c r="S5" i="50"/>
  <c r="W31" i="50"/>
  <c r="Y31" i="50"/>
  <c r="U31" i="50"/>
  <c r="W32" i="50"/>
  <c r="Y32" i="50"/>
  <c r="U32" i="50"/>
  <c r="Y21" i="50"/>
  <c r="U21" i="50"/>
  <c r="W21" i="50"/>
  <c r="W8" i="50"/>
  <c r="U8" i="50"/>
  <c r="Y8" i="50"/>
  <c r="Y30" i="50"/>
  <c r="W30" i="50"/>
  <c r="U30" i="50"/>
  <c r="W13" i="50"/>
  <c r="Y13" i="50"/>
  <c r="U13" i="50"/>
  <c r="W33" i="50"/>
  <c r="U33" i="50"/>
  <c r="Y33" i="50"/>
  <c r="W10" i="50"/>
  <c r="Y10" i="50"/>
  <c r="U10" i="50"/>
  <c r="W26" i="50"/>
  <c r="Y26" i="50"/>
  <c r="U26" i="50"/>
  <c r="W42" i="50"/>
  <c r="U42" i="50"/>
  <c r="Y42" i="50"/>
  <c r="Y19" i="50"/>
  <c r="W19" i="50"/>
  <c r="U19" i="50"/>
  <c r="Y35" i="50"/>
  <c r="W35" i="50"/>
  <c r="U35" i="50"/>
  <c r="U11" i="8"/>
  <c r="Y11" i="8"/>
  <c r="W11" i="8"/>
  <c r="Y27" i="8"/>
  <c r="U27" i="8"/>
  <c r="W27" i="8"/>
  <c r="U43" i="8"/>
  <c r="W43" i="8"/>
  <c r="Y43" i="8"/>
  <c r="U23" i="8"/>
  <c r="Y23" i="8"/>
  <c r="W23" i="8"/>
  <c r="U39" i="8"/>
  <c r="Y39" i="8"/>
  <c r="W39" i="8"/>
  <c r="W40" i="8"/>
  <c r="U40" i="8"/>
  <c r="Y40" i="8"/>
  <c r="Y34" i="8"/>
  <c r="U34" i="8"/>
  <c r="W34" i="8"/>
  <c r="U29" i="8"/>
  <c r="W29" i="8"/>
  <c r="Y29" i="8"/>
  <c r="W24" i="8"/>
  <c r="U24" i="8"/>
  <c r="Y24" i="8"/>
  <c r="W18" i="8"/>
  <c r="Y18" i="8"/>
  <c r="U18" i="8"/>
  <c r="Y13" i="8"/>
  <c r="U13" i="8"/>
  <c r="W13" i="8"/>
  <c r="Y8" i="8"/>
  <c r="W8" i="8"/>
  <c r="U8" i="8"/>
  <c r="Y41" i="8"/>
  <c r="W41" i="8"/>
  <c r="U41" i="8"/>
  <c r="Y36" i="8"/>
  <c r="U36" i="8"/>
  <c r="W36" i="8"/>
  <c r="W30" i="8"/>
  <c r="U30" i="8"/>
  <c r="Y30" i="8"/>
  <c r="Y25" i="8"/>
  <c r="W25" i="8"/>
  <c r="U25" i="8"/>
  <c r="Y20" i="8"/>
  <c r="W20" i="8"/>
  <c r="U20" i="8"/>
  <c r="W14" i="8"/>
  <c r="U14" i="8"/>
  <c r="Y14" i="8"/>
  <c r="Y9" i="8"/>
  <c r="W9" i="8"/>
  <c r="U9" i="8"/>
  <c r="W7" i="8"/>
  <c r="U7" i="8"/>
  <c r="Y7" i="8"/>
  <c r="R6" i="27"/>
  <c r="S6" i="27" s="1"/>
  <c r="R14" i="27"/>
  <c r="S14" i="27" s="1"/>
  <c r="R22" i="27"/>
  <c r="S22" i="27" s="1"/>
  <c r="R30" i="27"/>
  <c r="S30" i="27" s="1"/>
  <c r="R38" i="27"/>
  <c r="S38" i="27" s="1"/>
  <c r="R10" i="27"/>
  <c r="S10" i="27" s="1"/>
  <c r="R20" i="27"/>
  <c r="S20" i="27" s="1"/>
  <c r="R32" i="27"/>
  <c r="S32" i="27" s="1"/>
  <c r="R42" i="27"/>
  <c r="S42" i="27" s="1"/>
  <c r="R5" i="27"/>
  <c r="R16" i="27"/>
  <c r="S16" i="27" s="1"/>
  <c r="R26" i="27"/>
  <c r="S26" i="27" s="1"/>
  <c r="R36" i="27"/>
  <c r="S36" i="27" s="1"/>
  <c r="R24" i="27"/>
  <c r="S24" i="27" s="1"/>
  <c r="R12" i="27"/>
  <c r="S12" i="27" s="1"/>
  <c r="R34" i="27"/>
  <c r="S34" i="27" s="1"/>
  <c r="R28" i="27"/>
  <c r="S28" i="27" s="1"/>
  <c r="R8" i="27"/>
  <c r="S8" i="27" s="1"/>
  <c r="R40" i="27"/>
  <c r="S40" i="27" s="1"/>
  <c r="R18" i="27"/>
  <c r="S18" i="27" s="1"/>
  <c r="R37" i="27"/>
  <c r="S37" i="27" s="1"/>
  <c r="R29" i="27"/>
  <c r="S29" i="27" s="1"/>
  <c r="R21" i="27"/>
  <c r="S21" i="27" s="1"/>
  <c r="R13" i="27"/>
  <c r="S13" i="27" s="1"/>
  <c r="R7" i="27"/>
  <c r="S7" i="27" s="1"/>
  <c r="R35" i="27"/>
  <c r="S35" i="27" s="1"/>
  <c r="R25" i="27"/>
  <c r="S25" i="27" s="1"/>
  <c r="R15" i="27"/>
  <c r="S15" i="27" s="1"/>
  <c r="R41" i="27"/>
  <c r="S41" i="27" s="1"/>
  <c r="R31" i="27"/>
  <c r="S31" i="27" s="1"/>
  <c r="R19" i="27"/>
  <c r="S19" i="27" s="1"/>
  <c r="R9" i="27"/>
  <c r="S9" i="27" s="1"/>
  <c r="R33" i="27"/>
  <c r="S33" i="27" s="1"/>
  <c r="R11" i="27"/>
  <c r="S11" i="27" s="1"/>
  <c r="R27" i="27"/>
  <c r="S27" i="27" s="1"/>
  <c r="R43" i="27"/>
  <c r="S43" i="27" s="1"/>
  <c r="R23" i="27"/>
  <c r="S23" i="27" s="1"/>
  <c r="R17" i="27"/>
  <c r="S17" i="27" s="1"/>
  <c r="R39" i="27"/>
  <c r="S39" i="27" s="1"/>
  <c r="Y7" i="26"/>
  <c r="W7" i="26"/>
  <c r="U7" i="26"/>
  <c r="W31" i="26"/>
  <c r="Y31" i="26"/>
  <c r="U31" i="26"/>
  <c r="Y37" i="26"/>
  <c r="U37" i="26"/>
  <c r="W37" i="26"/>
  <c r="W41" i="26"/>
  <c r="Y41" i="26"/>
  <c r="U41" i="26"/>
  <c r="W29" i="26"/>
  <c r="Y29" i="26"/>
  <c r="U29" i="26"/>
  <c r="W13" i="26"/>
  <c r="U13" i="26"/>
  <c r="Y13" i="26"/>
  <c r="U33" i="26"/>
  <c r="Y33" i="26"/>
  <c r="W33" i="26"/>
  <c r="U19" i="26"/>
  <c r="Y19" i="26"/>
  <c r="W19" i="26"/>
  <c r="Y35" i="26"/>
  <c r="U35" i="26"/>
  <c r="W35" i="26"/>
  <c r="W20" i="26"/>
  <c r="U20" i="26"/>
  <c r="Y20" i="26"/>
  <c r="W8" i="26"/>
  <c r="U8" i="26"/>
  <c r="Y8" i="26"/>
  <c r="W36" i="26"/>
  <c r="U36" i="26"/>
  <c r="Y36" i="26"/>
  <c r="Y24" i="26"/>
  <c r="U24" i="26"/>
  <c r="W24" i="26"/>
  <c r="Y38" i="26"/>
  <c r="U38" i="26"/>
  <c r="W38" i="26"/>
  <c r="W16" i="26"/>
  <c r="Y16" i="26"/>
  <c r="U16" i="26"/>
  <c r="W32" i="26"/>
  <c r="Y32" i="26"/>
  <c r="U32" i="26"/>
  <c r="Y12" i="26"/>
  <c r="U12" i="26"/>
  <c r="W12" i="26"/>
  <c r="W34" i="26"/>
  <c r="U34" i="26"/>
  <c r="Y34" i="26"/>
  <c r="Y18" i="26"/>
  <c r="U18" i="26"/>
  <c r="W18" i="26"/>
  <c r="R44" i="25"/>
  <c r="S5" i="25"/>
  <c r="Y20" i="25"/>
  <c r="U20" i="25"/>
  <c r="W20" i="25"/>
  <c r="U42" i="25"/>
  <c r="Y42" i="25"/>
  <c r="W42" i="25"/>
  <c r="Y32" i="25"/>
  <c r="U32" i="25"/>
  <c r="W32" i="25"/>
  <c r="W36" i="25"/>
  <c r="U36" i="25"/>
  <c r="Y36" i="25"/>
  <c r="W10" i="25"/>
  <c r="U10" i="25"/>
  <c r="Y10" i="25"/>
  <c r="W28" i="25"/>
  <c r="U28" i="25"/>
  <c r="Y28" i="25"/>
  <c r="Y8" i="25"/>
  <c r="W8" i="25"/>
  <c r="U8" i="25"/>
  <c r="W30" i="25"/>
  <c r="U30" i="25"/>
  <c r="Y30" i="25"/>
  <c r="W14" i="25"/>
  <c r="Y14" i="25"/>
  <c r="U14" i="25"/>
  <c r="Y21" i="25"/>
  <c r="U21" i="25"/>
  <c r="W21" i="25"/>
  <c r="Y7" i="25"/>
  <c r="U7" i="25"/>
  <c r="W7" i="25"/>
  <c r="W9" i="25"/>
  <c r="U9" i="25"/>
  <c r="Y9" i="25"/>
  <c r="Y15" i="25"/>
  <c r="W15" i="25"/>
  <c r="U15" i="25"/>
  <c r="W13" i="25"/>
  <c r="U13" i="25"/>
  <c r="Y13" i="25"/>
  <c r="U33" i="25"/>
  <c r="Y33" i="25"/>
  <c r="W33" i="25"/>
  <c r="Y29" i="25"/>
  <c r="U29" i="25"/>
  <c r="W29" i="25"/>
  <c r="Y11" i="25"/>
  <c r="W11" i="25"/>
  <c r="U11" i="25"/>
  <c r="U27" i="25"/>
  <c r="W27" i="25"/>
  <c r="Y27" i="25"/>
  <c r="U43" i="25"/>
  <c r="W43" i="25"/>
  <c r="Y43" i="25"/>
  <c r="W38" i="19"/>
  <c r="U38" i="19"/>
  <c r="Y38" i="19"/>
  <c r="W22" i="19"/>
  <c r="U22" i="19"/>
  <c r="Y22" i="19"/>
  <c r="W6" i="19"/>
  <c r="U6" i="19"/>
  <c r="Y6" i="19"/>
  <c r="W34" i="19"/>
  <c r="U34" i="19"/>
  <c r="Y34" i="19"/>
  <c r="W18" i="19"/>
  <c r="U18" i="19"/>
  <c r="Y18" i="19"/>
  <c r="Y19" i="19"/>
  <c r="W19" i="19"/>
  <c r="U19" i="19"/>
  <c r="Y25" i="19"/>
  <c r="U25" i="19"/>
  <c r="W25" i="19"/>
  <c r="W31" i="19"/>
  <c r="U31" i="19"/>
  <c r="Y31" i="19"/>
  <c r="Y35" i="19"/>
  <c r="W35" i="19"/>
  <c r="U35" i="19"/>
  <c r="U23" i="19"/>
  <c r="Y23" i="19"/>
  <c r="W23" i="19"/>
  <c r="Y43" i="19"/>
  <c r="U43" i="19"/>
  <c r="W43" i="19"/>
  <c r="U27" i="19"/>
  <c r="Y27" i="19"/>
  <c r="W27" i="19"/>
  <c r="W7" i="19"/>
  <c r="Y7" i="19"/>
  <c r="U7" i="19"/>
  <c r="Y21" i="19"/>
  <c r="W21" i="19"/>
  <c r="U21" i="19"/>
  <c r="W37" i="19"/>
  <c r="U37" i="19"/>
  <c r="Y37" i="19"/>
  <c r="W32" i="19"/>
  <c r="U32" i="19"/>
  <c r="Y32" i="19"/>
  <c r="Y40" i="19"/>
  <c r="W40" i="19"/>
  <c r="U40" i="19"/>
  <c r="U28" i="19"/>
  <c r="W28" i="19"/>
  <c r="Y28" i="19"/>
  <c r="W36" i="19"/>
  <c r="U36" i="19"/>
  <c r="Y36" i="19"/>
  <c r="R44" i="21"/>
  <c r="S5" i="21"/>
  <c r="Y32" i="21"/>
  <c r="W32" i="21"/>
  <c r="U32" i="21"/>
  <c r="W16" i="21"/>
  <c r="Y16" i="21"/>
  <c r="U16" i="21"/>
  <c r="Y41" i="21"/>
  <c r="W41" i="21"/>
  <c r="U41" i="21"/>
  <c r="W38" i="21"/>
  <c r="Y38" i="21"/>
  <c r="U38" i="21"/>
  <c r="U23" i="21"/>
  <c r="W23" i="21"/>
  <c r="Y23" i="21"/>
  <c r="Y15" i="21"/>
  <c r="W15" i="21"/>
  <c r="U15" i="21"/>
  <c r="W7" i="21"/>
  <c r="Y7" i="21"/>
  <c r="U7" i="21"/>
  <c r="Y39" i="21"/>
  <c r="W39" i="21"/>
  <c r="U39" i="21"/>
  <c r="U21" i="21"/>
  <c r="W21" i="21"/>
  <c r="Y21" i="21"/>
  <c r="W37" i="21"/>
  <c r="U37" i="21"/>
  <c r="Y37" i="21"/>
  <c r="W13" i="21"/>
  <c r="Y13" i="21"/>
  <c r="U13" i="21"/>
  <c r="Y29" i="21"/>
  <c r="W29" i="21"/>
  <c r="U29" i="21"/>
  <c r="Y6" i="21"/>
  <c r="W6" i="21"/>
  <c r="U6" i="21"/>
  <c r="W30" i="21"/>
  <c r="Y30" i="21"/>
  <c r="U30" i="21"/>
  <c r="Y42" i="21"/>
  <c r="W42" i="21"/>
  <c r="U42" i="21"/>
  <c r="W10" i="21"/>
  <c r="U10" i="21"/>
  <c r="Y10" i="21"/>
  <c r="W18" i="21"/>
  <c r="U18" i="21"/>
  <c r="Y18" i="21"/>
  <c r="Y28" i="21"/>
  <c r="U28" i="21"/>
  <c r="W28" i="21"/>
  <c r="Y12" i="21"/>
  <c r="U12" i="21"/>
  <c r="W12" i="21"/>
  <c r="Y20" i="43"/>
  <c r="U20" i="43"/>
  <c r="W20" i="43"/>
  <c r="Y37" i="43"/>
  <c r="W37" i="43"/>
  <c r="U37" i="43"/>
  <c r="Y9" i="43"/>
  <c r="U9" i="43"/>
  <c r="W9" i="43"/>
  <c r="W10" i="43"/>
  <c r="Y10" i="43"/>
  <c r="U10" i="43"/>
  <c r="Y42" i="43"/>
  <c r="W42" i="43"/>
  <c r="U42" i="43"/>
  <c r="W35" i="43"/>
  <c r="Y35" i="43"/>
  <c r="U35" i="43"/>
  <c r="Y33" i="43"/>
  <c r="W33" i="43"/>
  <c r="U33" i="43"/>
  <c r="W23" i="43"/>
  <c r="U23" i="43"/>
  <c r="Y23" i="43"/>
  <c r="W38" i="43"/>
  <c r="Y38" i="43"/>
  <c r="U38" i="43"/>
  <c r="Y41" i="43"/>
  <c r="U41" i="43"/>
  <c r="W41" i="43"/>
  <c r="U34" i="43"/>
  <c r="W34" i="43"/>
  <c r="Y34" i="43"/>
  <c r="Y27" i="43"/>
  <c r="U27" i="43"/>
  <c r="W27" i="43"/>
  <c r="U12" i="43"/>
  <c r="Y12" i="43"/>
  <c r="W12" i="43"/>
  <c r="W30" i="43"/>
  <c r="Y30" i="43"/>
  <c r="U30" i="43"/>
  <c r="W29" i="43"/>
  <c r="U29" i="43"/>
  <c r="Y29" i="43"/>
  <c r="W8" i="43"/>
  <c r="U8" i="43"/>
  <c r="Y8" i="43"/>
  <c r="W13" i="43"/>
  <c r="Y13" i="43"/>
  <c r="U13" i="43"/>
  <c r="W6" i="43"/>
  <c r="Y6" i="43"/>
  <c r="U6" i="43"/>
  <c r="Y36" i="43"/>
  <c r="U36" i="43"/>
  <c r="W36" i="43"/>
  <c r="Y34" i="41"/>
  <c r="U34" i="41"/>
  <c r="W34" i="41"/>
  <c r="W9" i="41"/>
  <c r="U9" i="41"/>
  <c r="Y9" i="41"/>
  <c r="Y39" i="41"/>
  <c r="W39" i="41"/>
  <c r="U39" i="41"/>
  <c r="W42" i="41"/>
  <c r="U42" i="41"/>
  <c r="Y42" i="41"/>
  <c r="W26" i="41"/>
  <c r="U26" i="41"/>
  <c r="Y26" i="41"/>
  <c r="Y16" i="41"/>
  <c r="W16" i="41"/>
  <c r="U16" i="41"/>
  <c r="Y7" i="41"/>
  <c r="U7" i="41"/>
  <c r="W7" i="41"/>
  <c r="W35" i="41"/>
  <c r="U35" i="41"/>
  <c r="Y35" i="41"/>
  <c r="U24" i="41"/>
  <c r="Y24" i="41"/>
  <c r="W24" i="41"/>
  <c r="Y15" i="41"/>
  <c r="U15" i="41"/>
  <c r="W15" i="41"/>
  <c r="W41" i="41"/>
  <c r="U41" i="41"/>
  <c r="Y41" i="41"/>
  <c r="W18" i="41"/>
  <c r="U18" i="41"/>
  <c r="Y18" i="41"/>
  <c r="W40" i="41"/>
  <c r="Y40" i="41"/>
  <c r="U40" i="41"/>
  <c r="Y23" i="41"/>
  <c r="W23" i="41"/>
  <c r="U23" i="41"/>
  <c r="Y43" i="41"/>
  <c r="W43" i="41"/>
  <c r="U43" i="41"/>
  <c r="Y20" i="41"/>
  <c r="U20" i="41"/>
  <c r="W20" i="41"/>
  <c r="W36" i="41"/>
  <c r="Y36" i="41"/>
  <c r="U36" i="41"/>
  <c r="U13" i="41"/>
  <c r="Y13" i="41"/>
  <c r="W13" i="41"/>
  <c r="W29" i="41"/>
  <c r="U29" i="41"/>
  <c r="Y29" i="41"/>
  <c r="W6" i="41"/>
  <c r="U6" i="41"/>
  <c r="Y6" i="41"/>
  <c r="Y29" i="40"/>
  <c r="W29" i="40"/>
  <c r="U29" i="40"/>
  <c r="R44" i="40"/>
  <c r="S5" i="40"/>
  <c r="W37" i="40"/>
  <c r="Y37" i="40"/>
  <c r="U37" i="40"/>
  <c r="Y16" i="40"/>
  <c r="U16" i="40"/>
  <c r="W16" i="40"/>
  <c r="Y30" i="40"/>
  <c r="U30" i="40"/>
  <c r="W30" i="40"/>
  <c r="Y24" i="40"/>
  <c r="W24" i="40"/>
  <c r="U24" i="40"/>
  <c r="Y41" i="40"/>
  <c r="W41" i="40"/>
  <c r="U41" i="40"/>
  <c r="W38" i="40"/>
  <c r="Y38" i="40"/>
  <c r="U38" i="40"/>
  <c r="W14" i="40"/>
  <c r="Y14" i="40"/>
  <c r="U14" i="40"/>
  <c r="Y40" i="40"/>
  <c r="U40" i="40"/>
  <c r="W40" i="40"/>
  <c r="U31" i="40"/>
  <c r="W31" i="40"/>
  <c r="Y31" i="40"/>
  <c r="Y18" i="40"/>
  <c r="U18" i="40"/>
  <c r="W18" i="40"/>
  <c r="W9" i="40"/>
  <c r="U9" i="40"/>
  <c r="Y9" i="40"/>
  <c r="Y39" i="40"/>
  <c r="W39" i="40"/>
  <c r="U39" i="40"/>
  <c r="U22" i="40"/>
  <c r="Y22" i="40"/>
  <c r="W22" i="40"/>
  <c r="Y42" i="40"/>
  <c r="U42" i="40"/>
  <c r="W42" i="40"/>
  <c r="Y25" i="40"/>
  <c r="U25" i="40"/>
  <c r="W25" i="40"/>
  <c r="W12" i="40"/>
  <c r="U12" i="40"/>
  <c r="Y12" i="40"/>
  <c r="W28" i="40"/>
  <c r="Y28" i="40"/>
  <c r="U28" i="40"/>
  <c r="R28" i="16"/>
  <c r="S28" i="16" s="1"/>
  <c r="R41" i="16"/>
  <c r="S41" i="16" s="1"/>
  <c r="R33" i="16"/>
  <c r="S33" i="16" s="1"/>
  <c r="R25" i="16"/>
  <c r="S25" i="16" s="1"/>
  <c r="R17" i="16"/>
  <c r="S17" i="16" s="1"/>
  <c r="R9" i="16"/>
  <c r="S9" i="16" s="1"/>
  <c r="R39" i="16"/>
  <c r="S39" i="16" s="1"/>
  <c r="R29" i="16"/>
  <c r="S29" i="16" s="1"/>
  <c r="R19" i="16"/>
  <c r="S19" i="16" s="1"/>
  <c r="R35" i="16"/>
  <c r="S35" i="16" s="1"/>
  <c r="R23" i="16"/>
  <c r="S23" i="16" s="1"/>
  <c r="R13" i="16"/>
  <c r="S13" i="16" s="1"/>
  <c r="R27" i="16"/>
  <c r="S27" i="16" s="1"/>
  <c r="R7" i="16"/>
  <c r="S7" i="16" s="1"/>
  <c r="R43" i="16"/>
  <c r="S43" i="16" s="1"/>
  <c r="R21" i="16"/>
  <c r="S21" i="16" s="1"/>
  <c r="R37" i="16"/>
  <c r="S37" i="16" s="1"/>
  <c r="R15" i="16"/>
  <c r="S15" i="16" s="1"/>
  <c r="R31" i="16"/>
  <c r="S31" i="16" s="1"/>
  <c r="R11" i="16"/>
  <c r="S11" i="16" s="1"/>
  <c r="R6" i="16"/>
  <c r="S6" i="16" s="1"/>
  <c r="R14" i="16"/>
  <c r="S14" i="16" s="1"/>
  <c r="R22" i="16"/>
  <c r="S22" i="16" s="1"/>
  <c r="R30" i="16"/>
  <c r="S30" i="16" s="1"/>
  <c r="R38" i="16"/>
  <c r="S38" i="16" s="1"/>
  <c r="R10" i="16"/>
  <c r="S10" i="16" s="1"/>
  <c r="R18" i="16"/>
  <c r="S18" i="16" s="1"/>
  <c r="R26" i="16"/>
  <c r="S26" i="16" s="1"/>
  <c r="R34" i="16"/>
  <c r="S34" i="16" s="1"/>
  <c r="R42" i="16"/>
  <c r="S42" i="16" s="1"/>
  <c r="R8" i="16"/>
  <c r="S8" i="16" s="1"/>
  <c r="R24" i="16"/>
  <c r="S24" i="16" s="1"/>
  <c r="R40" i="16"/>
  <c r="S40" i="16" s="1"/>
  <c r="R16" i="16"/>
  <c r="S16" i="16" s="1"/>
  <c r="R32" i="16"/>
  <c r="S32" i="16" s="1"/>
  <c r="R12" i="16"/>
  <c r="S12" i="16" s="1"/>
  <c r="R20" i="16"/>
  <c r="S20" i="16" s="1"/>
  <c r="R36" i="16"/>
  <c r="S36" i="16" s="1"/>
  <c r="R5" i="16"/>
  <c r="Y26" i="23"/>
  <c r="U26" i="23"/>
  <c r="W26" i="23"/>
  <c r="Y20" i="23"/>
  <c r="W20" i="23"/>
  <c r="U20" i="23"/>
  <c r="W22" i="23"/>
  <c r="Y22" i="23"/>
  <c r="U22" i="23"/>
  <c r="Y40" i="23"/>
  <c r="W40" i="23"/>
  <c r="U40" i="23"/>
  <c r="Y32" i="23"/>
  <c r="U32" i="23"/>
  <c r="W32" i="23"/>
  <c r="Y30" i="23"/>
  <c r="U30" i="23"/>
  <c r="W30" i="23"/>
  <c r="W17" i="23"/>
  <c r="U17" i="23"/>
  <c r="Y17" i="23"/>
  <c r="U21" i="23"/>
  <c r="Y21" i="23"/>
  <c r="W21" i="23"/>
  <c r="U7" i="23"/>
  <c r="W7" i="23"/>
  <c r="Y7" i="23"/>
  <c r="W11" i="23"/>
  <c r="Y11" i="23"/>
  <c r="U11" i="23"/>
  <c r="Y9" i="23"/>
  <c r="W9" i="23"/>
  <c r="U9" i="23"/>
  <c r="U29" i="23"/>
  <c r="Y29" i="23"/>
  <c r="W29" i="23"/>
  <c r="Y13" i="23"/>
  <c r="W13" i="23"/>
  <c r="U13" i="23"/>
  <c r="W35" i="23"/>
  <c r="U35" i="23"/>
  <c r="Y35" i="23"/>
  <c r="W23" i="23"/>
  <c r="U23" i="23"/>
  <c r="Y23" i="23"/>
  <c r="Y39" i="23"/>
  <c r="U39" i="23"/>
  <c r="W39" i="23"/>
  <c r="U36" i="23"/>
  <c r="Y36" i="23"/>
  <c r="W36" i="23"/>
  <c r="Y28" i="23"/>
  <c r="U28" i="23"/>
  <c r="W28" i="23"/>
  <c r="Y34" i="23"/>
  <c r="W34" i="23"/>
  <c r="U34" i="23"/>
  <c r="W23" i="38"/>
  <c r="U23" i="38"/>
  <c r="Y23" i="38"/>
  <c r="W40" i="38"/>
  <c r="U40" i="38"/>
  <c r="Y40" i="38"/>
  <c r="Y32" i="38"/>
  <c r="W32" i="38"/>
  <c r="U32" i="38"/>
  <c r="W10" i="38"/>
  <c r="U10" i="38"/>
  <c r="Y10" i="38"/>
  <c r="Y8" i="38"/>
  <c r="U8" i="38"/>
  <c r="W8" i="38"/>
  <c r="W7" i="38"/>
  <c r="Y7" i="38"/>
  <c r="U7" i="38"/>
  <c r="W43" i="38"/>
  <c r="Y43" i="38"/>
  <c r="U43" i="38"/>
  <c r="Y34" i="38"/>
  <c r="W34" i="38"/>
  <c r="U34" i="38"/>
  <c r="W35" i="38"/>
  <c r="U35" i="38"/>
  <c r="Y35" i="38"/>
  <c r="Y30" i="38"/>
  <c r="W30" i="38"/>
  <c r="U30" i="38"/>
  <c r="W17" i="38"/>
  <c r="Y17" i="38"/>
  <c r="U17" i="38"/>
  <c r="W6" i="38"/>
  <c r="U6" i="38"/>
  <c r="Y6" i="38"/>
  <c r="Y26" i="38"/>
  <c r="U26" i="38"/>
  <c r="W26" i="38"/>
  <c r="Y9" i="38"/>
  <c r="W9" i="38"/>
  <c r="U9" i="38"/>
  <c r="Y31" i="38"/>
  <c r="W31" i="38"/>
  <c r="U31" i="38"/>
  <c r="Y12" i="38"/>
  <c r="W12" i="38"/>
  <c r="U12" i="38"/>
  <c r="Y28" i="38"/>
  <c r="U28" i="38"/>
  <c r="W28" i="38"/>
  <c r="R44" i="38"/>
  <c r="S5" i="38"/>
  <c r="Y21" i="38"/>
  <c r="W21" i="38"/>
  <c r="U21" i="38"/>
  <c r="W37" i="38"/>
  <c r="U37" i="38"/>
  <c r="Y37" i="38"/>
  <c r="R44" i="31"/>
  <c r="S5" i="31"/>
  <c r="W22" i="31"/>
  <c r="Y22" i="31"/>
  <c r="U22" i="31"/>
  <c r="W40" i="31"/>
  <c r="U40" i="31"/>
  <c r="Y40" i="31"/>
  <c r="W24" i="31"/>
  <c r="U24" i="31"/>
  <c r="Y24" i="31"/>
  <c r="W8" i="31"/>
  <c r="U8" i="31"/>
  <c r="Y8" i="31"/>
  <c r="U41" i="31"/>
  <c r="Y41" i="31"/>
  <c r="W41" i="31"/>
  <c r="W9" i="31"/>
  <c r="U9" i="31"/>
  <c r="Y9" i="31"/>
  <c r="Y15" i="31"/>
  <c r="W15" i="31"/>
  <c r="U15" i="31"/>
  <c r="U11" i="31"/>
  <c r="W11" i="31"/>
  <c r="Y11" i="31"/>
  <c r="W33" i="31"/>
  <c r="Y33" i="31"/>
  <c r="U33" i="31"/>
  <c r="Y17" i="31"/>
  <c r="W17" i="31"/>
  <c r="U17" i="31"/>
  <c r="W39" i="31"/>
  <c r="Y39" i="31"/>
  <c r="U39" i="31"/>
  <c r="W13" i="31"/>
  <c r="Y13" i="31"/>
  <c r="U13" i="31"/>
  <c r="U29" i="31"/>
  <c r="Y29" i="31"/>
  <c r="W29" i="31"/>
  <c r="Y28" i="31"/>
  <c r="U28" i="31"/>
  <c r="W28" i="31"/>
  <c r="W20" i="31"/>
  <c r="U20" i="31"/>
  <c r="Y20" i="31"/>
  <c r="W42" i="31"/>
  <c r="Y42" i="31"/>
  <c r="U42" i="31"/>
  <c r="W6" i="31"/>
  <c r="Y6" i="31"/>
  <c r="U6" i="31"/>
  <c r="W14" i="31"/>
  <c r="Y14" i="31"/>
  <c r="U14" i="31"/>
  <c r="W18" i="31"/>
  <c r="U18" i="31"/>
  <c r="Y18" i="31"/>
  <c r="U27" i="34"/>
  <c r="Y27" i="34"/>
  <c r="W27" i="34"/>
  <c r="U29" i="34"/>
  <c r="Y29" i="34"/>
  <c r="W29" i="34"/>
  <c r="W6" i="34"/>
  <c r="Y6" i="34"/>
  <c r="U6" i="34"/>
  <c r="U38" i="34"/>
  <c r="W38" i="34"/>
  <c r="Y38" i="34"/>
  <c r="Y14" i="34"/>
  <c r="U14" i="34"/>
  <c r="W14" i="34"/>
  <c r="Y8" i="34"/>
  <c r="U8" i="34"/>
  <c r="W8" i="34"/>
  <c r="Y12" i="34"/>
  <c r="W12" i="34"/>
  <c r="U12" i="34"/>
  <c r="W39" i="34"/>
  <c r="U39" i="34"/>
  <c r="Y39" i="34"/>
  <c r="W37" i="34"/>
  <c r="U37" i="34"/>
  <c r="Y37" i="34"/>
  <c r="W24" i="34"/>
  <c r="Y24" i="34"/>
  <c r="U24" i="34"/>
  <c r="U22" i="34"/>
  <c r="W22" i="34"/>
  <c r="Y22" i="34"/>
  <c r="W40" i="34"/>
  <c r="U40" i="34"/>
  <c r="Y40" i="34"/>
  <c r="W36" i="34"/>
  <c r="Y36" i="34"/>
  <c r="U36" i="34"/>
  <c r="Y5" i="34"/>
  <c r="W5" i="34"/>
  <c r="U5" i="34"/>
  <c r="Y31" i="34"/>
  <c r="W31" i="34"/>
  <c r="U31" i="34"/>
  <c r="W35" i="34"/>
  <c r="Y35" i="34"/>
  <c r="U35" i="34"/>
  <c r="U41" i="34"/>
  <c r="Y41" i="34"/>
  <c r="W41" i="34"/>
  <c r="U11" i="34"/>
  <c r="Y11" i="34"/>
  <c r="W11" i="34"/>
  <c r="W33" i="34"/>
  <c r="Y33" i="34"/>
  <c r="U33" i="34"/>
  <c r="U29" i="24"/>
  <c r="W29" i="24"/>
  <c r="Y29" i="24"/>
  <c r="U35" i="24"/>
  <c r="Y35" i="24"/>
  <c r="W35" i="24"/>
  <c r="U39" i="24"/>
  <c r="Y39" i="24"/>
  <c r="W39" i="24"/>
  <c r="W11" i="24"/>
  <c r="Y11" i="24"/>
  <c r="U11" i="24"/>
  <c r="U31" i="24"/>
  <c r="W31" i="24"/>
  <c r="Y31" i="24"/>
  <c r="W7" i="24"/>
  <c r="Y7" i="24"/>
  <c r="U7" i="24"/>
  <c r="Y27" i="24"/>
  <c r="W27" i="24"/>
  <c r="U27" i="24"/>
  <c r="Y9" i="24"/>
  <c r="U9" i="24"/>
  <c r="W9" i="24"/>
  <c r="W25" i="24"/>
  <c r="Y25" i="24"/>
  <c r="U25" i="24"/>
  <c r="Y41" i="24"/>
  <c r="U41" i="24"/>
  <c r="W41" i="24"/>
  <c r="W36" i="24"/>
  <c r="U36" i="24"/>
  <c r="Y36" i="24"/>
  <c r="W28" i="24"/>
  <c r="U28" i="24"/>
  <c r="Y28" i="24"/>
  <c r="W32" i="24"/>
  <c r="U32" i="24"/>
  <c r="Y32" i="24"/>
  <c r="R44" i="24"/>
  <c r="S5" i="24"/>
  <c r="W24" i="24"/>
  <c r="Y24" i="24"/>
  <c r="U24" i="24"/>
  <c r="Y40" i="24"/>
  <c r="U40" i="24"/>
  <c r="W40" i="24"/>
  <c r="Y20" i="24"/>
  <c r="W20" i="24"/>
  <c r="U20" i="24"/>
  <c r="W42" i="24"/>
  <c r="U42" i="24"/>
  <c r="Y42" i="24"/>
  <c r="Y26" i="24"/>
  <c r="U26" i="24"/>
  <c r="W26" i="24"/>
  <c r="W10" i="24"/>
  <c r="Y10" i="24"/>
  <c r="U10" i="24"/>
  <c r="Y29" i="28"/>
  <c r="W29" i="28"/>
  <c r="U29" i="28"/>
  <c r="Y41" i="28"/>
  <c r="U41" i="28"/>
  <c r="W41" i="28"/>
  <c r="W33" i="28"/>
  <c r="Y33" i="28"/>
  <c r="U33" i="28"/>
  <c r="Y27" i="28"/>
  <c r="W27" i="28"/>
  <c r="U27" i="28"/>
  <c r="W31" i="28"/>
  <c r="Y31" i="28"/>
  <c r="U31" i="28"/>
  <c r="U6" i="28"/>
  <c r="Y6" i="28"/>
  <c r="W6" i="28"/>
  <c r="Y22" i="28"/>
  <c r="W22" i="28"/>
  <c r="U22" i="28"/>
  <c r="U9" i="28"/>
  <c r="Y9" i="28"/>
  <c r="W9" i="28"/>
  <c r="W19" i="28"/>
  <c r="Y19" i="28"/>
  <c r="U19" i="28"/>
  <c r="Y21" i="28"/>
  <c r="W21" i="28"/>
  <c r="U21" i="28"/>
  <c r="Y17" i="28"/>
  <c r="U17" i="28"/>
  <c r="W17" i="28"/>
  <c r="U23" i="28"/>
  <c r="W23" i="28"/>
  <c r="Y23" i="28"/>
  <c r="Y38" i="28"/>
  <c r="W38" i="28"/>
  <c r="U38" i="28"/>
  <c r="W12" i="28"/>
  <c r="U12" i="28"/>
  <c r="Y12" i="28"/>
  <c r="Y14" i="28"/>
  <c r="U14" i="28"/>
  <c r="W14" i="28"/>
  <c r="U40" i="28"/>
  <c r="W40" i="28"/>
  <c r="Y40" i="28"/>
  <c r="W20" i="28"/>
  <c r="Y20" i="28"/>
  <c r="U20" i="28"/>
  <c r="U42" i="28"/>
  <c r="W42" i="28"/>
  <c r="Y42" i="28"/>
  <c r="W26" i="28"/>
  <c r="Y26" i="28"/>
  <c r="U26" i="28"/>
  <c r="Y10" i="28"/>
  <c r="W10" i="28"/>
  <c r="U10" i="28"/>
  <c r="Y19" i="36"/>
  <c r="W19" i="36"/>
  <c r="U19" i="36"/>
  <c r="W12" i="36"/>
  <c r="U12" i="36"/>
  <c r="Y12" i="36"/>
  <c r="W11" i="36"/>
  <c r="U11" i="36"/>
  <c r="Y11" i="36"/>
  <c r="W43" i="36"/>
  <c r="U43" i="36"/>
  <c r="Y43" i="36"/>
  <c r="W36" i="36"/>
  <c r="Y36" i="36"/>
  <c r="U36" i="36"/>
  <c r="W23" i="36"/>
  <c r="U23" i="36"/>
  <c r="Y23" i="36"/>
  <c r="Y40" i="36"/>
  <c r="U40" i="36"/>
  <c r="W40" i="36"/>
  <c r="W30" i="36"/>
  <c r="Y30" i="36"/>
  <c r="U30" i="36"/>
  <c r="Y10" i="36"/>
  <c r="W10" i="36"/>
  <c r="U10" i="36"/>
  <c r="Y25" i="36"/>
  <c r="U25" i="36"/>
  <c r="W25" i="36"/>
  <c r="Y26" i="36"/>
  <c r="W26" i="36"/>
  <c r="U26" i="36"/>
  <c r="Y15" i="36"/>
  <c r="W15" i="36"/>
  <c r="U15" i="36"/>
  <c r="W16" i="36"/>
  <c r="Y16" i="36"/>
  <c r="U16" i="36"/>
  <c r="W17" i="36"/>
  <c r="U17" i="36"/>
  <c r="Y17" i="36"/>
  <c r="W8" i="36"/>
  <c r="U8" i="36"/>
  <c r="Y8" i="36"/>
  <c r="U38" i="36"/>
  <c r="W38" i="36"/>
  <c r="Y38" i="36"/>
  <c r="Y21" i="36"/>
  <c r="W21" i="36"/>
  <c r="U21" i="36"/>
  <c r="Y41" i="36"/>
  <c r="U41" i="36"/>
  <c r="W41" i="36"/>
  <c r="Y24" i="36"/>
  <c r="U24" i="36"/>
  <c r="W24" i="36"/>
  <c r="W16" i="52"/>
  <c r="Y16" i="52"/>
  <c r="U16" i="52"/>
  <c r="R44" i="52"/>
  <c r="S5" i="52"/>
  <c r="Y21" i="52"/>
  <c r="W21" i="52"/>
  <c r="U21" i="52"/>
  <c r="Y40" i="52"/>
  <c r="U40" i="52"/>
  <c r="W40" i="52"/>
  <c r="Y28" i="52"/>
  <c r="U28" i="52"/>
  <c r="W28" i="52"/>
  <c r="W20" i="52"/>
  <c r="U20" i="52"/>
  <c r="Y20" i="52"/>
  <c r="Y9" i="52"/>
  <c r="W9" i="52"/>
  <c r="U9" i="52"/>
  <c r="W37" i="52"/>
  <c r="Y37" i="52"/>
  <c r="U37" i="52"/>
  <c r="Y22" i="52"/>
  <c r="U22" i="52"/>
  <c r="W22" i="52"/>
  <c r="Y13" i="52"/>
  <c r="W13" i="52"/>
  <c r="U13" i="52"/>
  <c r="W41" i="52"/>
  <c r="Y41" i="52"/>
  <c r="U41" i="52"/>
  <c r="W24" i="52"/>
  <c r="Y24" i="52"/>
  <c r="U24" i="52"/>
  <c r="Y7" i="52"/>
  <c r="U7" i="52"/>
  <c r="W7" i="52"/>
  <c r="Y29" i="52"/>
  <c r="W29" i="52"/>
  <c r="U29" i="52"/>
  <c r="Y10" i="52"/>
  <c r="W10" i="52"/>
  <c r="U10" i="52"/>
  <c r="W26" i="52"/>
  <c r="Y26" i="52"/>
  <c r="U26" i="52"/>
  <c r="U42" i="52"/>
  <c r="W42" i="52"/>
  <c r="Y42" i="52"/>
  <c r="Y19" i="52"/>
  <c r="U19" i="52"/>
  <c r="W19" i="52"/>
  <c r="W35" i="52"/>
  <c r="Y35" i="52"/>
  <c r="U35" i="52"/>
  <c r="Y6" i="52"/>
  <c r="W6" i="52"/>
  <c r="U6" i="52"/>
  <c r="Y19" i="15"/>
  <c r="W19" i="15"/>
  <c r="U19" i="15"/>
  <c r="W9" i="15"/>
  <c r="U9" i="15"/>
  <c r="Y9" i="15"/>
  <c r="Y13" i="15"/>
  <c r="W13" i="15"/>
  <c r="U13" i="15"/>
  <c r="W8" i="15"/>
  <c r="U8" i="15"/>
  <c r="Y8" i="15"/>
  <c r="W21" i="15"/>
  <c r="U21" i="15"/>
  <c r="Y21" i="15"/>
  <c r="Y43" i="15"/>
  <c r="W43" i="15"/>
  <c r="U43" i="15"/>
  <c r="U17" i="15"/>
  <c r="Y17" i="15"/>
  <c r="W17" i="15"/>
  <c r="Y37" i="15"/>
  <c r="W37" i="15"/>
  <c r="U37" i="15"/>
  <c r="Y23" i="15"/>
  <c r="W23" i="15"/>
  <c r="U23" i="15"/>
  <c r="Y39" i="15"/>
  <c r="W39" i="15"/>
  <c r="U39" i="15"/>
  <c r="W16" i="15"/>
  <c r="Y16" i="15"/>
  <c r="U16" i="15"/>
  <c r="W24" i="15"/>
  <c r="Y24" i="15"/>
  <c r="U24" i="15"/>
  <c r="W12" i="15"/>
  <c r="Y12" i="15"/>
  <c r="U12" i="15"/>
  <c r="Y20" i="15"/>
  <c r="U20" i="15"/>
  <c r="W20" i="15"/>
  <c r="W38" i="15"/>
  <c r="U38" i="15"/>
  <c r="Y38" i="15"/>
  <c r="Y22" i="15"/>
  <c r="U22" i="15"/>
  <c r="W22" i="15"/>
  <c r="W6" i="15"/>
  <c r="U6" i="15"/>
  <c r="Y6" i="15"/>
  <c r="W34" i="15"/>
  <c r="U34" i="15"/>
  <c r="Y34" i="15"/>
  <c r="Y18" i="15"/>
  <c r="W18" i="15"/>
  <c r="U18" i="15"/>
  <c r="Y43" i="33"/>
  <c r="W43" i="33"/>
  <c r="U43" i="33"/>
  <c r="U27" i="33"/>
  <c r="W27" i="33"/>
  <c r="Y27" i="33"/>
  <c r="W33" i="33"/>
  <c r="U33" i="33"/>
  <c r="Y33" i="33"/>
  <c r="Y37" i="33"/>
  <c r="U37" i="33"/>
  <c r="W37" i="33"/>
  <c r="U25" i="33"/>
  <c r="Y25" i="33"/>
  <c r="W25" i="33"/>
  <c r="U9" i="33"/>
  <c r="W9" i="33"/>
  <c r="Y9" i="33"/>
  <c r="W29" i="33"/>
  <c r="Y29" i="33"/>
  <c r="U29" i="33"/>
  <c r="Y7" i="33"/>
  <c r="U7" i="33"/>
  <c r="W7" i="33"/>
  <c r="U23" i="33"/>
  <c r="Y23" i="33"/>
  <c r="W23" i="33"/>
  <c r="U39" i="33"/>
  <c r="W39" i="33"/>
  <c r="Y39" i="33"/>
  <c r="Y26" i="33"/>
  <c r="U26" i="33"/>
  <c r="W26" i="33"/>
  <c r="Y18" i="33"/>
  <c r="U18" i="33"/>
  <c r="W18" i="33"/>
  <c r="U22" i="33"/>
  <c r="W22" i="33"/>
  <c r="Y22" i="33"/>
  <c r="Y34" i="33"/>
  <c r="U34" i="33"/>
  <c r="W34" i="33"/>
  <c r="Y28" i="33"/>
  <c r="U28" i="33"/>
  <c r="W28" i="33"/>
  <c r="Y42" i="33"/>
  <c r="U42" i="33"/>
  <c r="W42" i="33"/>
  <c r="U20" i="33"/>
  <c r="Y20" i="33"/>
  <c r="W20" i="33"/>
  <c r="Y40" i="33"/>
  <c r="W40" i="33"/>
  <c r="U40" i="33"/>
  <c r="W24" i="33"/>
  <c r="U24" i="33"/>
  <c r="Y24" i="33"/>
  <c r="Y8" i="33"/>
  <c r="U8" i="33"/>
  <c r="W8" i="33"/>
  <c r="W19" i="39"/>
  <c r="Y19" i="39"/>
  <c r="U19" i="39"/>
  <c r="Y40" i="39"/>
  <c r="W40" i="39"/>
  <c r="U40" i="39"/>
  <c r="Y30" i="39"/>
  <c r="U30" i="39"/>
  <c r="W30" i="39"/>
  <c r="W10" i="39"/>
  <c r="Y10" i="39"/>
  <c r="U10" i="39"/>
  <c r="U8" i="39"/>
  <c r="Y8" i="39"/>
  <c r="W8" i="39"/>
  <c r="Y42" i="39"/>
  <c r="W42" i="39"/>
  <c r="U42" i="39"/>
  <c r="Y43" i="39"/>
  <c r="U43" i="39"/>
  <c r="W43" i="39"/>
  <c r="W38" i="39"/>
  <c r="U38" i="39"/>
  <c r="Y38" i="39"/>
  <c r="Y33" i="39"/>
  <c r="W33" i="39"/>
  <c r="U33" i="39"/>
  <c r="Y18" i="39"/>
  <c r="W18" i="39"/>
  <c r="U18" i="39"/>
  <c r="W9" i="39"/>
  <c r="U9" i="39"/>
  <c r="Y9" i="39"/>
  <c r="W35" i="39"/>
  <c r="U35" i="39"/>
  <c r="Y35" i="39"/>
  <c r="Y24" i="39"/>
  <c r="W24" i="39"/>
  <c r="U24" i="39"/>
  <c r="Y7" i="39"/>
  <c r="U7" i="39"/>
  <c r="W7" i="39"/>
  <c r="W27" i="39"/>
  <c r="U27" i="39"/>
  <c r="Y27" i="39"/>
  <c r="Y12" i="39"/>
  <c r="U12" i="39"/>
  <c r="W12" i="39"/>
  <c r="Y28" i="39"/>
  <c r="W28" i="39"/>
  <c r="U28" i="39"/>
  <c r="R44" i="39"/>
  <c r="S5" i="39"/>
  <c r="Y21" i="39"/>
  <c r="U21" i="39"/>
  <c r="W21" i="39"/>
  <c r="W37" i="39"/>
  <c r="U37" i="39"/>
  <c r="Y37" i="39"/>
  <c r="Y21" i="37"/>
  <c r="W21" i="37"/>
  <c r="U21" i="37"/>
  <c r="W41" i="37"/>
  <c r="Y41" i="37"/>
  <c r="U41" i="37"/>
  <c r="W31" i="37"/>
  <c r="U31" i="37"/>
  <c r="Y31" i="37"/>
  <c r="W13" i="37"/>
  <c r="U13" i="37"/>
  <c r="Y13" i="37"/>
  <c r="Y25" i="37"/>
  <c r="U25" i="37"/>
  <c r="W25" i="37"/>
  <c r="Y24" i="37"/>
  <c r="W24" i="37"/>
  <c r="U24" i="37"/>
  <c r="U33" i="37"/>
  <c r="Y33" i="37"/>
  <c r="W33" i="37"/>
  <c r="W34" i="37"/>
  <c r="U34" i="37"/>
  <c r="Y34" i="37"/>
  <c r="U23" i="37"/>
  <c r="W23" i="37"/>
  <c r="Y23" i="37"/>
  <c r="Y14" i="37"/>
  <c r="W14" i="37"/>
  <c r="U14" i="37"/>
  <c r="Y40" i="37"/>
  <c r="W40" i="37"/>
  <c r="U40" i="37"/>
  <c r="W17" i="37"/>
  <c r="U17" i="37"/>
  <c r="Y17" i="37"/>
  <c r="W39" i="37"/>
  <c r="U39" i="37"/>
  <c r="Y39" i="37"/>
  <c r="Y22" i="37"/>
  <c r="W22" i="37"/>
  <c r="U22" i="37"/>
  <c r="Y42" i="37"/>
  <c r="W42" i="37"/>
  <c r="U42" i="37"/>
  <c r="Y19" i="37"/>
  <c r="U19" i="37"/>
  <c r="W19" i="37"/>
  <c r="W35" i="37"/>
  <c r="Y35" i="37"/>
  <c r="U35" i="37"/>
  <c r="Y12" i="37"/>
  <c r="W12" i="37"/>
  <c r="U12" i="37"/>
  <c r="W28" i="37"/>
  <c r="U28" i="37"/>
  <c r="Y28" i="37"/>
  <c r="U11" i="30"/>
  <c r="W11" i="30"/>
  <c r="Y11" i="30"/>
  <c r="Y21" i="30"/>
  <c r="W21" i="30"/>
  <c r="U21" i="30"/>
  <c r="Y23" i="30"/>
  <c r="W23" i="30"/>
  <c r="U23" i="30"/>
  <c r="Y37" i="30"/>
  <c r="W37" i="30"/>
  <c r="U37" i="30"/>
  <c r="Y13" i="30"/>
  <c r="U13" i="30"/>
  <c r="W13" i="30"/>
  <c r="R44" i="30"/>
  <c r="S7" i="30"/>
  <c r="S44" i="30" s="1"/>
  <c r="D25" i="7" s="1"/>
  <c r="W29" i="30"/>
  <c r="Y29" i="30"/>
  <c r="U29" i="30"/>
  <c r="W9" i="30"/>
  <c r="Y9" i="30"/>
  <c r="U9" i="30"/>
  <c r="Y25" i="30"/>
  <c r="W25" i="30"/>
  <c r="U25" i="30"/>
  <c r="U41" i="30"/>
  <c r="W41" i="30"/>
  <c r="Y41" i="30"/>
  <c r="W32" i="30"/>
  <c r="U32" i="30"/>
  <c r="Y32" i="30"/>
  <c r="W10" i="30"/>
  <c r="U10" i="30"/>
  <c r="Y10" i="30"/>
  <c r="U42" i="30"/>
  <c r="Y42" i="30"/>
  <c r="W42" i="30"/>
  <c r="W14" i="30"/>
  <c r="U14" i="30"/>
  <c r="Y14" i="30"/>
  <c r="Y22" i="30"/>
  <c r="U22" i="30"/>
  <c r="W22" i="30"/>
  <c r="W38" i="30"/>
  <c r="Y38" i="30"/>
  <c r="U38" i="30"/>
  <c r="Y16" i="30"/>
  <c r="W16" i="30"/>
  <c r="U16" i="30"/>
  <c r="Y36" i="30"/>
  <c r="W36" i="30"/>
  <c r="U36" i="30"/>
  <c r="Y20" i="30"/>
  <c r="U20" i="30"/>
  <c r="W20" i="30"/>
  <c r="U5" i="30"/>
  <c r="Y5" i="30"/>
  <c r="W5" i="30"/>
  <c r="Y28" i="20"/>
  <c r="W28" i="20"/>
  <c r="U28" i="20"/>
  <c r="Y16" i="20"/>
  <c r="U16" i="20"/>
  <c r="W16" i="20"/>
  <c r="W24" i="20"/>
  <c r="U24" i="20"/>
  <c r="Y24" i="20"/>
  <c r="Y42" i="20"/>
  <c r="W42" i="20"/>
  <c r="U42" i="20"/>
  <c r="Y26" i="20"/>
  <c r="U26" i="20"/>
  <c r="W26" i="20"/>
  <c r="W10" i="20"/>
  <c r="Y10" i="20"/>
  <c r="U10" i="20"/>
  <c r="W30" i="20"/>
  <c r="Y30" i="20"/>
  <c r="U30" i="20"/>
  <c r="Y14" i="20"/>
  <c r="U14" i="20"/>
  <c r="W14" i="20"/>
  <c r="Y31" i="20"/>
  <c r="U31" i="20"/>
  <c r="W31" i="20"/>
  <c r="W15" i="20"/>
  <c r="Y15" i="20"/>
  <c r="U15" i="20"/>
  <c r="U19" i="20"/>
  <c r="Y19" i="20"/>
  <c r="W19" i="20"/>
  <c r="W25" i="20"/>
  <c r="U25" i="20"/>
  <c r="Y25" i="20"/>
  <c r="Y23" i="20"/>
  <c r="U23" i="20"/>
  <c r="W23" i="20"/>
  <c r="U43" i="20"/>
  <c r="Y43" i="20"/>
  <c r="W43" i="20"/>
  <c r="U27" i="20"/>
  <c r="W27" i="20"/>
  <c r="Y27" i="20"/>
  <c r="Y7" i="20"/>
  <c r="U7" i="20"/>
  <c r="W7" i="20"/>
  <c r="U21" i="20"/>
  <c r="Y21" i="20"/>
  <c r="W21" i="20"/>
  <c r="U37" i="20"/>
  <c r="W37" i="20"/>
  <c r="Y37" i="20"/>
  <c r="W20" i="20"/>
  <c r="U20" i="20"/>
  <c r="Y20" i="20"/>
  <c r="R44" i="35"/>
  <c r="S5" i="35"/>
  <c r="Y34" i="35"/>
  <c r="U34" i="35"/>
  <c r="W34" i="35"/>
  <c r="W20" i="35"/>
  <c r="U20" i="35"/>
  <c r="Y20" i="35"/>
  <c r="W10" i="35"/>
  <c r="Y10" i="35"/>
  <c r="U10" i="35"/>
  <c r="Y26" i="35"/>
  <c r="W26" i="35"/>
  <c r="U26" i="35"/>
  <c r="Y38" i="35"/>
  <c r="U38" i="35"/>
  <c r="W38" i="35"/>
  <c r="Y18" i="35"/>
  <c r="U18" i="35"/>
  <c r="W18" i="35"/>
  <c r="Y40" i="35"/>
  <c r="U40" i="35"/>
  <c r="W40" i="35"/>
  <c r="W24" i="35"/>
  <c r="U24" i="35"/>
  <c r="Y24" i="35"/>
  <c r="Y8" i="35"/>
  <c r="U8" i="35"/>
  <c r="W8" i="35"/>
  <c r="W39" i="35"/>
  <c r="Y39" i="35"/>
  <c r="U39" i="35"/>
  <c r="W23" i="35"/>
  <c r="Y23" i="35"/>
  <c r="U23" i="35"/>
  <c r="W35" i="35"/>
  <c r="U35" i="35"/>
  <c r="Y35" i="35"/>
  <c r="W11" i="35"/>
  <c r="U11" i="35"/>
  <c r="Y11" i="35"/>
  <c r="Y43" i="35"/>
  <c r="W43" i="35"/>
  <c r="U43" i="35"/>
  <c r="Y13" i="35"/>
  <c r="W13" i="35"/>
  <c r="U13" i="35"/>
  <c r="W29" i="35"/>
  <c r="Y29" i="35"/>
  <c r="U29" i="35"/>
  <c r="W9" i="35"/>
  <c r="U9" i="35"/>
  <c r="Y9" i="35"/>
  <c r="Y25" i="35"/>
  <c r="W25" i="35"/>
  <c r="U25" i="35"/>
  <c r="W41" i="35"/>
  <c r="Y41" i="35"/>
  <c r="U41" i="35"/>
  <c r="U11" i="32"/>
  <c r="Y11" i="32"/>
  <c r="W11" i="32"/>
  <c r="W37" i="32"/>
  <c r="Y37" i="32"/>
  <c r="U37" i="32"/>
  <c r="Y43" i="32"/>
  <c r="W43" i="32"/>
  <c r="U43" i="32"/>
  <c r="W27" i="32"/>
  <c r="Y27" i="32"/>
  <c r="U27" i="32"/>
  <c r="Y25" i="32"/>
  <c r="W25" i="32"/>
  <c r="U25" i="32"/>
  <c r="W9" i="32"/>
  <c r="Y9" i="32"/>
  <c r="U9" i="32"/>
  <c r="Y29" i="32"/>
  <c r="W29" i="32"/>
  <c r="U29" i="32"/>
  <c r="W15" i="32"/>
  <c r="Y15" i="32"/>
  <c r="U15" i="32"/>
  <c r="U31" i="32"/>
  <c r="W31" i="32"/>
  <c r="Y31" i="32"/>
  <c r="W38" i="32"/>
  <c r="Y38" i="32"/>
  <c r="U38" i="32"/>
  <c r="W26" i="32"/>
  <c r="U26" i="32"/>
  <c r="Y26" i="32"/>
  <c r="Y34" i="32"/>
  <c r="U34" i="32"/>
  <c r="W34" i="32"/>
  <c r="W40" i="32"/>
  <c r="Y40" i="32"/>
  <c r="U40" i="32"/>
  <c r="Y6" i="32"/>
  <c r="W6" i="32"/>
  <c r="U6" i="32"/>
  <c r="Y16" i="32"/>
  <c r="U16" i="32"/>
  <c r="W16" i="32"/>
  <c r="Y32" i="32"/>
  <c r="W32" i="32"/>
  <c r="U32" i="32"/>
  <c r="W10" i="32"/>
  <c r="U10" i="32"/>
  <c r="Y10" i="32"/>
  <c r="W28" i="32"/>
  <c r="Y28" i="32"/>
  <c r="U28" i="32"/>
  <c r="W12" i="32"/>
  <c r="U12" i="32"/>
  <c r="Y12" i="32"/>
  <c r="R44" i="17"/>
  <c r="S5" i="17"/>
  <c r="W30" i="17"/>
  <c r="U30" i="17"/>
  <c r="Y30" i="17"/>
  <c r="W42" i="17"/>
  <c r="Y42" i="17"/>
  <c r="U42" i="17"/>
  <c r="W10" i="17"/>
  <c r="U10" i="17"/>
  <c r="Y10" i="17"/>
  <c r="W38" i="17"/>
  <c r="Y38" i="17"/>
  <c r="U38" i="17"/>
  <c r="W6" i="17"/>
  <c r="U6" i="17"/>
  <c r="Y6" i="17"/>
  <c r="Y18" i="17"/>
  <c r="W18" i="17"/>
  <c r="U18" i="17"/>
  <c r="Y29" i="17"/>
  <c r="U29" i="17"/>
  <c r="W29" i="17"/>
  <c r="U33" i="17"/>
  <c r="Y33" i="17"/>
  <c r="W33" i="17"/>
  <c r="U39" i="17"/>
  <c r="W39" i="17"/>
  <c r="Y39" i="17"/>
  <c r="U15" i="17"/>
  <c r="W15" i="17"/>
  <c r="Y15" i="17"/>
  <c r="Y37" i="17"/>
  <c r="U37" i="17"/>
  <c r="W37" i="17"/>
  <c r="W21" i="17"/>
  <c r="Y21" i="17"/>
  <c r="U21" i="17"/>
  <c r="U41" i="17"/>
  <c r="W41" i="17"/>
  <c r="Y41" i="17"/>
  <c r="W19" i="17"/>
  <c r="U19" i="17"/>
  <c r="Y19" i="17"/>
  <c r="W35" i="17"/>
  <c r="U35" i="17"/>
  <c r="Y35" i="17"/>
  <c r="W16" i="17"/>
  <c r="Y16" i="17"/>
  <c r="U16" i="17"/>
  <c r="Y40" i="17"/>
  <c r="W40" i="17"/>
  <c r="U40" i="17"/>
  <c r="W32" i="17"/>
  <c r="U32" i="17"/>
  <c r="Y32" i="17"/>
  <c r="W20" i="17"/>
  <c r="U20" i="17"/>
  <c r="Y20" i="17"/>
  <c r="Y8" i="51"/>
  <c r="W8" i="51"/>
  <c r="U8" i="51"/>
  <c r="Y20" i="51"/>
  <c r="W20" i="51"/>
  <c r="U20" i="51"/>
  <c r="Y22" i="51"/>
  <c r="W22" i="51"/>
  <c r="U22" i="51"/>
  <c r="Y29" i="51"/>
  <c r="U29" i="51"/>
  <c r="W29" i="51"/>
  <c r="Y32" i="51"/>
  <c r="W32" i="51"/>
  <c r="U32" i="51"/>
  <c r="Y7" i="51"/>
  <c r="U7" i="51"/>
  <c r="W7" i="51"/>
  <c r="W37" i="51"/>
  <c r="U37" i="51"/>
  <c r="Y37" i="51"/>
  <c r="W28" i="51"/>
  <c r="U28" i="51"/>
  <c r="Y28" i="51"/>
  <c r="U13" i="51"/>
  <c r="W13" i="51"/>
  <c r="Y13" i="51"/>
  <c r="W39" i="51"/>
  <c r="Y39" i="51"/>
  <c r="U39" i="51"/>
  <c r="Y30" i="51"/>
  <c r="U30" i="51"/>
  <c r="W30" i="51"/>
  <c r="W21" i="51"/>
  <c r="Y21" i="51"/>
  <c r="U21" i="51"/>
  <c r="W43" i="51"/>
  <c r="Y43" i="51"/>
  <c r="U43" i="51"/>
  <c r="W24" i="51"/>
  <c r="Y24" i="51"/>
  <c r="U24" i="51"/>
  <c r="W9" i="51"/>
  <c r="U9" i="51"/>
  <c r="Y9" i="51"/>
  <c r="W25" i="51"/>
  <c r="Y25" i="51"/>
  <c r="U25" i="51"/>
  <c r="W41" i="51"/>
  <c r="Y41" i="51"/>
  <c r="U41" i="51"/>
  <c r="Y18" i="51"/>
  <c r="W18" i="51"/>
  <c r="U18" i="51"/>
  <c r="Y34" i="51"/>
  <c r="U34" i="51"/>
  <c r="W34" i="51"/>
  <c r="U7" i="22"/>
  <c r="W7" i="22"/>
  <c r="Y7" i="22"/>
  <c r="Y17" i="22"/>
  <c r="U17" i="22"/>
  <c r="W17" i="22"/>
  <c r="U9" i="22"/>
  <c r="W9" i="22"/>
  <c r="Y9" i="22"/>
  <c r="Y13" i="22"/>
  <c r="U13" i="22"/>
  <c r="W13" i="22"/>
  <c r="Y23" i="22"/>
  <c r="W23" i="22"/>
  <c r="U23" i="22"/>
  <c r="Y30" i="22"/>
  <c r="U30" i="22"/>
  <c r="W30" i="22"/>
  <c r="W27" i="22"/>
  <c r="Y27" i="22"/>
  <c r="U27" i="22"/>
  <c r="Y37" i="22"/>
  <c r="W37" i="22"/>
  <c r="U37" i="22"/>
  <c r="Y19" i="22"/>
  <c r="W19" i="22"/>
  <c r="U19" i="22"/>
  <c r="U25" i="22"/>
  <c r="Y25" i="22"/>
  <c r="W25" i="22"/>
  <c r="W31" i="22"/>
  <c r="Y31" i="22"/>
  <c r="U31" i="22"/>
  <c r="U8" i="22"/>
  <c r="Y8" i="22"/>
  <c r="W8" i="22"/>
  <c r="R44" i="22"/>
  <c r="S5" i="22"/>
  <c r="W14" i="22"/>
  <c r="Y14" i="22"/>
  <c r="U14" i="22"/>
  <c r="W28" i="22"/>
  <c r="Y28" i="22"/>
  <c r="U28" i="22"/>
  <c r="W6" i="22"/>
  <c r="Y6" i="22"/>
  <c r="U6" i="22"/>
  <c r="Y22" i="22"/>
  <c r="W22" i="22"/>
  <c r="U22" i="22"/>
  <c r="W42" i="22"/>
  <c r="U42" i="22"/>
  <c r="Y42" i="22"/>
  <c r="Y26" i="22"/>
  <c r="W26" i="22"/>
  <c r="U26" i="22"/>
  <c r="W10" i="22"/>
  <c r="Y10" i="22"/>
  <c r="U10" i="22"/>
  <c r="W16" i="42"/>
  <c r="U16" i="42"/>
  <c r="Y16" i="42"/>
  <c r="R44" i="42"/>
  <c r="S5" i="42"/>
  <c r="W37" i="42"/>
  <c r="U37" i="42"/>
  <c r="Y37" i="42"/>
  <c r="W26" i="42"/>
  <c r="Y26" i="42"/>
  <c r="U26" i="42"/>
  <c r="Y40" i="42"/>
  <c r="U40" i="42"/>
  <c r="W40" i="42"/>
  <c r="Y22" i="42"/>
  <c r="U22" i="42"/>
  <c r="W22" i="42"/>
  <c r="W38" i="42"/>
  <c r="Y38" i="42"/>
  <c r="U38" i="42"/>
  <c r="W18" i="42"/>
  <c r="Y18" i="42"/>
  <c r="U18" i="42"/>
  <c r="W42" i="42"/>
  <c r="U42" i="42"/>
  <c r="Y42" i="42"/>
  <c r="W28" i="42"/>
  <c r="U28" i="42"/>
  <c r="Y28" i="42"/>
  <c r="Y13" i="42"/>
  <c r="U13" i="42"/>
  <c r="W13" i="42"/>
  <c r="Y41" i="42"/>
  <c r="W41" i="42"/>
  <c r="U41" i="42"/>
  <c r="Y30" i="42"/>
  <c r="U30" i="42"/>
  <c r="W30" i="42"/>
  <c r="W20" i="42"/>
  <c r="U20" i="42"/>
  <c r="Y20" i="42"/>
  <c r="W9" i="42"/>
  <c r="Y9" i="42"/>
  <c r="U9" i="42"/>
  <c r="Y39" i="42"/>
  <c r="W39" i="42"/>
  <c r="U39" i="42"/>
  <c r="W31" i="42"/>
  <c r="Y31" i="42"/>
  <c r="U31" i="42"/>
  <c r="Y23" i="42"/>
  <c r="U23" i="42"/>
  <c r="W23" i="42"/>
  <c r="W15" i="42"/>
  <c r="U15" i="42"/>
  <c r="Y15" i="42"/>
  <c r="Y7" i="42"/>
  <c r="W7" i="42"/>
  <c r="U7" i="42"/>
  <c r="W26" i="29"/>
  <c r="U26" i="29"/>
  <c r="Y26" i="29"/>
  <c r="Y10" i="29"/>
  <c r="U10" i="29"/>
  <c r="W10" i="29"/>
  <c r="W20" i="29"/>
  <c r="U20" i="29"/>
  <c r="Y20" i="29"/>
  <c r="Y24" i="29"/>
  <c r="W24" i="29"/>
  <c r="U24" i="29"/>
  <c r="W40" i="29"/>
  <c r="U40" i="29"/>
  <c r="Y40" i="29"/>
  <c r="Y18" i="29"/>
  <c r="U18" i="29"/>
  <c r="W18" i="29"/>
  <c r="W38" i="29"/>
  <c r="Y38" i="29"/>
  <c r="U38" i="29"/>
  <c r="W22" i="29"/>
  <c r="Y22" i="29"/>
  <c r="U22" i="29"/>
  <c r="W6" i="29"/>
  <c r="U6" i="29"/>
  <c r="Y6" i="29"/>
  <c r="Y43" i="29"/>
  <c r="W43" i="29"/>
  <c r="U43" i="29"/>
  <c r="W27" i="29"/>
  <c r="Y27" i="29"/>
  <c r="U27" i="29"/>
  <c r="W31" i="29"/>
  <c r="U31" i="29"/>
  <c r="Y31" i="29"/>
  <c r="U37" i="29"/>
  <c r="Y37" i="29"/>
  <c r="W37" i="29"/>
  <c r="W23" i="29"/>
  <c r="U23" i="29"/>
  <c r="Y23" i="29"/>
  <c r="Y19" i="29"/>
  <c r="W19" i="29"/>
  <c r="U19" i="29"/>
  <c r="U39" i="29"/>
  <c r="Y39" i="29"/>
  <c r="W39" i="29"/>
  <c r="Y17" i="29"/>
  <c r="W17" i="29"/>
  <c r="U17" i="29"/>
  <c r="W33" i="29"/>
  <c r="U33" i="29"/>
  <c r="Y33" i="29"/>
  <c r="W16" i="29"/>
  <c r="U16" i="29"/>
  <c r="Y16" i="29"/>
  <c r="W24" i="50"/>
  <c r="U24" i="50"/>
  <c r="Y24" i="50"/>
  <c r="W38" i="50"/>
  <c r="U38" i="50"/>
  <c r="Y38" i="50"/>
  <c r="W36" i="50"/>
  <c r="Y36" i="50"/>
  <c r="U36" i="50"/>
  <c r="Y15" i="50"/>
  <c r="W15" i="50"/>
  <c r="U15" i="50"/>
  <c r="Y29" i="50"/>
  <c r="W29" i="50"/>
  <c r="U29" i="50"/>
  <c r="Y39" i="50"/>
  <c r="W39" i="50"/>
  <c r="U39" i="50"/>
  <c r="W28" i="50"/>
  <c r="U28" i="50"/>
  <c r="Y28" i="50"/>
  <c r="W17" i="50"/>
  <c r="U17" i="50"/>
  <c r="Y17" i="50"/>
  <c r="Y16" i="50"/>
  <c r="W16" i="50"/>
  <c r="U16" i="50"/>
  <c r="W7" i="50"/>
  <c r="Y7" i="50"/>
  <c r="U7" i="50"/>
  <c r="W37" i="50"/>
  <c r="U37" i="50"/>
  <c r="Y37" i="50"/>
  <c r="Y20" i="50"/>
  <c r="W20" i="50"/>
  <c r="U20" i="50"/>
  <c r="Y40" i="50"/>
  <c r="W40" i="50"/>
  <c r="U40" i="50"/>
  <c r="Y23" i="50"/>
  <c r="W23" i="50"/>
  <c r="U23" i="50"/>
  <c r="W6" i="50"/>
  <c r="U6" i="50"/>
  <c r="Y6" i="50"/>
  <c r="Y18" i="50"/>
  <c r="W18" i="50"/>
  <c r="U18" i="50"/>
  <c r="U34" i="50"/>
  <c r="W34" i="50"/>
  <c r="Y34" i="50"/>
  <c r="W11" i="50"/>
  <c r="Y11" i="50"/>
  <c r="U11" i="50"/>
  <c r="Y27" i="50"/>
  <c r="U27" i="50"/>
  <c r="W27" i="50"/>
  <c r="Y43" i="50"/>
  <c r="U43" i="50"/>
  <c r="W43" i="50"/>
  <c r="W19" i="8"/>
  <c r="Y19" i="8"/>
  <c r="U19" i="8"/>
  <c r="Y35" i="8"/>
  <c r="U35" i="8"/>
  <c r="W35" i="8"/>
  <c r="U15" i="8"/>
  <c r="Y15" i="8"/>
  <c r="W15" i="8"/>
  <c r="Y31" i="8"/>
  <c r="W31" i="8"/>
  <c r="U31" i="8"/>
  <c r="Y42" i="8"/>
  <c r="U42" i="8"/>
  <c r="W42" i="8"/>
  <c r="U37" i="8"/>
  <c r="W37" i="8"/>
  <c r="Y37" i="8"/>
  <c r="Y32" i="8"/>
  <c r="W32" i="8"/>
  <c r="U32" i="8"/>
  <c r="W26" i="8"/>
  <c r="U26" i="8"/>
  <c r="Y26" i="8"/>
  <c r="U21" i="8"/>
  <c r="W21" i="8"/>
  <c r="Y21" i="8"/>
  <c r="Y16" i="8"/>
  <c r="W16" i="8"/>
  <c r="U16" i="8"/>
  <c r="Y10" i="8"/>
  <c r="U10" i="8"/>
  <c r="W10" i="8"/>
  <c r="R44" i="8"/>
  <c r="S5" i="8"/>
  <c r="Y38" i="8"/>
  <c r="W38" i="8"/>
  <c r="U38" i="8"/>
  <c r="U33" i="8"/>
  <c r="W33" i="8"/>
  <c r="Y33" i="8"/>
  <c r="W28" i="8"/>
  <c r="U28" i="8"/>
  <c r="Y28" i="8"/>
  <c r="W22" i="8"/>
  <c r="Y22" i="8"/>
  <c r="U22" i="8"/>
  <c r="Y17" i="8"/>
  <c r="U17" i="8"/>
  <c r="W17" i="8"/>
  <c r="U12" i="8"/>
  <c r="Y12" i="8"/>
  <c r="W12" i="8"/>
  <c r="U6" i="8"/>
  <c r="Y6" i="8"/>
  <c r="W6" i="8"/>
  <c r="Y25" i="26"/>
  <c r="W25" i="26"/>
  <c r="U25" i="26"/>
  <c r="Y9" i="26"/>
  <c r="W9" i="26"/>
  <c r="U9" i="26"/>
  <c r="W15" i="26"/>
  <c r="U15" i="26"/>
  <c r="Y15" i="26"/>
  <c r="Y21" i="26"/>
  <c r="W21" i="26"/>
  <c r="U21" i="26"/>
  <c r="W17" i="26"/>
  <c r="Y17" i="26"/>
  <c r="U17" i="26"/>
  <c r="U39" i="26"/>
  <c r="W39" i="26"/>
  <c r="Y39" i="26"/>
  <c r="W23" i="26"/>
  <c r="Y23" i="26"/>
  <c r="U23" i="26"/>
  <c r="U11" i="26"/>
  <c r="Y11" i="26"/>
  <c r="W11" i="26"/>
  <c r="U27" i="26"/>
  <c r="W27" i="26"/>
  <c r="Y27" i="26"/>
  <c r="U43" i="26"/>
  <c r="Y43" i="26"/>
  <c r="W43" i="26"/>
  <c r="W40" i="26"/>
  <c r="U40" i="26"/>
  <c r="Y40" i="26"/>
  <c r="Y30" i="26"/>
  <c r="U30" i="26"/>
  <c r="W30" i="26"/>
  <c r="W14" i="26"/>
  <c r="U14" i="26"/>
  <c r="Y14" i="26"/>
  <c r="R44" i="26"/>
  <c r="S5" i="26"/>
  <c r="Y28" i="26"/>
  <c r="W28" i="26"/>
  <c r="U28" i="26"/>
  <c r="U6" i="26"/>
  <c r="Y6" i="26"/>
  <c r="W6" i="26"/>
  <c r="Y22" i="26"/>
  <c r="U22" i="26"/>
  <c r="W22" i="26"/>
  <c r="W42" i="26"/>
  <c r="Y42" i="26"/>
  <c r="U42" i="26"/>
  <c r="Y26" i="26"/>
  <c r="U26" i="26"/>
  <c r="W26" i="26"/>
  <c r="Y10" i="26"/>
  <c r="U10" i="26"/>
  <c r="W10" i="26"/>
  <c r="W34" i="25"/>
  <c r="U34" i="25"/>
  <c r="Y34" i="25"/>
  <c r="W26" i="25"/>
  <c r="U26" i="25"/>
  <c r="Y26" i="25"/>
  <c r="Y12" i="25"/>
  <c r="U12" i="25"/>
  <c r="W12" i="25"/>
  <c r="Y16" i="25"/>
  <c r="W16" i="25"/>
  <c r="U16" i="25"/>
  <c r="Y24" i="25"/>
  <c r="W24" i="25"/>
  <c r="U24" i="25"/>
  <c r="Y40" i="25"/>
  <c r="U40" i="25"/>
  <c r="W40" i="25"/>
  <c r="Y18" i="25"/>
  <c r="U18" i="25"/>
  <c r="W18" i="25"/>
  <c r="U38" i="25"/>
  <c r="W38" i="25"/>
  <c r="Y38" i="25"/>
  <c r="U22" i="25"/>
  <c r="Y22" i="25"/>
  <c r="W22" i="25"/>
  <c r="W6" i="25"/>
  <c r="U6" i="25"/>
  <c r="Y6" i="25"/>
  <c r="W41" i="25"/>
  <c r="Y41" i="25"/>
  <c r="U41" i="25"/>
  <c r="U25" i="25"/>
  <c r="Y25" i="25"/>
  <c r="W25" i="25"/>
  <c r="Y31" i="25"/>
  <c r="W31" i="25"/>
  <c r="U31" i="25"/>
  <c r="Y37" i="25"/>
  <c r="W37" i="25"/>
  <c r="U37" i="25"/>
  <c r="W23" i="25"/>
  <c r="U23" i="25"/>
  <c r="Y23" i="25"/>
  <c r="U17" i="25"/>
  <c r="Y17" i="25"/>
  <c r="W17" i="25"/>
  <c r="W39" i="25"/>
  <c r="Y39" i="25"/>
  <c r="U39" i="25"/>
  <c r="U19" i="25"/>
  <c r="Y19" i="25"/>
  <c r="W19" i="25"/>
  <c r="Y35" i="25"/>
  <c r="W35" i="25"/>
  <c r="U35" i="25"/>
  <c r="R44" i="19"/>
  <c r="S5" i="19"/>
  <c r="U30" i="19"/>
  <c r="W30" i="19"/>
  <c r="Y30" i="19"/>
  <c r="W14" i="19"/>
  <c r="U14" i="19"/>
  <c r="Y14" i="19"/>
  <c r="U42" i="19"/>
  <c r="Y42" i="19"/>
  <c r="W42" i="19"/>
  <c r="W26" i="19"/>
  <c r="Y26" i="19"/>
  <c r="U26" i="19"/>
  <c r="W10" i="19"/>
  <c r="Y10" i="19"/>
  <c r="U10" i="19"/>
  <c r="U41" i="19"/>
  <c r="W41" i="19"/>
  <c r="Y41" i="19"/>
  <c r="W9" i="19"/>
  <c r="Y9" i="19"/>
  <c r="U9" i="19"/>
  <c r="W15" i="19"/>
  <c r="Y15" i="19"/>
  <c r="U15" i="19"/>
  <c r="Y11" i="19"/>
  <c r="W11" i="19"/>
  <c r="U11" i="19"/>
  <c r="U33" i="19"/>
  <c r="Y33" i="19"/>
  <c r="W33" i="19"/>
  <c r="W17" i="19"/>
  <c r="U17" i="19"/>
  <c r="Y17" i="19"/>
  <c r="Y39" i="19"/>
  <c r="W39" i="19"/>
  <c r="U39" i="19"/>
  <c r="U13" i="19"/>
  <c r="W13" i="19"/>
  <c r="Y13" i="19"/>
  <c r="U29" i="19"/>
  <c r="Y29" i="19"/>
  <c r="W29" i="19"/>
  <c r="Y24" i="19"/>
  <c r="W24" i="19"/>
  <c r="U24" i="19"/>
  <c r="W16" i="19"/>
  <c r="U16" i="19"/>
  <c r="Y16" i="19"/>
  <c r="Y8" i="19"/>
  <c r="W8" i="19"/>
  <c r="U8" i="19"/>
  <c r="Y12" i="19"/>
  <c r="W12" i="19"/>
  <c r="U12" i="19"/>
  <c r="Y20" i="19"/>
  <c r="U20" i="19"/>
  <c r="W20" i="19"/>
  <c r="Y40" i="21"/>
  <c r="U40" i="21"/>
  <c r="W40" i="21"/>
  <c r="Y24" i="21"/>
  <c r="W24" i="21"/>
  <c r="U24" i="21"/>
  <c r="Y8" i="21"/>
  <c r="W8" i="21"/>
  <c r="U8" i="21"/>
  <c r="W9" i="21"/>
  <c r="Y9" i="21"/>
  <c r="U9" i="21"/>
  <c r="Y31" i="21"/>
  <c r="W31" i="21"/>
  <c r="U31" i="21"/>
  <c r="Y33" i="21"/>
  <c r="W33" i="21"/>
  <c r="U33" i="21"/>
  <c r="W25" i="21"/>
  <c r="Y25" i="21"/>
  <c r="U25" i="21"/>
  <c r="Y17" i="21"/>
  <c r="U17" i="21"/>
  <c r="W17" i="21"/>
  <c r="W11" i="21"/>
  <c r="Y11" i="21"/>
  <c r="U11" i="21"/>
  <c r="Y27" i="21"/>
  <c r="U27" i="21"/>
  <c r="W27" i="21"/>
  <c r="W43" i="21"/>
  <c r="U43" i="21"/>
  <c r="Y43" i="21"/>
  <c r="W19" i="21"/>
  <c r="Y19" i="21"/>
  <c r="U19" i="21"/>
  <c r="W35" i="21"/>
  <c r="Y35" i="21"/>
  <c r="U35" i="21"/>
  <c r="W14" i="21"/>
  <c r="U14" i="21"/>
  <c r="Y14" i="21"/>
  <c r="Y22" i="21"/>
  <c r="U22" i="21"/>
  <c r="W22" i="21"/>
  <c r="W26" i="21"/>
  <c r="U26" i="21"/>
  <c r="Y26" i="21"/>
  <c r="W34" i="21"/>
  <c r="U34" i="21"/>
  <c r="Y34" i="21"/>
  <c r="Y36" i="21"/>
  <c r="W36" i="21"/>
  <c r="U36" i="21"/>
  <c r="W20" i="21"/>
  <c r="U20" i="21"/>
  <c r="Y20" i="21"/>
  <c r="Y17" i="43"/>
  <c r="U17" i="43"/>
  <c r="W17" i="43"/>
  <c r="W7" i="43"/>
  <c r="U7" i="43"/>
  <c r="Y7" i="43"/>
  <c r="Y28" i="43"/>
  <c r="W28" i="43"/>
  <c r="U28" i="43"/>
  <c r="Y31" i="43"/>
  <c r="W31" i="43"/>
  <c r="U31" i="43"/>
  <c r="W26" i="43"/>
  <c r="U26" i="43"/>
  <c r="Y26" i="43"/>
  <c r="Y19" i="43"/>
  <c r="W19" i="43"/>
  <c r="U19" i="43"/>
  <c r="R44" i="43"/>
  <c r="S5" i="43"/>
  <c r="Y32" i="43"/>
  <c r="U32" i="43"/>
  <c r="W32" i="43"/>
  <c r="W16" i="43"/>
  <c r="Y16" i="43"/>
  <c r="U16" i="43"/>
  <c r="W21" i="43"/>
  <c r="U21" i="43"/>
  <c r="Y21" i="43"/>
  <c r="Y18" i="43"/>
  <c r="W18" i="43"/>
  <c r="U18" i="43"/>
  <c r="Y11" i="43"/>
  <c r="U11" i="43"/>
  <c r="W11" i="43"/>
  <c r="W43" i="43"/>
  <c r="Y43" i="43"/>
  <c r="U43" i="43"/>
  <c r="Y15" i="43"/>
  <c r="U15" i="43"/>
  <c r="W15" i="43"/>
  <c r="W22" i="43"/>
  <c r="Y22" i="43"/>
  <c r="U22" i="43"/>
  <c r="W40" i="43"/>
  <c r="Y40" i="43"/>
  <c r="U40" i="43"/>
  <c r="W24" i="43"/>
  <c r="Y24" i="43"/>
  <c r="U24" i="43"/>
  <c r="Y39" i="43"/>
  <c r="U39" i="43"/>
  <c r="W39" i="43"/>
  <c r="U14" i="43"/>
  <c r="Y14" i="43"/>
  <c r="W14" i="43"/>
  <c r="Y25" i="43"/>
  <c r="W25" i="43"/>
  <c r="U25" i="43"/>
  <c r="Y25" i="41"/>
  <c r="U25" i="41"/>
  <c r="W25" i="41"/>
  <c r="Y22" i="41"/>
  <c r="W22" i="41"/>
  <c r="U22" i="41"/>
  <c r="U14" i="41"/>
  <c r="W14" i="41"/>
  <c r="Y14" i="41"/>
  <c r="Y31" i="41"/>
  <c r="W31" i="41"/>
  <c r="U31" i="41"/>
  <c r="W17" i="41"/>
  <c r="U17" i="41"/>
  <c r="Y17" i="41"/>
  <c r="W32" i="41"/>
  <c r="U32" i="41"/>
  <c r="Y32" i="41"/>
  <c r="W19" i="41"/>
  <c r="U19" i="41"/>
  <c r="Y19" i="41"/>
  <c r="W10" i="41"/>
  <c r="U10" i="41"/>
  <c r="Y10" i="41"/>
  <c r="Y38" i="41"/>
  <c r="U38" i="41"/>
  <c r="W38" i="41"/>
  <c r="Y27" i="41"/>
  <c r="W27" i="41"/>
  <c r="U27" i="41"/>
  <c r="W8" i="41"/>
  <c r="Y8" i="41"/>
  <c r="U8" i="41"/>
  <c r="W30" i="41"/>
  <c r="Y30" i="41"/>
  <c r="U30" i="41"/>
  <c r="Y11" i="41"/>
  <c r="U11" i="41"/>
  <c r="W11" i="41"/>
  <c r="Y33" i="41"/>
  <c r="W33" i="41"/>
  <c r="U33" i="41"/>
  <c r="Y12" i="41"/>
  <c r="U12" i="41"/>
  <c r="W12" i="41"/>
  <c r="W28" i="41"/>
  <c r="U28" i="41"/>
  <c r="Y28" i="41"/>
  <c r="R44" i="41"/>
  <c r="S5" i="41"/>
  <c r="W21" i="41"/>
  <c r="U21" i="41"/>
  <c r="Y21" i="41"/>
  <c r="Y37" i="41"/>
  <c r="U37" i="41"/>
  <c r="W37" i="41"/>
  <c r="Y13" i="40"/>
  <c r="U13" i="40"/>
  <c r="W13" i="40"/>
  <c r="W6" i="40"/>
  <c r="Y6" i="40"/>
  <c r="U6" i="40"/>
  <c r="W21" i="40"/>
  <c r="U21" i="40"/>
  <c r="Y21" i="40"/>
  <c r="Y33" i="40"/>
  <c r="W33" i="40"/>
  <c r="U33" i="40"/>
  <c r="Y7" i="40"/>
  <c r="U7" i="40"/>
  <c r="W7" i="40"/>
  <c r="Y19" i="40"/>
  <c r="W19" i="40"/>
  <c r="U19" i="40"/>
  <c r="U11" i="40"/>
  <c r="Y11" i="40"/>
  <c r="W11" i="40"/>
  <c r="W8" i="40"/>
  <c r="U8" i="40"/>
  <c r="Y8" i="40"/>
  <c r="W27" i="40"/>
  <c r="U27" i="40"/>
  <c r="Y27" i="40"/>
  <c r="Y26" i="40"/>
  <c r="U26" i="40"/>
  <c r="W26" i="40"/>
  <c r="Y17" i="40"/>
  <c r="W17" i="40"/>
  <c r="U17" i="40"/>
  <c r="W43" i="40"/>
  <c r="Y43" i="40"/>
  <c r="U43" i="40"/>
  <c r="Y34" i="40"/>
  <c r="U34" i="40"/>
  <c r="W34" i="40"/>
  <c r="W23" i="40"/>
  <c r="Y23" i="40"/>
  <c r="U23" i="40"/>
  <c r="W10" i="40"/>
  <c r="Y10" i="40"/>
  <c r="U10" i="40"/>
  <c r="Y32" i="40"/>
  <c r="W32" i="40"/>
  <c r="U32" i="40"/>
  <c r="W15" i="40"/>
  <c r="Y15" i="40"/>
  <c r="U15" i="40"/>
  <c r="W35" i="40"/>
  <c r="U35" i="40"/>
  <c r="Y35" i="40"/>
  <c r="Y20" i="40"/>
  <c r="W20" i="40"/>
  <c r="U20" i="40"/>
  <c r="Y36" i="40"/>
  <c r="W36" i="40"/>
  <c r="U36" i="40"/>
  <c r="U5" i="44"/>
  <c r="U44" i="44" s="1"/>
  <c r="E38" i="7" s="1"/>
  <c r="S44" i="44"/>
  <c r="D38" i="7" s="1"/>
  <c r="W5" i="44"/>
  <c r="W44" i="44" s="1"/>
  <c r="F38" i="7" s="1"/>
  <c r="Y5" i="44"/>
  <c r="Y44" i="44" s="1"/>
  <c r="G38" i="7" s="1"/>
  <c r="R36" i="13"/>
  <c r="S36" i="13" s="1"/>
  <c r="R20" i="13"/>
  <c r="S20" i="13" s="1"/>
  <c r="R43" i="13"/>
  <c r="S43" i="13" s="1"/>
  <c r="R35" i="13"/>
  <c r="S35" i="13" s="1"/>
  <c r="R27" i="13"/>
  <c r="S27" i="13" s="1"/>
  <c r="R19" i="13"/>
  <c r="S19" i="13" s="1"/>
  <c r="R11" i="13"/>
  <c r="S11" i="13" s="1"/>
  <c r="R12" i="13"/>
  <c r="S12" i="13" s="1"/>
  <c r="R33" i="13"/>
  <c r="S33" i="13" s="1"/>
  <c r="R23" i="13"/>
  <c r="S23" i="13" s="1"/>
  <c r="R13" i="13"/>
  <c r="S13" i="13" s="1"/>
  <c r="R39" i="13"/>
  <c r="S39" i="13" s="1"/>
  <c r="R29" i="13"/>
  <c r="S29" i="13" s="1"/>
  <c r="R17" i="13"/>
  <c r="S17" i="13" s="1"/>
  <c r="R31" i="13"/>
  <c r="S31" i="13" s="1"/>
  <c r="R9" i="13"/>
  <c r="S9" i="13" s="1"/>
  <c r="R25" i="13"/>
  <c r="S25" i="13" s="1"/>
  <c r="R7" i="13"/>
  <c r="S7" i="13" s="1"/>
  <c r="R41" i="13"/>
  <c r="S41" i="13" s="1"/>
  <c r="R21" i="13"/>
  <c r="S21" i="13" s="1"/>
  <c r="R37" i="13"/>
  <c r="S37" i="13" s="1"/>
  <c r="R15" i="13"/>
  <c r="S15" i="13" s="1"/>
  <c r="R6" i="13"/>
  <c r="S6" i="13" s="1"/>
  <c r="R14" i="13"/>
  <c r="S14" i="13" s="1"/>
  <c r="R22" i="13"/>
  <c r="S22" i="13" s="1"/>
  <c r="R30" i="13"/>
  <c r="S30" i="13" s="1"/>
  <c r="R38" i="13"/>
  <c r="S38" i="13" s="1"/>
  <c r="R10" i="13"/>
  <c r="S10" i="13" s="1"/>
  <c r="R18" i="13"/>
  <c r="S18" i="13" s="1"/>
  <c r="R26" i="13"/>
  <c r="S26" i="13" s="1"/>
  <c r="R34" i="13"/>
  <c r="S34" i="13" s="1"/>
  <c r="R42" i="13"/>
  <c r="S42" i="13" s="1"/>
  <c r="R8" i="13"/>
  <c r="S8" i="13" s="1"/>
  <c r="R24" i="13"/>
  <c r="S24" i="13" s="1"/>
  <c r="R40" i="13"/>
  <c r="S40" i="13" s="1"/>
  <c r="R16" i="13"/>
  <c r="S16" i="13" s="1"/>
  <c r="R32" i="13"/>
  <c r="S32" i="13" s="1"/>
  <c r="R28" i="13"/>
  <c r="S28" i="13" s="1"/>
  <c r="R5" i="13"/>
  <c r="R44" i="23"/>
  <c r="S5" i="23"/>
  <c r="Y42" i="23"/>
  <c r="U42" i="23"/>
  <c r="W42" i="23"/>
  <c r="W38" i="23"/>
  <c r="U38" i="23"/>
  <c r="Y38" i="23"/>
  <c r="W6" i="23"/>
  <c r="Y6" i="23"/>
  <c r="U6" i="23"/>
  <c r="U12" i="23"/>
  <c r="W12" i="23"/>
  <c r="Y12" i="23"/>
  <c r="Y10" i="23"/>
  <c r="U10" i="23"/>
  <c r="W10" i="23"/>
  <c r="Y14" i="23"/>
  <c r="W14" i="23"/>
  <c r="U14" i="23"/>
  <c r="Y37" i="23"/>
  <c r="W37" i="23"/>
  <c r="U37" i="23"/>
  <c r="Y43" i="23"/>
  <c r="W43" i="23"/>
  <c r="U43" i="23"/>
  <c r="U27" i="23"/>
  <c r="Y27" i="23"/>
  <c r="W27" i="23"/>
  <c r="Y33" i="23"/>
  <c r="W33" i="23"/>
  <c r="U33" i="23"/>
  <c r="W19" i="23"/>
  <c r="Y19" i="23"/>
  <c r="U19" i="23"/>
  <c r="Y41" i="23"/>
  <c r="W41" i="23"/>
  <c r="U41" i="23"/>
  <c r="W25" i="23"/>
  <c r="Y25" i="23"/>
  <c r="U25" i="23"/>
  <c r="Y15" i="23"/>
  <c r="U15" i="23"/>
  <c r="W15" i="23"/>
  <c r="Y31" i="23"/>
  <c r="U31" i="23"/>
  <c r="W31" i="23"/>
  <c r="Y8" i="23"/>
  <c r="U8" i="23"/>
  <c r="W8" i="23"/>
  <c r="W24" i="23"/>
  <c r="Y24" i="23"/>
  <c r="U24" i="23"/>
  <c r="W16" i="23"/>
  <c r="Y16" i="23"/>
  <c r="U16" i="23"/>
  <c r="W18" i="23"/>
  <c r="U18" i="23"/>
  <c r="Y18" i="23"/>
  <c r="W22" i="38"/>
  <c r="U22" i="38"/>
  <c r="Y22" i="38"/>
  <c r="W39" i="38"/>
  <c r="Y39" i="38"/>
  <c r="U39" i="38"/>
  <c r="W27" i="38"/>
  <c r="Y27" i="38"/>
  <c r="U27" i="38"/>
  <c r="W11" i="38"/>
  <c r="U11" i="38"/>
  <c r="Y11" i="38"/>
  <c r="W24" i="38"/>
  <c r="U24" i="38"/>
  <c r="Y24" i="38"/>
  <c r="Y25" i="38"/>
  <c r="U25" i="38"/>
  <c r="W25" i="38"/>
  <c r="Y18" i="38"/>
  <c r="W18" i="38"/>
  <c r="U18" i="38"/>
  <c r="U15" i="38"/>
  <c r="Y15" i="38"/>
  <c r="W15" i="38"/>
  <c r="Y14" i="38"/>
  <c r="U14" i="38"/>
  <c r="W14" i="38"/>
  <c r="U42" i="38"/>
  <c r="W42" i="38"/>
  <c r="Y42" i="38"/>
  <c r="U33" i="38"/>
  <c r="Y33" i="38"/>
  <c r="W33" i="38"/>
  <c r="Y16" i="38"/>
  <c r="U16" i="38"/>
  <c r="W16" i="38"/>
  <c r="Y38" i="38"/>
  <c r="U38" i="38"/>
  <c r="W38" i="38"/>
  <c r="Y19" i="38"/>
  <c r="W19" i="38"/>
  <c r="U19" i="38"/>
  <c r="Y41" i="38"/>
  <c r="W41" i="38"/>
  <c r="U41" i="38"/>
  <c r="W20" i="38"/>
  <c r="U20" i="38"/>
  <c r="Y20" i="38"/>
  <c r="W36" i="38"/>
  <c r="U36" i="38"/>
  <c r="Y36" i="38"/>
  <c r="W13" i="38"/>
  <c r="U13" i="38"/>
  <c r="Y13" i="38"/>
  <c r="Y29" i="38"/>
  <c r="W29" i="38"/>
  <c r="U29" i="38"/>
  <c r="R34" i="49"/>
  <c r="S34" i="49" s="1"/>
  <c r="R24" i="49"/>
  <c r="S24" i="49" s="1"/>
  <c r="R12" i="49"/>
  <c r="S12" i="49" s="1"/>
  <c r="R6" i="49"/>
  <c r="S6" i="49" s="1"/>
  <c r="R33" i="49"/>
  <c r="S33" i="49" s="1"/>
  <c r="R19" i="49"/>
  <c r="S19" i="49" s="1"/>
  <c r="R42" i="49"/>
  <c r="S42" i="49" s="1"/>
  <c r="R28" i="49"/>
  <c r="S28" i="49" s="1"/>
  <c r="R16" i="49"/>
  <c r="S16" i="49" s="1"/>
  <c r="R43" i="49"/>
  <c r="S43" i="49" s="1"/>
  <c r="R29" i="49"/>
  <c r="S29" i="49" s="1"/>
  <c r="R13" i="49"/>
  <c r="S13" i="49" s="1"/>
  <c r="R40" i="49"/>
  <c r="S40" i="49" s="1"/>
  <c r="R26" i="49"/>
  <c r="S26" i="49" s="1"/>
  <c r="R10" i="49"/>
  <c r="S10" i="49" s="1"/>
  <c r="R21" i="49"/>
  <c r="S21" i="49" s="1"/>
  <c r="R32" i="49"/>
  <c r="S32" i="49" s="1"/>
  <c r="R35" i="49"/>
  <c r="S35" i="49" s="1"/>
  <c r="R9" i="49"/>
  <c r="S9" i="49" s="1"/>
  <c r="R18" i="49"/>
  <c r="S18" i="49" s="1"/>
  <c r="R36" i="49"/>
  <c r="S36" i="49" s="1"/>
  <c r="R25" i="49"/>
  <c r="S25" i="49" s="1"/>
  <c r="R8" i="49"/>
  <c r="S8" i="49" s="1"/>
  <c r="R11" i="49"/>
  <c r="S11" i="49" s="1"/>
  <c r="R41" i="49"/>
  <c r="S41" i="49" s="1"/>
  <c r="R20" i="49"/>
  <c r="S20" i="49" s="1"/>
  <c r="R39" i="49"/>
  <c r="S39" i="49" s="1"/>
  <c r="R23" i="49"/>
  <c r="S23" i="49" s="1"/>
  <c r="R7" i="49"/>
  <c r="S7" i="49" s="1"/>
  <c r="R30" i="49"/>
  <c r="S30" i="49" s="1"/>
  <c r="R14" i="49"/>
  <c r="S14" i="49" s="1"/>
  <c r="R27" i="49"/>
  <c r="S27" i="49" s="1"/>
  <c r="R5" i="49"/>
  <c r="R31" i="49"/>
  <c r="S31" i="49" s="1"/>
  <c r="R15" i="49"/>
  <c r="S15" i="49" s="1"/>
  <c r="R38" i="49"/>
  <c r="S38" i="49" s="1"/>
  <c r="R22" i="49"/>
  <c r="S22" i="49" s="1"/>
  <c r="R37" i="49"/>
  <c r="S37" i="49" s="1"/>
  <c r="R17" i="49"/>
  <c r="S17" i="49" s="1"/>
  <c r="C39" i="46" l="1"/>
  <c r="C7" i="46"/>
  <c r="C38" i="46"/>
  <c r="C32" i="46"/>
  <c r="C14" i="46"/>
  <c r="C12" i="46"/>
  <c r="Y17" i="49"/>
  <c r="U17" i="49"/>
  <c r="W17" i="49"/>
  <c r="Y22" i="49"/>
  <c r="W22" i="49"/>
  <c r="U22" i="49"/>
  <c r="W15" i="49"/>
  <c r="U15" i="49"/>
  <c r="Y15" i="49"/>
  <c r="R44" i="49"/>
  <c r="S5" i="49"/>
  <c r="Y14" i="49"/>
  <c r="W14" i="49"/>
  <c r="U14" i="49"/>
  <c r="W7" i="49"/>
  <c r="U7" i="49"/>
  <c r="Y7" i="49"/>
  <c r="W39" i="49"/>
  <c r="Y39" i="49"/>
  <c r="U39" i="49"/>
  <c r="W41" i="49"/>
  <c r="Y41" i="49"/>
  <c r="U41" i="49"/>
  <c r="W8" i="49"/>
  <c r="U8" i="49"/>
  <c r="Y8" i="49"/>
  <c r="Y36" i="49"/>
  <c r="W36" i="49"/>
  <c r="U36" i="49"/>
  <c r="Y9" i="49"/>
  <c r="W9" i="49"/>
  <c r="U9" i="49"/>
  <c r="W32" i="49"/>
  <c r="U32" i="49"/>
  <c r="Y32" i="49"/>
  <c r="Y10" i="49"/>
  <c r="U10" i="49"/>
  <c r="W10" i="49"/>
  <c r="W40" i="49"/>
  <c r="U40" i="49"/>
  <c r="Y40" i="49"/>
  <c r="Y29" i="49"/>
  <c r="W29" i="49"/>
  <c r="U29" i="49"/>
  <c r="Y16" i="49"/>
  <c r="W16" i="49"/>
  <c r="U16" i="49"/>
  <c r="U42" i="49"/>
  <c r="Y42" i="49"/>
  <c r="W42" i="49"/>
  <c r="Y33" i="49"/>
  <c r="W33" i="49"/>
  <c r="U33" i="49"/>
  <c r="Y12" i="49"/>
  <c r="W12" i="49"/>
  <c r="U12" i="49"/>
  <c r="Y34" i="49"/>
  <c r="U34" i="49"/>
  <c r="W34" i="49"/>
  <c r="Y28" i="13"/>
  <c r="U28" i="13"/>
  <c r="W28" i="13"/>
  <c r="W16" i="13"/>
  <c r="Y16" i="13"/>
  <c r="U16" i="13"/>
  <c r="Y24" i="13"/>
  <c r="W24" i="13"/>
  <c r="U24" i="13"/>
  <c r="W42" i="13"/>
  <c r="U42" i="13"/>
  <c r="Y42" i="13"/>
  <c r="W26" i="13"/>
  <c r="U26" i="13"/>
  <c r="Y26" i="13"/>
  <c r="Y10" i="13"/>
  <c r="U10" i="13"/>
  <c r="W10" i="13"/>
  <c r="Y30" i="13"/>
  <c r="U30" i="13"/>
  <c r="W30" i="13"/>
  <c r="W14" i="13"/>
  <c r="U14" i="13"/>
  <c r="Y14" i="13"/>
  <c r="U15" i="13"/>
  <c r="W15" i="13"/>
  <c r="Y15" i="13"/>
  <c r="U21" i="13"/>
  <c r="W21" i="13"/>
  <c r="Y21" i="13"/>
  <c r="Y7" i="13"/>
  <c r="U7" i="13"/>
  <c r="W7" i="13"/>
  <c r="W9" i="13"/>
  <c r="U9" i="13"/>
  <c r="Y9" i="13"/>
  <c r="Y17" i="13"/>
  <c r="W17" i="13"/>
  <c r="U17" i="13"/>
  <c r="U39" i="13"/>
  <c r="Y39" i="13"/>
  <c r="W39" i="13"/>
  <c r="Y23" i="13"/>
  <c r="U23" i="13"/>
  <c r="W23" i="13"/>
  <c r="W12" i="13"/>
  <c r="U12" i="13"/>
  <c r="Y12" i="13"/>
  <c r="U19" i="13"/>
  <c r="Y19" i="13"/>
  <c r="W19" i="13"/>
  <c r="Y35" i="13"/>
  <c r="W35" i="13"/>
  <c r="U35" i="13"/>
  <c r="W20" i="13"/>
  <c r="U20" i="13"/>
  <c r="Y20" i="13"/>
  <c r="Y5" i="41"/>
  <c r="Y44" i="41" s="1"/>
  <c r="G36" i="7" s="1"/>
  <c r="S44" i="41"/>
  <c r="D36" i="7" s="1"/>
  <c r="W5" i="41"/>
  <c r="W44" i="41" s="1"/>
  <c r="F36" i="7" s="1"/>
  <c r="U5" i="41"/>
  <c r="U44" i="41" s="1"/>
  <c r="E36" i="7" s="1"/>
  <c r="S44" i="26"/>
  <c r="D21" i="7" s="1"/>
  <c r="W5" i="26"/>
  <c r="W44" i="26" s="1"/>
  <c r="F21" i="7" s="1"/>
  <c r="U5" i="26"/>
  <c r="U44" i="26" s="1"/>
  <c r="E21" i="7" s="1"/>
  <c r="Y5" i="26"/>
  <c r="Y44" i="26" s="1"/>
  <c r="G21" i="7" s="1"/>
  <c r="C13" i="46"/>
  <c r="C18" i="46"/>
  <c r="C23" i="46"/>
  <c r="C29" i="46"/>
  <c r="C34" i="46"/>
  <c r="C11" i="46"/>
  <c r="C17" i="46"/>
  <c r="C22" i="46"/>
  <c r="C27" i="46"/>
  <c r="C33" i="46"/>
  <c r="C43" i="46"/>
  <c r="C16" i="46"/>
  <c r="C36" i="46"/>
  <c r="C20" i="46"/>
  <c r="S44" i="42"/>
  <c r="D37" i="7" s="1"/>
  <c r="U5" i="42"/>
  <c r="U44" i="42" s="1"/>
  <c r="E37" i="7" s="1"/>
  <c r="Y5" i="42"/>
  <c r="Y44" i="42" s="1"/>
  <c r="G37" i="7" s="1"/>
  <c r="W5" i="42"/>
  <c r="W44" i="42" s="1"/>
  <c r="F37" i="7" s="1"/>
  <c r="Y5" i="22"/>
  <c r="Y44" i="22" s="1"/>
  <c r="G17" i="7" s="1"/>
  <c r="W5" i="22"/>
  <c r="W44" i="22" s="1"/>
  <c r="F17" i="7" s="1"/>
  <c r="S44" i="22"/>
  <c r="D17" i="7" s="1"/>
  <c r="U5" i="22"/>
  <c r="U44" i="22" s="1"/>
  <c r="E17" i="7" s="1"/>
  <c r="Y5" i="17"/>
  <c r="Y44" i="17" s="1"/>
  <c r="G12" i="7" s="1"/>
  <c r="W5" i="17"/>
  <c r="W44" i="17" s="1"/>
  <c r="F12" i="7" s="1"/>
  <c r="U5" i="17"/>
  <c r="U44" i="17" s="1"/>
  <c r="E12" i="7" s="1"/>
  <c r="S44" i="17"/>
  <c r="D12" i="7" s="1"/>
  <c r="U5" i="35"/>
  <c r="U44" i="35" s="1"/>
  <c r="E30" i="7" s="1"/>
  <c r="S44" i="35"/>
  <c r="D30" i="7" s="1"/>
  <c r="Y5" i="35"/>
  <c r="Y44" i="35" s="1"/>
  <c r="G30" i="7" s="1"/>
  <c r="W5" i="35"/>
  <c r="W44" i="35" s="1"/>
  <c r="F30" i="7" s="1"/>
  <c r="Y7" i="30"/>
  <c r="Y44" i="30" s="1"/>
  <c r="G25" i="7" s="1"/>
  <c r="W7" i="30"/>
  <c r="W44" i="30" s="1"/>
  <c r="F25" i="7" s="1"/>
  <c r="U7" i="30"/>
  <c r="U44" i="30" s="1"/>
  <c r="E25" i="7" s="1"/>
  <c r="W5" i="39"/>
  <c r="W44" i="39" s="1"/>
  <c r="F34" i="7" s="1"/>
  <c r="S44" i="39"/>
  <c r="D34" i="7" s="1"/>
  <c r="U5" i="39"/>
  <c r="U44" i="39" s="1"/>
  <c r="E34" i="7" s="1"/>
  <c r="Y5" i="39"/>
  <c r="Y44" i="39" s="1"/>
  <c r="G34" i="7" s="1"/>
  <c r="W5" i="52"/>
  <c r="W44" i="52" s="1"/>
  <c r="F40" i="7" s="1"/>
  <c r="Y5" i="52"/>
  <c r="Y44" i="52" s="1"/>
  <c r="G40" i="7" s="1"/>
  <c r="S44" i="52"/>
  <c r="D40" i="7" s="1"/>
  <c r="U5" i="52"/>
  <c r="U44" i="52" s="1"/>
  <c r="E40" i="7" s="1"/>
  <c r="S44" i="24"/>
  <c r="D19" i="7" s="1"/>
  <c r="W5" i="24"/>
  <c r="W44" i="24" s="1"/>
  <c r="F19" i="7" s="1"/>
  <c r="Y5" i="24"/>
  <c r="Y44" i="24" s="1"/>
  <c r="G19" i="7" s="1"/>
  <c r="U5" i="24"/>
  <c r="U44" i="24" s="1"/>
  <c r="E19" i="7" s="1"/>
  <c r="W5" i="31"/>
  <c r="W44" i="31" s="1"/>
  <c r="F26" i="7" s="1"/>
  <c r="S44" i="31"/>
  <c r="D26" i="7" s="1"/>
  <c r="Y5" i="31"/>
  <c r="Y44" i="31" s="1"/>
  <c r="G26" i="7" s="1"/>
  <c r="U5" i="31"/>
  <c r="U44" i="31" s="1"/>
  <c r="E26" i="7" s="1"/>
  <c r="U5" i="38"/>
  <c r="U44" i="38" s="1"/>
  <c r="E33" i="7" s="1"/>
  <c r="S44" i="38"/>
  <c r="D33" i="7" s="1"/>
  <c r="W5" i="38"/>
  <c r="W44" i="38" s="1"/>
  <c r="F33" i="7" s="1"/>
  <c r="Y5" i="38"/>
  <c r="Y44" i="38" s="1"/>
  <c r="G33" i="7" s="1"/>
  <c r="R44" i="16"/>
  <c r="S5" i="16"/>
  <c r="W20" i="16"/>
  <c r="U20" i="16"/>
  <c r="Y20" i="16"/>
  <c r="Y32" i="16"/>
  <c r="U32" i="16"/>
  <c r="W32" i="16"/>
  <c r="W40" i="16"/>
  <c r="Y40" i="16"/>
  <c r="U40" i="16"/>
  <c r="Y8" i="16"/>
  <c r="U8" i="16"/>
  <c r="W8" i="16"/>
  <c r="Y34" i="16"/>
  <c r="U34" i="16"/>
  <c r="W34" i="16"/>
  <c r="Y18" i="16"/>
  <c r="W18" i="16"/>
  <c r="U18" i="16"/>
  <c r="W38" i="16"/>
  <c r="U38" i="16"/>
  <c r="Y38" i="16"/>
  <c r="W22" i="16"/>
  <c r="U22" i="16"/>
  <c r="Y22" i="16"/>
  <c r="W6" i="16"/>
  <c r="Y6" i="16"/>
  <c r="U6" i="16"/>
  <c r="Y31" i="16"/>
  <c r="W31" i="16"/>
  <c r="U31" i="16"/>
  <c r="Y37" i="16"/>
  <c r="W37" i="16"/>
  <c r="U37" i="16"/>
  <c r="W43" i="16"/>
  <c r="U43" i="16"/>
  <c r="Y43" i="16"/>
  <c r="Y27" i="16"/>
  <c r="W27" i="16"/>
  <c r="U27" i="16"/>
  <c r="Y23" i="16"/>
  <c r="U23" i="16"/>
  <c r="W23" i="16"/>
  <c r="U19" i="16"/>
  <c r="W19" i="16"/>
  <c r="Y19" i="16"/>
  <c r="U39" i="16"/>
  <c r="Y39" i="16"/>
  <c r="W39" i="16"/>
  <c r="W17" i="16"/>
  <c r="Y17" i="16"/>
  <c r="U17" i="16"/>
  <c r="U33" i="16"/>
  <c r="W33" i="16"/>
  <c r="Y33" i="16"/>
  <c r="W28" i="16"/>
  <c r="Y28" i="16"/>
  <c r="U28" i="16"/>
  <c r="Y5" i="40"/>
  <c r="Y44" i="40" s="1"/>
  <c r="G35" i="7" s="1"/>
  <c r="U5" i="40"/>
  <c r="U44" i="40" s="1"/>
  <c r="E35" i="7" s="1"/>
  <c r="W5" i="40"/>
  <c r="W44" i="40" s="1"/>
  <c r="F35" i="7" s="1"/>
  <c r="S44" i="40"/>
  <c r="D35" i="7" s="1"/>
  <c r="U39" i="27"/>
  <c r="W39" i="27"/>
  <c r="Y39" i="27"/>
  <c r="Y23" i="27"/>
  <c r="W23" i="27"/>
  <c r="U23" i="27"/>
  <c r="U27" i="27"/>
  <c r="Y27" i="27"/>
  <c r="W27" i="27"/>
  <c r="Y33" i="27"/>
  <c r="W33" i="27"/>
  <c r="U33" i="27"/>
  <c r="W19" i="27"/>
  <c r="Y19" i="27"/>
  <c r="U19" i="27"/>
  <c r="Y41" i="27"/>
  <c r="U41" i="27"/>
  <c r="W41" i="27"/>
  <c r="U25" i="27"/>
  <c r="Y25" i="27"/>
  <c r="W25" i="27"/>
  <c r="U7" i="27"/>
  <c r="Y7" i="27"/>
  <c r="W7" i="27"/>
  <c r="W21" i="27"/>
  <c r="Y21" i="27"/>
  <c r="U21" i="27"/>
  <c r="Y37" i="27"/>
  <c r="U37" i="27"/>
  <c r="W37" i="27"/>
  <c r="Y40" i="27"/>
  <c r="U40" i="27"/>
  <c r="W40" i="27"/>
  <c r="W28" i="27"/>
  <c r="Y28" i="27"/>
  <c r="U28" i="27"/>
  <c r="Y12" i="27"/>
  <c r="U12" i="27"/>
  <c r="W12" i="27"/>
  <c r="Y36" i="27"/>
  <c r="W36" i="27"/>
  <c r="U36" i="27"/>
  <c r="U16" i="27"/>
  <c r="Y16" i="27"/>
  <c r="W16" i="27"/>
  <c r="W42" i="27"/>
  <c r="Y42" i="27"/>
  <c r="U42" i="27"/>
  <c r="Y20" i="27"/>
  <c r="U20" i="27"/>
  <c r="W20" i="27"/>
  <c r="W38" i="27"/>
  <c r="U38" i="27"/>
  <c r="Y38" i="27"/>
  <c r="Y22" i="27"/>
  <c r="U22" i="27"/>
  <c r="W22" i="27"/>
  <c r="W6" i="27"/>
  <c r="Y6" i="27"/>
  <c r="U6" i="27"/>
  <c r="C8" i="46"/>
  <c r="C10" i="46"/>
  <c r="C15" i="46"/>
  <c r="C21" i="46"/>
  <c r="C26" i="46"/>
  <c r="C31" i="46"/>
  <c r="C37" i="46"/>
  <c r="C42" i="46"/>
  <c r="C9" i="46"/>
  <c r="C19" i="46"/>
  <c r="C25" i="46"/>
  <c r="C30" i="46"/>
  <c r="C35" i="46"/>
  <c r="C41" i="46"/>
  <c r="C40" i="46"/>
  <c r="C24" i="46"/>
  <c r="C44" i="46"/>
  <c r="C28" i="46"/>
  <c r="S44" i="29"/>
  <c r="D24" i="7" s="1"/>
  <c r="Y5" i="29"/>
  <c r="Y44" i="29" s="1"/>
  <c r="G24" i="7" s="1"/>
  <c r="U5" i="29"/>
  <c r="U44" i="29" s="1"/>
  <c r="E24" i="7" s="1"/>
  <c r="W5" i="29"/>
  <c r="W44" i="29" s="1"/>
  <c r="F24" i="7" s="1"/>
  <c r="W5" i="51"/>
  <c r="W44" i="51" s="1"/>
  <c r="F41" i="7" s="1"/>
  <c r="S44" i="51"/>
  <c r="D41" i="7" s="1"/>
  <c r="Y5" i="51"/>
  <c r="Y44" i="51" s="1"/>
  <c r="G41" i="7" s="1"/>
  <c r="U5" i="51"/>
  <c r="U44" i="51" s="1"/>
  <c r="E41" i="7" s="1"/>
  <c r="S44" i="32"/>
  <c r="D27" i="7" s="1"/>
  <c r="Y5" i="32"/>
  <c r="Y44" i="32" s="1"/>
  <c r="G27" i="7" s="1"/>
  <c r="W5" i="32"/>
  <c r="W44" i="32" s="1"/>
  <c r="F27" i="7" s="1"/>
  <c r="U5" i="32"/>
  <c r="U44" i="32" s="1"/>
  <c r="E27" i="7" s="1"/>
  <c r="Y5" i="37"/>
  <c r="Y44" i="37" s="1"/>
  <c r="G32" i="7" s="1"/>
  <c r="W5" i="37"/>
  <c r="W44" i="37" s="1"/>
  <c r="F32" i="7" s="1"/>
  <c r="S44" i="37"/>
  <c r="D32" i="7" s="1"/>
  <c r="U5" i="37"/>
  <c r="U44" i="37" s="1"/>
  <c r="E32" i="7" s="1"/>
  <c r="Y13" i="18"/>
  <c r="U13" i="18"/>
  <c r="W13" i="18"/>
  <c r="Y23" i="18"/>
  <c r="W23" i="18"/>
  <c r="U23" i="18"/>
  <c r="Y41" i="18"/>
  <c r="U41" i="18"/>
  <c r="W41" i="18"/>
  <c r="U33" i="18"/>
  <c r="W33" i="18"/>
  <c r="Y33" i="18"/>
  <c r="U9" i="18"/>
  <c r="W9" i="18"/>
  <c r="Y9" i="18"/>
  <c r="R44" i="18"/>
  <c r="S5" i="18"/>
  <c r="U15" i="18"/>
  <c r="Y15" i="18"/>
  <c r="W15" i="18"/>
  <c r="W37" i="18"/>
  <c r="U37" i="18"/>
  <c r="Y37" i="18"/>
  <c r="U19" i="18"/>
  <c r="Y19" i="18"/>
  <c r="W19" i="18"/>
  <c r="W35" i="18"/>
  <c r="U35" i="18"/>
  <c r="Y35" i="18"/>
  <c r="W36" i="18"/>
  <c r="Y36" i="18"/>
  <c r="U36" i="18"/>
  <c r="W28" i="18"/>
  <c r="Y28" i="18"/>
  <c r="U28" i="18"/>
  <c r="Y40" i="18"/>
  <c r="U40" i="18"/>
  <c r="W40" i="18"/>
  <c r="Y8" i="18"/>
  <c r="W8" i="18"/>
  <c r="U8" i="18"/>
  <c r="W16" i="18"/>
  <c r="Y16" i="18"/>
  <c r="U16" i="18"/>
  <c r="W34" i="18"/>
  <c r="U34" i="18"/>
  <c r="Y34" i="18"/>
  <c r="Y18" i="18"/>
  <c r="U18" i="18"/>
  <c r="W18" i="18"/>
  <c r="Y38" i="18"/>
  <c r="W38" i="18"/>
  <c r="U38" i="18"/>
  <c r="U22" i="18"/>
  <c r="W22" i="18"/>
  <c r="Y22" i="18"/>
  <c r="Y6" i="18"/>
  <c r="W6" i="18"/>
  <c r="U6" i="18"/>
  <c r="Y31" i="14"/>
  <c r="U31" i="14"/>
  <c r="W31" i="14"/>
  <c r="U37" i="14"/>
  <c r="Y37" i="14"/>
  <c r="W37" i="14"/>
  <c r="Y41" i="14"/>
  <c r="W41" i="14"/>
  <c r="U41" i="14"/>
  <c r="Y25" i="14"/>
  <c r="U25" i="14"/>
  <c r="W25" i="14"/>
  <c r="W23" i="14"/>
  <c r="U23" i="14"/>
  <c r="Y23" i="14"/>
  <c r="U17" i="14"/>
  <c r="W17" i="14"/>
  <c r="Y17" i="14"/>
  <c r="U39" i="14"/>
  <c r="Y39" i="14"/>
  <c r="W39" i="14"/>
  <c r="U19" i="14"/>
  <c r="W19" i="14"/>
  <c r="Y19" i="14"/>
  <c r="W35" i="14"/>
  <c r="U35" i="14"/>
  <c r="Y35" i="14"/>
  <c r="Y20" i="14"/>
  <c r="W20" i="14"/>
  <c r="U20" i="14"/>
  <c r="Y12" i="14"/>
  <c r="W12" i="14"/>
  <c r="U12" i="14"/>
  <c r="R44" i="14"/>
  <c r="S5" i="14"/>
  <c r="W24" i="14"/>
  <c r="U24" i="14"/>
  <c r="Y24" i="14"/>
  <c r="Y32" i="14"/>
  <c r="U32" i="14"/>
  <c r="W32" i="14"/>
  <c r="Y42" i="14"/>
  <c r="W42" i="14"/>
  <c r="U42" i="14"/>
  <c r="W26" i="14"/>
  <c r="Y26" i="14"/>
  <c r="U26" i="14"/>
  <c r="W10" i="14"/>
  <c r="U10" i="14"/>
  <c r="Y10" i="14"/>
  <c r="Y30" i="14"/>
  <c r="U30" i="14"/>
  <c r="W30" i="14"/>
  <c r="W14" i="14"/>
  <c r="Y14" i="14"/>
  <c r="U14" i="14"/>
  <c r="U5" i="33"/>
  <c r="U44" i="33" s="1"/>
  <c r="E28" i="7" s="1"/>
  <c r="Y5" i="33"/>
  <c r="Y44" i="33" s="1"/>
  <c r="G28" i="7" s="1"/>
  <c r="S44" i="33"/>
  <c r="D28" i="7" s="1"/>
  <c r="W5" i="33"/>
  <c r="W44" i="33" s="1"/>
  <c r="F28" i="7" s="1"/>
  <c r="Y28" i="48"/>
  <c r="W28" i="48"/>
  <c r="U28" i="48"/>
  <c r="W25" i="48"/>
  <c r="U25" i="48"/>
  <c r="Y25" i="48"/>
  <c r="W12" i="48"/>
  <c r="Y12" i="48"/>
  <c r="U12" i="48"/>
  <c r="W18" i="48"/>
  <c r="U18" i="48"/>
  <c r="Y18" i="48"/>
  <c r="W35" i="48"/>
  <c r="Y35" i="48"/>
  <c r="U35" i="48"/>
  <c r="W13" i="48"/>
  <c r="U13" i="48"/>
  <c r="Y13" i="48"/>
  <c r="Y14" i="48"/>
  <c r="W14" i="48"/>
  <c r="U14" i="48"/>
  <c r="Y31" i="48"/>
  <c r="U31" i="48"/>
  <c r="W31" i="48"/>
  <c r="Y24" i="48"/>
  <c r="W24" i="48"/>
  <c r="U24" i="48"/>
  <c r="Y6" i="48"/>
  <c r="U6" i="48"/>
  <c r="W6" i="48"/>
  <c r="W7" i="48"/>
  <c r="U7" i="48"/>
  <c r="Y7" i="48"/>
  <c r="Y20" i="48"/>
  <c r="W20" i="48"/>
  <c r="U20" i="48"/>
  <c r="W30" i="48"/>
  <c r="Y30" i="48"/>
  <c r="U30" i="48"/>
  <c r="W34" i="48"/>
  <c r="Y34" i="48"/>
  <c r="U34" i="48"/>
  <c r="W10" i="48"/>
  <c r="U10" i="48"/>
  <c r="Y10" i="48"/>
  <c r="W21" i="48"/>
  <c r="Y21" i="48"/>
  <c r="U21" i="48"/>
  <c r="Y26" i="48"/>
  <c r="W26" i="48"/>
  <c r="U26" i="48"/>
  <c r="Y39" i="48"/>
  <c r="U39" i="48"/>
  <c r="W39" i="48"/>
  <c r="W32" i="48"/>
  <c r="U32" i="48"/>
  <c r="Y32" i="48"/>
  <c r="W5" i="28"/>
  <c r="W44" i="28" s="1"/>
  <c r="F23" i="7" s="1"/>
  <c r="U5" i="28"/>
  <c r="U44" i="28" s="1"/>
  <c r="E23" i="7" s="1"/>
  <c r="Y5" i="28"/>
  <c r="Y44" i="28" s="1"/>
  <c r="G23" i="7" s="1"/>
  <c r="S44" i="28"/>
  <c r="D23" i="7" s="1"/>
  <c r="W7" i="34"/>
  <c r="W44" i="34" s="1"/>
  <c r="F29" i="7" s="1"/>
  <c r="Y7" i="34"/>
  <c r="Y44" i="34" s="1"/>
  <c r="G29" i="7" s="1"/>
  <c r="U7" i="34"/>
  <c r="U44" i="34" s="1"/>
  <c r="E29" i="7" s="1"/>
  <c r="Y37" i="49"/>
  <c r="U37" i="49"/>
  <c r="W37" i="49"/>
  <c r="U38" i="49"/>
  <c r="W38" i="49"/>
  <c r="Y38" i="49"/>
  <c r="Y31" i="49"/>
  <c r="W31" i="49"/>
  <c r="U31" i="49"/>
  <c r="W27" i="49"/>
  <c r="Y27" i="49"/>
  <c r="U27" i="49"/>
  <c r="Y30" i="49"/>
  <c r="U30" i="49"/>
  <c r="W30" i="49"/>
  <c r="W23" i="49"/>
  <c r="Y23" i="49"/>
  <c r="U23" i="49"/>
  <c r="W20" i="49"/>
  <c r="U20" i="49"/>
  <c r="Y20" i="49"/>
  <c r="W11" i="49"/>
  <c r="Y11" i="49"/>
  <c r="U11" i="49"/>
  <c r="W25" i="49"/>
  <c r="Y25" i="49"/>
  <c r="U25" i="49"/>
  <c r="Y18" i="49"/>
  <c r="W18" i="49"/>
  <c r="U18" i="49"/>
  <c r="Y35" i="49"/>
  <c r="U35" i="49"/>
  <c r="W35" i="49"/>
  <c r="Y21" i="49"/>
  <c r="W21" i="49"/>
  <c r="U21" i="49"/>
  <c r="W26" i="49"/>
  <c r="Y26" i="49"/>
  <c r="U26" i="49"/>
  <c r="W13" i="49"/>
  <c r="U13" i="49"/>
  <c r="Y13" i="49"/>
  <c r="W43" i="49"/>
  <c r="U43" i="49"/>
  <c r="Y43" i="49"/>
  <c r="Y28" i="49"/>
  <c r="W28" i="49"/>
  <c r="U28" i="49"/>
  <c r="Y19" i="49"/>
  <c r="W19" i="49"/>
  <c r="U19" i="49"/>
  <c r="W6" i="49"/>
  <c r="Y6" i="49"/>
  <c r="U6" i="49"/>
  <c r="Y24" i="49"/>
  <c r="U24" i="49"/>
  <c r="W24" i="49"/>
  <c r="Y5" i="23"/>
  <c r="Y44" i="23" s="1"/>
  <c r="G18" i="7" s="1"/>
  <c r="S44" i="23"/>
  <c r="D18" i="7" s="1"/>
  <c r="W5" i="23"/>
  <c r="W44" i="23" s="1"/>
  <c r="F18" i="7" s="1"/>
  <c r="U5" i="23"/>
  <c r="U44" i="23" s="1"/>
  <c r="E18" i="7" s="1"/>
  <c r="R44" i="13"/>
  <c r="S5" i="13"/>
  <c r="Y32" i="13"/>
  <c r="W32" i="13"/>
  <c r="U32" i="13"/>
  <c r="W40" i="13"/>
  <c r="U40" i="13"/>
  <c r="Y40" i="13"/>
  <c r="W8" i="13"/>
  <c r="U8" i="13"/>
  <c r="Y8" i="13"/>
  <c r="W34" i="13"/>
  <c r="Y34" i="13"/>
  <c r="U34" i="13"/>
  <c r="Y18" i="13"/>
  <c r="U18" i="13"/>
  <c r="W18" i="13"/>
  <c r="W38" i="13"/>
  <c r="U38" i="13"/>
  <c r="Y38" i="13"/>
  <c r="Y22" i="13"/>
  <c r="U22" i="13"/>
  <c r="W22" i="13"/>
  <c r="U6" i="13"/>
  <c r="W6" i="13"/>
  <c r="Y6" i="13"/>
  <c r="Y37" i="13"/>
  <c r="U37" i="13"/>
  <c r="W37" i="13"/>
  <c r="W41" i="13"/>
  <c r="U41" i="13"/>
  <c r="Y41" i="13"/>
  <c r="W25" i="13"/>
  <c r="Y25" i="13"/>
  <c r="U25" i="13"/>
  <c r="Y31" i="13"/>
  <c r="W31" i="13"/>
  <c r="U31" i="13"/>
  <c r="W29" i="13"/>
  <c r="Y29" i="13"/>
  <c r="U29" i="13"/>
  <c r="U13" i="13"/>
  <c r="Y13" i="13"/>
  <c r="W13" i="13"/>
  <c r="W33" i="13"/>
  <c r="Y33" i="13"/>
  <c r="U33" i="13"/>
  <c r="W11" i="13"/>
  <c r="U11" i="13"/>
  <c r="Y11" i="13"/>
  <c r="U27" i="13"/>
  <c r="W27" i="13"/>
  <c r="Y27" i="13"/>
  <c r="W43" i="13"/>
  <c r="U43" i="13"/>
  <c r="Y43" i="13"/>
  <c r="Y36" i="13"/>
  <c r="U36" i="13"/>
  <c r="W36" i="13"/>
  <c r="U5" i="43"/>
  <c r="U44" i="43" s="1"/>
  <c r="E39" i="7" s="1"/>
  <c r="S44" i="43"/>
  <c r="D39" i="7" s="1"/>
  <c r="Y5" i="43"/>
  <c r="Y44" i="43" s="1"/>
  <c r="G39" i="7" s="1"/>
  <c r="W5" i="43"/>
  <c r="W44" i="43" s="1"/>
  <c r="F39" i="7" s="1"/>
  <c r="W5" i="19"/>
  <c r="W44" i="19" s="1"/>
  <c r="F14" i="7" s="1"/>
  <c r="Y5" i="19"/>
  <c r="Y44" i="19" s="1"/>
  <c r="G14" i="7" s="1"/>
  <c r="U5" i="19"/>
  <c r="U44" i="19" s="1"/>
  <c r="E14" i="7" s="1"/>
  <c r="S44" i="19"/>
  <c r="D14" i="7" s="1"/>
  <c r="Y5" i="8"/>
  <c r="S44" i="8"/>
  <c r="D6" i="7" s="1"/>
  <c r="W5" i="8"/>
  <c r="U5" i="8"/>
  <c r="S44" i="34"/>
  <c r="D29" i="7" s="1"/>
  <c r="W36" i="16"/>
  <c r="U36" i="16"/>
  <c r="Y36" i="16"/>
  <c r="W12" i="16"/>
  <c r="U12" i="16"/>
  <c r="Y12" i="16"/>
  <c r="Y16" i="16"/>
  <c r="U16" i="16"/>
  <c r="W16" i="16"/>
  <c r="W24" i="16"/>
  <c r="U24" i="16"/>
  <c r="Y24" i="16"/>
  <c r="Y42" i="16"/>
  <c r="W42" i="16"/>
  <c r="U42" i="16"/>
  <c r="W26" i="16"/>
  <c r="U26" i="16"/>
  <c r="Y26" i="16"/>
  <c r="Y10" i="16"/>
  <c r="U10" i="16"/>
  <c r="W10" i="16"/>
  <c r="W30" i="16"/>
  <c r="Y30" i="16"/>
  <c r="U30" i="16"/>
  <c r="W14" i="16"/>
  <c r="U14" i="16"/>
  <c r="Y14" i="16"/>
  <c r="Y11" i="16"/>
  <c r="W11" i="16"/>
  <c r="U11" i="16"/>
  <c r="W15" i="16"/>
  <c r="U15" i="16"/>
  <c r="Y15" i="16"/>
  <c r="W21" i="16"/>
  <c r="U21" i="16"/>
  <c r="Y21" i="16"/>
  <c r="Y7" i="16"/>
  <c r="U7" i="16"/>
  <c r="W7" i="16"/>
  <c r="W13" i="16"/>
  <c r="Y13" i="16"/>
  <c r="U13" i="16"/>
  <c r="W35" i="16"/>
  <c r="Y35" i="16"/>
  <c r="U35" i="16"/>
  <c r="Y29" i="16"/>
  <c r="U29" i="16"/>
  <c r="W29" i="16"/>
  <c r="W9" i="16"/>
  <c r="Y9" i="16"/>
  <c r="U9" i="16"/>
  <c r="W25" i="16"/>
  <c r="U25" i="16"/>
  <c r="Y25" i="16"/>
  <c r="U41" i="16"/>
  <c r="Y41" i="16"/>
  <c r="W41" i="16"/>
  <c r="S44" i="21"/>
  <c r="D16" i="7" s="1"/>
  <c r="W5" i="21"/>
  <c r="W44" i="21" s="1"/>
  <c r="F16" i="7" s="1"/>
  <c r="Y5" i="21"/>
  <c r="Y44" i="21" s="1"/>
  <c r="G16" i="7" s="1"/>
  <c r="U5" i="21"/>
  <c r="U44" i="21" s="1"/>
  <c r="E16" i="7" s="1"/>
  <c r="Y5" i="25"/>
  <c r="Y44" i="25" s="1"/>
  <c r="G20" i="7" s="1"/>
  <c r="W5" i="25"/>
  <c r="W44" i="25" s="1"/>
  <c r="F20" i="7" s="1"/>
  <c r="S44" i="25"/>
  <c r="D20" i="7" s="1"/>
  <c r="U5" i="25"/>
  <c r="U44" i="25" s="1"/>
  <c r="E20" i="7" s="1"/>
  <c r="U17" i="27"/>
  <c r="W17" i="27"/>
  <c r="Y17" i="27"/>
  <c r="Y43" i="27"/>
  <c r="U43" i="27"/>
  <c r="W43" i="27"/>
  <c r="Y11" i="27"/>
  <c r="W11" i="27"/>
  <c r="U11" i="27"/>
  <c r="W9" i="27"/>
  <c r="U9" i="27"/>
  <c r="Y9" i="27"/>
  <c r="U31" i="27"/>
  <c r="W31" i="27"/>
  <c r="Y31" i="27"/>
  <c r="U15" i="27"/>
  <c r="W15" i="27"/>
  <c r="Y15" i="27"/>
  <c r="Y35" i="27"/>
  <c r="U35" i="27"/>
  <c r="W35" i="27"/>
  <c r="W13" i="27"/>
  <c r="Y13" i="27"/>
  <c r="U13" i="27"/>
  <c r="U29" i="27"/>
  <c r="Y29" i="27"/>
  <c r="W29" i="27"/>
  <c r="Y18" i="27"/>
  <c r="U18" i="27"/>
  <c r="W18" i="27"/>
  <c r="Y8" i="27"/>
  <c r="U8" i="27"/>
  <c r="W8" i="27"/>
  <c r="Y34" i="27"/>
  <c r="U34" i="27"/>
  <c r="W34" i="27"/>
  <c r="W24" i="27"/>
  <c r="U24" i="27"/>
  <c r="Y24" i="27"/>
  <c r="W26" i="27"/>
  <c r="Y26" i="27"/>
  <c r="U26" i="27"/>
  <c r="R44" i="27"/>
  <c r="S5" i="27"/>
  <c r="Y32" i="27"/>
  <c r="U32" i="27"/>
  <c r="W32" i="27"/>
  <c r="W10" i="27"/>
  <c r="U10" i="27"/>
  <c r="Y10" i="27"/>
  <c r="W30" i="27"/>
  <c r="U30" i="27"/>
  <c r="Y30" i="27"/>
  <c r="W14" i="27"/>
  <c r="U14" i="27"/>
  <c r="Y14" i="27"/>
  <c r="U5" i="50"/>
  <c r="U44" i="50" s="1"/>
  <c r="E42" i="7" s="1"/>
  <c r="S44" i="50"/>
  <c r="D42" i="7" s="1"/>
  <c r="Y5" i="50"/>
  <c r="Y44" i="50" s="1"/>
  <c r="G42" i="7" s="1"/>
  <c r="W5" i="50"/>
  <c r="W44" i="50" s="1"/>
  <c r="F42" i="7" s="1"/>
  <c r="S44" i="20"/>
  <c r="D15" i="7" s="1"/>
  <c r="W5" i="20"/>
  <c r="W44" i="20" s="1"/>
  <c r="F15" i="7" s="1"/>
  <c r="Y5" i="20"/>
  <c r="Y44" i="20" s="1"/>
  <c r="G15" i="7" s="1"/>
  <c r="U5" i="20"/>
  <c r="U44" i="20" s="1"/>
  <c r="E15" i="7" s="1"/>
  <c r="W17" i="18"/>
  <c r="Y17" i="18"/>
  <c r="U17" i="18"/>
  <c r="U21" i="18"/>
  <c r="Y21" i="18"/>
  <c r="W21" i="18"/>
  <c r="Y29" i="18"/>
  <c r="W29" i="18"/>
  <c r="U29" i="18"/>
  <c r="Y39" i="18"/>
  <c r="W39" i="18"/>
  <c r="U39" i="18"/>
  <c r="W31" i="18"/>
  <c r="Y31" i="18"/>
  <c r="U31" i="18"/>
  <c r="U7" i="18"/>
  <c r="W7" i="18"/>
  <c r="Y7" i="18"/>
  <c r="Y25" i="18"/>
  <c r="W25" i="18"/>
  <c r="U25" i="18"/>
  <c r="Y11" i="18"/>
  <c r="W11" i="18"/>
  <c r="U11" i="18"/>
  <c r="Y27" i="18"/>
  <c r="W27" i="18"/>
  <c r="U27" i="18"/>
  <c r="W43" i="18"/>
  <c r="U43" i="18"/>
  <c r="Y43" i="18"/>
  <c r="W12" i="18"/>
  <c r="Y12" i="18"/>
  <c r="U12" i="18"/>
  <c r="Y20" i="18"/>
  <c r="U20" i="18"/>
  <c r="W20" i="18"/>
  <c r="W24" i="18"/>
  <c r="U24" i="18"/>
  <c r="Y24" i="18"/>
  <c r="W32" i="18"/>
  <c r="Y32" i="18"/>
  <c r="U32" i="18"/>
  <c r="U42" i="18"/>
  <c r="W42" i="18"/>
  <c r="Y42" i="18"/>
  <c r="W26" i="18"/>
  <c r="U26" i="18"/>
  <c r="Y26" i="18"/>
  <c r="Y10" i="18"/>
  <c r="U10" i="18"/>
  <c r="W10" i="18"/>
  <c r="Y30" i="18"/>
  <c r="W30" i="18"/>
  <c r="U30" i="18"/>
  <c r="W14" i="18"/>
  <c r="Y14" i="18"/>
  <c r="U14" i="18"/>
  <c r="W9" i="14"/>
  <c r="U9" i="14"/>
  <c r="Y9" i="14"/>
  <c r="Y15" i="14"/>
  <c r="U15" i="14"/>
  <c r="W15" i="14"/>
  <c r="U21" i="14"/>
  <c r="W21" i="14"/>
  <c r="Y21" i="14"/>
  <c r="Y7" i="14"/>
  <c r="U7" i="14"/>
  <c r="W7" i="14"/>
  <c r="W13" i="14"/>
  <c r="U13" i="14"/>
  <c r="Y13" i="14"/>
  <c r="W33" i="14"/>
  <c r="Y33" i="14"/>
  <c r="U33" i="14"/>
  <c r="Y29" i="14"/>
  <c r="U29" i="14"/>
  <c r="W29" i="14"/>
  <c r="Y11" i="14"/>
  <c r="W11" i="14"/>
  <c r="U11" i="14"/>
  <c r="W27" i="14"/>
  <c r="Y27" i="14"/>
  <c r="U27" i="14"/>
  <c r="U43" i="14"/>
  <c r="Y43" i="14"/>
  <c r="W43" i="14"/>
  <c r="Y28" i="14"/>
  <c r="U28" i="14"/>
  <c r="W28" i="14"/>
  <c r="Y36" i="14"/>
  <c r="U36" i="14"/>
  <c r="W36" i="14"/>
  <c r="Y40" i="14"/>
  <c r="W40" i="14"/>
  <c r="U40" i="14"/>
  <c r="Y8" i="14"/>
  <c r="W8" i="14"/>
  <c r="U8" i="14"/>
  <c r="Y16" i="14"/>
  <c r="U16" i="14"/>
  <c r="W16" i="14"/>
  <c r="Y34" i="14"/>
  <c r="U34" i="14"/>
  <c r="W34" i="14"/>
  <c r="W18" i="14"/>
  <c r="U18" i="14"/>
  <c r="Y18" i="14"/>
  <c r="Y38" i="14"/>
  <c r="U38" i="14"/>
  <c r="W38" i="14"/>
  <c r="Y22" i="14"/>
  <c r="U22" i="14"/>
  <c r="W22" i="14"/>
  <c r="W6" i="14"/>
  <c r="U6" i="14"/>
  <c r="Y6" i="14"/>
  <c r="W5" i="15"/>
  <c r="W44" i="15" s="1"/>
  <c r="F10" i="7" s="1"/>
  <c r="S44" i="15"/>
  <c r="D10" i="7" s="1"/>
  <c r="Y5" i="15"/>
  <c r="Y44" i="15" s="1"/>
  <c r="G10" i="7" s="1"/>
  <c r="U5" i="15"/>
  <c r="U44" i="15" s="1"/>
  <c r="E10" i="7" s="1"/>
  <c r="S44" i="36"/>
  <c r="D31" i="7" s="1"/>
  <c r="W5" i="36"/>
  <c r="W44" i="36" s="1"/>
  <c r="F31" i="7" s="1"/>
  <c r="U5" i="36"/>
  <c r="U44" i="36" s="1"/>
  <c r="E31" i="7" s="1"/>
  <c r="Y5" i="36"/>
  <c r="Y44" i="36" s="1"/>
  <c r="G31" i="7" s="1"/>
  <c r="Y11" i="48"/>
  <c r="W11" i="48"/>
  <c r="U11" i="48"/>
  <c r="W41" i="48"/>
  <c r="Y41" i="48"/>
  <c r="U41" i="48"/>
  <c r="W15" i="48"/>
  <c r="Y15" i="48"/>
  <c r="U15" i="48"/>
  <c r="W17" i="48"/>
  <c r="Y17" i="48"/>
  <c r="U17" i="48"/>
  <c r="Y9" i="48"/>
  <c r="U9" i="48"/>
  <c r="W9" i="48"/>
  <c r="Y22" i="48"/>
  <c r="W22" i="48"/>
  <c r="U22" i="48"/>
  <c r="Y33" i="48"/>
  <c r="W33" i="48"/>
  <c r="U33" i="48"/>
  <c r="W36" i="48"/>
  <c r="Y36" i="48"/>
  <c r="U36" i="48"/>
  <c r="W8" i="48"/>
  <c r="U8" i="48"/>
  <c r="Y8" i="48"/>
  <c r="W40" i="48"/>
  <c r="U40" i="48"/>
  <c r="Y40" i="48"/>
  <c r="Y27" i="48"/>
  <c r="W27" i="48"/>
  <c r="U27" i="48"/>
  <c r="U42" i="48"/>
  <c r="W42" i="48"/>
  <c r="Y42" i="48"/>
  <c r="Y29" i="48"/>
  <c r="W29" i="48"/>
  <c r="U29" i="48"/>
  <c r="Y37" i="48"/>
  <c r="U37" i="48"/>
  <c r="W37" i="48"/>
  <c r="U19" i="48"/>
  <c r="W19" i="48"/>
  <c r="Y19" i="48"/>
  <c r="Y38" i="48"/>
  <c r="U38" i="48"/>
  <c r="W38" i="48"/>
  <c r="W43" i="48"/>
  <c r="Y43" i="48"/>
  <c r="U43" i="48"/>
  <c r="Y23" i="48"/>
  <c r="U23" i="48"/>
  <c r="D24" i="46" s="1"/>
  <c r="W23" i="48"/>
  <c r="Y16" i="48"/>
  <c r="W16" i="48"/>
  <c r="U16" i="48"/>
  <c r="R44" i="48"/>
  <c r="S5" i="48"/>
  <c r="D44" i="46" l="1"/>
  <c r="D7" i="46"/>
  <c r="F27" i="46"/>
  <c r="D8" i="46"/>
  <c r="F21" i="46"/>
  <c r="D32" i="46"/>
  <c r="D19" i="46"/>
  <c r="F29" i="46"/>
  <c r="D20" i="46"/>
  <c r="D40" i="46"/>
  <c r="E19" i="46"/>
  <c r="D33" i="46"/>
  <c r="E35" i="46"/>
  <c r="F35" i="46"/>
  <c r="F38" i="46"/>
  <c r="E25" i="46"/>
  <c r="D30" i="46"/>
  <c r="F26" i="46"/>
  <c r="E8" i="46"/>
  <c r="E31" i="46"/>
  <c r="F28" i="46"/>
  <c r="F9" i="46"/>
  <c r="F37" i="46"/>
  <c r="F14" i="46"/>
  <c r="E21" i="46"/>
  <c r="D17" i="46"/>
  <c r="D34" i="46"/>
  <c r="F42" i="46"/>
  <c r="E29" i="46"/>
  <c r="E14" i="46"/>
  <c r="F22" i="46"/>
  <c r="F8" i="46"/>
  <c r="E22" i="46"/>
  <c r="E15" i="46"/>
  <c r="F39" i="46"/>
  <c r="E41" i="46"/>
  <c r="F41" i="46"/>
  <c r="D37" i="46"/>
  <c r="F44" i="46"/>
  <c r="E28" i="46"/>
  <c r="E12" i="46"/>
  <c r="F34" i="46"/>
  <c r="D16" i="46"/>
  <c r="F10" i="46"/>
  <c r="E10" i="46"/>
  <c r="E43" i="46"/>
  <c r="D12" i="46"/>
  <c r="F18" i="46"/>
  <c r="E27" i="46"/>
  <c r="E37" i="46"/>
  <c r="D28" i="46"/>
  <c r="E34" i="46"/>
  <c r="E30" i="46"/>
  <c r="E32" i="46"/>
  <c r="D26" i="46"/>
  <c r="E26" i="46"/>
  <c r="D42" i="46"/>
  <c r="E38" i="46"/>
  <c r="E7" i="46"/>
  <c r="F23" i="46"/>
  <c r="D39" i="46"/>
  <c r="F19" i="46"/>
  <c r="E9" i="46"/>
  <c r="D41" i="46"/>
  <c r="F33" i="46"/>
  <c r="J14" i="46"/>
  <c r="J15" i="46" s="1"/>
  <c r="D15" i="46"/>
  <c r="D31" i="46"/>
  <c r="D43" i="46"/>
  <c r="F25" i="46"/>
  <c r="F40" i="46"/>
  <c r="D18" i="46"/>
  <c r="E42" i="46"/>
  <c r="D38" i="46"/>
  <c r="E20" i="46"/>
  <c r="E24" i="46"/>
  <c r="F32" i="46"/>
  <c r="F7" i="46"/>
  <c r="E23" i="46"/>
  <c r="F17" i="46"/>
  <c r="F30" i="46"/>
  <c r="D23" i="46"/>
  <c r="D9" i="46"/>
  <c r="F16" i="46"/>
  <c r="D10" i="46"/>
  <c r="D14" i="46"/>
  <c r="E36" i="46"/>
  <c r="E16" i="46"/>
  <c r="F31" i="46"/>
  <c r="E11" i="46"/>
  <c r="D13" i="46"/>
  <c r="E44" i="46"/>
  <c r="F12" i="46"/>
  <c r="E39" i="46"/>
  <c r="D35" i="46"/>
  <c r="E33" i="46"/>
  <c r="D11" i="46"/>
  <c r="D25" i="46"/>
  <c r="F24" i="46"/>
  <c r="D21" i="46"/>
  <c r="D36" i="46"/>
  <c r="F36" i="46"/>
  <c r="F20" i="46"/>
  <c r="F13" i="46"/>
  <c r="E13" i="46"/>
  <c r="E40" i="46"/>
  <c r="E18" i="46"/>
  <c r="D22" i="46"/>
  <c r="F15" i="46"/>
  <c r="F11" i="46"/>
  <c r="D27" i="46"/>
  <c r="F43" i="46"/>
  <c r="E17" i="46"/>
  <c r="D29" i="46"/>
  <c r="W5" i="48"/>
  <c r="W44" i="48" s="1"/>
  <c r="F44" i="7" s="1"/>
  <c r="U5" i="48"/>
  <c r="U44" i="48" s="1"/>
  <c r="E44" i="7" s="1"/>
  <c r="Y5" i="48"/>
  <c r="Y44" i="48" s="1"/>
  <c r="G44" i="7" s="1"/>
  <c r="S44" i="48"/>
  <c r="D44" i="7" s="1"/>
  <c r="W5" i="27"/>
  <c r="W44" i="27" s="1"/>
  <c r="F22" i="7" s="1"/>
  <c r="Y5" i="27"/>
  <c r="Y44" i="27" s="1"/>
  <c r="G22" i="7" s="1"/>
  <c r="S44" i="27"/>
  <c r="D22" i="7" s="1"/>
  <c r="U5" i="27"/>
  <c r="U44" i="27" s="1"/>
  <c r="E22" i="7" s="1"/>
  <c r="U44" i="8"/>
  <c r="E6" i="7" s="1"/>
  <c r="Y5" i="18"/>
  <c r="Y44" i="18" s="1"/>
  <c r="G13" i="7" s="1"/>
  <c r="S44" i="18"/>
  <c r="D13" i="7" s="1"/>
  <c r="W5" i="18"/>
  <c r="W44" i="18" s="1"/>
  <c r="F13" i="7" s="1"/>
  <c r="U5" i="18"/>
  <c r="U44" i="18" s="1"/>
  <c r="E13" i="7" s="1"/>
  <c r="W5" i="16"/>
  <c r="W44" i="16" s="1"/>
  <c r="F11" i="7" s="1"/>
  <c r="Y5" i="16"/>
  <c r="Y44" i="16" s="1"/>
  <c r="G11" i="7" s="1"/>
  <c r="U5" i="16"/>
  <c r="U44" i="16" s="1"/>
  <c r="E11" i="7" s="1"/>
  <c r="S44" i="16"/>
  <c r="D11" i="7" s="1"/>
  <c r="W5" i="49"/>
  <c r="W44" i="49" s="1"/>
  <c r="F43" i="7" s="1"/>
  <c r="Y5" i="49"/>
  <c r="Y44" i="49" s="1"/>
  <c r="G43" i="7" s="1"/>
  <c r="S44" i="49"/>
  <c r="D43" i="7" s="1"/>
  <c r="U5" i="49"/>
  <c r="U44" i="49" s="1"/>
  <c r="E43" i="7" s="1"/>
  <c r="C6" i="46"/>
  <c r="C45" i="46" s="1"/>
  <c r="J6" i="46" s="1"/>
  <c r="J8" i="46" s="1"/>
  <c r="W44" i="8"/>
  <c r="F6" i="7" s="1"/>
  <c r="Y44" i="8"/>
  <c r="G6" i="7" s="1"/>
  <c r="U5" i="13"/>
  <c r="U44" i="13" s="1"/>
  <c r="E7" i="7" s="1"/>
  <c r="S44" i="13"/>
  <c r="D7" i="7" s="1"/>
  <c r="Y5" i="13"/>
  <c r="Y44" i="13" s="1"/>
  <c r="G7" i="7" s="1"/>
  <c r="W5" i="13"/>
  <c r="W44" i="13" s="1"/>
  <c r="F7" i="7" s="1"/>
  <c r="U5" i="14"/>
  <c r="U44" i="14" s="1"/>
  <c r="E9" i="7" s="1"/>
  <c r="S44" i="14"/>
  <c r="D9" i="7" s="1"/>
  <c r="W5" i="14"/>
  <c r="W44" i="14" s="1"/>
  <c r="F9" i="7" s="1"/>
  <c r="Y5" i="14"/>
  <c r="Y44" i="14" s="1"/>
  <c r="G9" i="7" s="1"/>
  <c r="D45" i="7" l="1"/>
  <c r="G45" i="7"/>
  <c r="F45" i="7"/>
  <c r="E45" i="7"/>
  <c r="F6" i="46"/>
  <c r="F45" i="46" s="1"/>
  <c r="M6" i="46" s="1"/>
  <c r="E6" i="46"/>
  <c r="E45" i="46" s="1"/>
  <c r="L6" i="46" s="1"/>
  <c r="D6" i="46"/>
  <c r="D45" i="46" s="1"/>
  <c r="K6" i="46" s="1"/>
  <c r="K8" i="46" s="1"/>
</calcChain>
</file>

<file path=xl/sharedStrings.xml><?xml version="1.0" encoding="utf-8"?>
<sst xmlns="http://schemas.openxmlformats.org/spreadsheetml/2006/main" count="7817" uniqueCount="613">
  <si>
    <t>（単位：百万円）</t>
  </si>
  <si>
    <t>　</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</si>
  <si>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</si>
  <si>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</si>
  <si>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</si>
  <si>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</si>
  <si>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</si>
  <si>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</si>
  <si>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</si>
  <si>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</si>
  <si>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</si>
  <si>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</si>
  <si>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</si>
  <si>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</si>
  <si>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</si>
  <si>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</si>
  <si>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</si>
  <si>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</si>
  <si>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</si>
  <si>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</si>
  <si>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</si>
  <si>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</si>
  <si>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</si>
  <si>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</si>
  <si>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</si>
  <si>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</si>
  <si>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</si>
  <si>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鉱業</t>
  </si>
  <si>
    <t>繊維製品</t>
  </si>
  <si>
    <t>化学製品</t>
  </si>
  <si>
    <t>石油・石炭製品</t>
  </si>
  <si>
    <t>窯業・土石製品</t>
  </si>
  <si>
    <t>鉄鋼</t>
  </si>
  <si>
    <t>非鉄金属</t>
  </si>
  <si>
    <t>金属製品</t>
  </si>
  <si>
    <t>電気機械</t>
  </si>
  <si>
    <t>建設</t>
  </si>
  <si>
    <t>金融・保険</t>
  </si>
  <si>
    <t>不動産</t>
  </si>
  <si>
    <t>公務</t>
  </si>
  <si>
    <t>教育・研究</t>
  </si>
  <si>
    <t>対事業所サービス</t>
  </si>
  <si>
    <t>対個人サービス</t>
  </si>
  <si>
    <t>内生部門計</t>
  </si>
  <si>
    <t>民間消費支出</t>
  </si>
  <si>
    <t>一般政府消費支出</t>
  </si>
  <si>
    <t>在庫純増</t>
  </si>
  <si>
    <t>最終需要計</t>
  </si>
  <si>
    <t>需要合計</t>
  </si>
  <si>
    <t>最終需要部門計</t>
  </si>
  <si>
    <t>その他の製造工業製品</t>
  </si>
  <si>
    <t>35</t>
  </si>
  <si>
    <t>家計外消費支出（行）</t>
  </si>
  <si>
    <t>雇用者所得</t>
  </si>
  <si>
    <t>営業余剰</t>
  </si>
  <si>
    <t>資本減耗引当</t>
  </si>
  <si>
    <t>間接税(除関税)</t>
  </si>
  <si>
    <t>（控除）経常補助金</t>
  </si>
  <si>
    <t>粗付加価値部門計</t>
  </si>
  <si>
    <t>各種係数表</t>
  </si>
  <si>
    <t>第８表　その他の分析係数表（その３）　粗付加価値率・雇用者所得率</t>
  </si>
  <si>
    <t>第８表　その他の分析係数表（その４）　民間消費支出構成比</t>
  </si>
  <si>
    <t>※取引基本表より</t>
    <rPh sb="1" eb="3">
      <t>トリヒキ</t>
    </rPh>
    <rPh sb="3" eb="6">
      <t>キホンヒョウ</t>
    </rPh>
    <phoneticPr fontId="5"/>
  </si>
  <si>
    <t>※就業・雇用者・・・雇用表より、県内生産額・・・取引基本表より</t>
    <rPh sb="1" eb="3">
      <t>シュウギョウ</t>
    </rPh>
    <rPh sb="4" eb="6">
      <t>コヨウ</t>
    </rPh>
    <rPh sb="6" eb="7">
      <t>シャ</t>
    </rPh>
    <rPh sb="10" eb="12">
      <t>コヨウ</t>
    </rPh>
    <rPh sb="12" eb="13">
      <t>ヒョウ</t>
    </rPh>
    <rPh sb="16" eb="18">
      <t>ケンナイ</t>
    </rPh>
    <rPh sb="18" eb="21">
      <t>セイサンガク</t>
    </rPh>
    <rPh sb="24" eb="26">
      <t>トリヒキ</t>
    </rPh>
    <rPh sb="26" eb="29">
      <t>キホンヒョウ</t>
    </rPh>
    <phoneticPr fontId="5"/>
  </si>
  <si>
    <t>※取引基本表より</t>
  </si>
  <si>
    <t>※粗付加価値率は、SNAに合わせるため家計外消費を除いている。</t>
    <rPh sb="1" eb="4">
      <t>ソフカ</t>
    </rPh>
    <rPh sb="4" eb="6">
      <t>カチ</t>
    </rPh>
    <rPh sb="6" eb="7">
      <t>リツ</t>
    </rPh>
    <rPh sb="13" eb="14">
      <t>ア</t>
    </rPh>
    <rPh sb="19" eb="22">
      <t>カケイガイ</t>
    </rPh>
    <rPh sb="22" eb="24">
      <t>ショウヒ</t>
    </rPh>
    <rPh sb="25" eb="26">
      <t>ノゾ</t>
    </rPh>
    <phoneticPr fontId="5"/>
  </si>
  <si>
    <t>（百万円）</t>
  </si>
  <si>
    <t>（人／百万円）</t>
  </si>
  <si>
    <t>粗付加価値率</t>
  </si>
  <si>
    <t>雇用者所得率</t>
  </si>
  <si>
    <t>民間消費支出構成比</t>
  </si>
  <si>
    <t>移輸入計</t>
  </si>
  <si>
    <t>移輸入率</t>
  </si>
  <si>
    <t>粗付加価値率</t>
    <rPh sb="0" eb="3">
      <t>ソフカ</t>
    </rPh>
    <rPh sb="3" eb="5">
      <t>カチ</t>
    </rPh>
    <rPh sb="5" eb="6">
      <t>リツ</t>
    </rPh>
    <phoneticPr fontId="5"/>
  </si>
  <si>
    <t>雇用者所得率</t>
    <rPh sb="0" eb="3">
      <t>コヨウシャ</t>
    </rPh>
    <rPh sb="3" eb="6">
      <t>ショトクリツ</t>
    </rPh>
    <phoneticPr fontId="5"/>
  </si>
  <si>
    <t>民間消費支出構成比</t>
    <rPh sb="0" eb="2">
      <t>ミンカン</t>
    </rPh>
    <rPh sb="2" eb="4">
      <t>ショウヒ</t>
    </rPh>
    <rPh sb="4" eb="6">
      <t>シシュツ</t>
    </rPh>
    <rPh sb="6" eb="9">
      <t>コウセイヒ</t>
    </rPh>
    <phoneticPr fontId="5"/>
  </si>
  <si>
    <t>Ａ</t>
  </si>
  <si>
    <t>Ｂ</t>
  </si>
  <si>
    <t>Ｃ＝Ｂ／Ａ</t>
  </si>
  <si>
    <t>Ｄ＝１－Ｃ</t>
  </si>
  <si>
    <t>Ｃ</t>
    <phoneticPr fontId="5"/>
  </si>
  <si>
    <t>Ｄ＝Ａ／Ｃ</t>
    <phoneticPr fontId="5"/>
  </si>
  <si>
    <t>Ｅ＝Ｂ／Ｃ</t>
    <phoneticPr fontId="5"/>
  </si>
  <si>
    <t>合計</t>
    <rPh sb="0" eb="2">
      <t>ゴウケイ</t>
    </rPh>
    <phoneticPr fontId="5"/>
  </si>
  <si>
    <t>A</t>
    <phoneticPr fontId="5"/>
  </si>
  <si>
    <t>B</t>
    <phoneticPr fontId="5"/>
  </si>
  <si>
    <t>C</t>
    <phoneticPr fontId="5"/>
  </si>
  <si>
    <t>D</t>
    <phoneticPr fontId="5"/>
  </si>
  <si>
    <t>E</t>
    <phoneticPr fontId="5"/>
  </si>
  <si>
    <t>F</t>
    <phoneticPr fontId="5"/>
  </si>
  <si>
    <t>G=Σ(A:E)/Ｆ</t>
    <phoneticPr fontId="5"/>
  </si>
  <si>
    <t>H=A/F</t>
    <phoneticPr fontId="5"/>
  </si>
  <si>
    <t>B=A/ΣA</t>
    <phoneticPr fontId="5"/>
  </si>
  <si>
    <t>ﾜｰｸｼｰﾄ名</t>
  </si>
  <si>
    <t>説明</t>
  </si>
  <si>
    <t>備考</t>
  </si>
  <si>
    <t>③ 企業に過剰在庫が存在せず、需要に対しては、常に生産を行って供給する。</t>
  </si>
  <si>
    <t>④ 企業の生産能力に限界がなく、あらゆる需要にこたえられる。</t>
  </si>
  <si>
    <t>⑤ 一つの生産物は、ただ一つの生産部門（産業）から供給される。</t>
  </si>
  <si>
    <t>⑥ 原材料等の投入量は、その部門の生産量に比例する。</t>
  </si>
  <si>
    <t>⑧ 生産波及効果が達成される期間は、不明である。</t>
  </si>
  <si>
    <t>（４）その他</t>
  </si>
  <si>
    <t>平成9年平均</t>
  </si>
  <si>
    <t>利用上の注意</t>
    <rPh sb="0" eb="3">
      <t>リヨウジョウ</t>
    </rPh>
    <rPh sb="4" eb="6">
      <t>チュウイ</t>
    </rPh>
    <phoneticPr fontId="5"/>
  </si>
  <si>
    <t>推計フロー図</t>
    <rPh sb="0" eb="2">
      <t>スイケイ</t>
    </rPh>
    <rPh sb="5" eb="6">
      <t>ズ</t>
    </rPh>
    <phoneticPr fontId="5"/>
  </si>
  <si>
    <t>最終需要推計＿まとめ</t>
    <rPh sb="0" eb="2">
      <t>サイシュウ</t>
    </rPh>
    <rPh sb="2" eb="4">
      <t>ジュヨウ</t>
    </rPh>
    <rPh sb="4" eb="6">
      <t>スイケイ</t>
    </rPh>
    <phoneticPr fontId="5"/>
  </si>
  <si>
    <t>データ入力</t>
    <rPh sb="3" eb="5">
      <t>ニュウリョク</t>
    </rPh>
    <phoneticPr fontId="5"/>
  </si>
  <si>
    <t>経済波及効果推計値</t>
    <rPh sb="0" eb="2">
      <t>ケイザイ</t>
    </rPh>
    <rPh sb="2" eb="4">
      <t>ハキュウ</t>
    </rPh>
    <rPh sb="4" eb="6">
      <t>コウカ</t>
    </rPh>
    <rPh sb="6" eb="8">
      <t>スイケイ</t>
    </rPh>
    <rPh sb="8" eb="9">
      <t>アタイ</t>
    </rPh>
    <phoneticPr fontId="5"/>
  </si>
  <si>
    <t>投入係数表</t>
    <rPh sb="0" eb="2">
      <t>トウニュウ</t>
    </rPh>
    <rPh sb="2" eb="4">
      <t>ケイスウ</t>
    </rPh>
    <rPh sb="4" eb="5">
      <t>ヒョウ</t>
    </rPh>
    <phoneticPr fontId="5"/>
  </si>
  <si>
    <t>逆行列係数表</t>
    <rPh sb="0" eb="3">
      <t>ギャクギョウレツ</t>
    </rPh>
    <rPh sb="3" eb="5">
      <t>ケイスウ</t>
    </rPh>
    <rPh sb="5" eb="6">
      <t>ヒョウ</t>
    </rPh>
    <phoneticPr fontId="5"/>
  </si>
  <si>
    <t>分析係数</t>
    <rPh sb="0" eb="2">
      <t>ブンセキ</t>
    </rPh>
    <rPh sb="2" eb="4">
      <t>ケイスウ</t>
    </rPh>
    <phoneticPr fontId="5"/>
  </si>
  <si>
    <t>産業連関分析上の留意点</t>
    <rPh sb="0" eb="2">
      <t>サンギョウ</t>
    </rPh>
    <rPh sb="2" eb="4">
      <t>レンカン</t>
    </rPh>
    <phoneticPr fontId="5"/>
  </si>
  <si>
    <t xml:space="preserve">産業連関表による経済波及効果の分析は、あくまでも経済モデル分析の一つであり、そこにはいくつかの基本的仮定・前提条件などの留意点がある。 </t>
    <rPh sb="47" eb="50">
      <t>キホンテキ</t>
    </rPh>
    <rPh sb="50" eb="52">
      <t>カテイ</t>
    </rPh>
    <rPh sb="53" eb="55">
      <t>ゼンテイ</t>
    </rPh>
    <rPh sb="55" eb="57">
      <t>ジョウケン</t>
    </rPh>
    <rPh sb="60" eb="63">
      <t>リュウイテン</t>
    </rPh>
    <phoneticPr fontId="5"/>
  </si>
  <si>
    <t>（２）分析の基本的仮定</t>
    <rPh sb="3" eb="5">
      <t>ブンセキ</t>
    </rPh>
    <phoneticPr fontId="5"/>
  </si>
  <si>
    <t>（３）分析の前提条件</t>
    <rPh sb="3" eb="5">
      <t>ブンセキ</t>
    </rPh>
    <phoneticPr fontId="5"/>
  </si>
  <si>
    <r>
      <t>①</t>
    </r>
    <r>
      <rPr>
        <sz val="10.5"/>
        <color indexed="8"/>
        <rFont val="ＭＳ 明朝"/>
        <family val="1"/>
        <charset val="128"/>
      </rPr>
      <t>本事例では、各産業部門の平均的な投入構造によることとする。例えば、建設業であれば「建設部門」を１部門とする「投入係数」を用いて推計する。</t>
    </r>
    <rPh sb="7" eb="8">
      <t>カク</t>
    </rPh>
    <rPh sb="8" eb="10">
      <t>サンギョウ</t>
    </rPh>
    <rPh sb="10" eb="12">
      <t>ブモン</t>
    </rPh>
    <rPh sb="30" eb="31">
      <t>タト</t>
    </rPh>
    <rPh sb="34" eb="36">
      <t>ケンセツ</t>
    </rPh>
    <rPh sb="36" eb="37">
      <t>ギョウ</t>
    </rPh>
    <phoneticPr fontId="5"/>
  </si>
  <si>
    <r>
      <t>④</t>
    </r>
    <r>
      <rPr>
        <sz val="10.5"/>
        <color indexed="8"/>
        <rFont val="ＭＳ 明朝"/>
        <family val="1"/>
        <charset val="128"/>
      </rPr>
      <t>粗付加価値については、雇用者報酬の一定割合が、最終需要（消費）にまわるものとする。</t>
    </r>
    <rPh sb="15" eb="17">
      <t>ホウシュウ</t>
    </rPh>
    <phoneticPr fontId="5"/>
  </si>
  <si>
    <t>（注）雇用者報酬の消費への転換比率は、一般的に使われる「平均消費性向」（資料：総務省「家計調査」）を用いた。</t>
    <rPh sb="6" eb="8">
      <t>ホウシュウ</t>
    </rPh>
    <rPh sb="36" eb="38">
      <t>シリョウ</t>
    </rPh>
    <rPh sb="39" eb="42">
      <t>ソウムショウ</t>
    </rPh>
    <rPh sb="43" eb="45">
      <t>カケイ</t>
    </rPh>
    <rPh sb="45" eb="47">
      <t>チョウサ</t>
    </rPh>
    <phoneticPr fontId="5"/>
  </si>
  <si>
    <r>
      <t>②</t>
    </r>
    <r>
      <rPr>
        <sz val="10.5"/>
        <color indexed="8"/>
        <rFont val="ＭＳ 明朝"/>
        <family val="1"/>
        <charset val="128"/>
      </rPr>
      <t>雇用者報酬の外に営業余剰なども、一部、消費や投資に向って新たな需要を喚起する。</t>
    </r>
    <rPh sb="4" eb="6">
      <t>ホウシュウ</t>
    </rPh>
    <phoneticPr fontId="5"/>
  </si>
  <si>
    <t>部門別最終需要額</t>
    <rPh sb="0" eb="3">
      <t>ブモンベツ</t>
    </rPh>
    <rPh sb="3" eb="5">
      <t>サイシュウ</t>
    </rPh>
    <rPh sb="5" eb="7">
      <t>ジュヨウ</t>
    </rPh>
    <rPh sb="7" eb="8">
      <t>ガク</t>
    </rPh>
    <phoneticPr fontId="5"/>
  </si>
  <si>
    <t>ﾃﾞｰﾀ入力欄</t>
    <rPh sb="4" eb="6">
      <t>ニュウリョク</t>
    </rPh>
    <rPh sb="6" eb="7">
      <t>ラン</t>
    </rPh>
    <phoneticPr fontId="5"/>
  </si>
  <si>
    <t>雇用者報酬への転換比率</t>
    <rPh sb="0" eb="3">
      <t>コヨウシャ</t>
    </rPh>
    <rPh sb="3" eb="5">
      <t>ホウシュウ</t>
    </rPh>
    <rPh sb="7" eb="9">
      <t>テンカン</t>
    </rPh>
    <rPh sb="9" eb="11">
      <t>ヒリツ</t>
    </rPh>
    <phoneticPr fontId="5"/>
  </si>
  <si>
    <t>最終需要額</t>
    <rPh sb="0" eb="2">
      <t>サイシュウ</t>
    </rPh>
    <rPh sb="2" eb="5">
      <t>ジュヨウガク</t>
    </rPh>
    <phoneticPr fontId="5"/>
  </si>
  <si>
    <t>経済波及効果（まとめ）</t>
    <rPh sb="0" eb="2">
      <t>ケイザイ</t>
    </rPh>
    <rPh sb="2" eb="4">
      <t>ハキュウ</t>
    </rPh>
    <rPh sb="4" eb="6">
      <t>コウカ</t>
    </rPh>
    <phoneticPr fontId="5"/>
  </si>
  <si>
    <t>（百万円、人）</t>
    <rPh sb="1" eb="2">
      <t>ヒャク</t>
    </rPh>
    <rPh sb="2" eb="4">
      <t>マンエン</t>
    </rPh>
    <rPh sb="5" eb="6">
      <t>ニン</t>
    </rPh>
    <phoneticPr fontId="5"/>
  </si>
  <si>
    <t>備考</t>
    <rPh sb="0" eb="2">
      <t>ビコウ</t>
    </rPh>
    <phoneticPr fontId="5"/>
  </si>
  <si>
    <t>平均消費性向（勤労者世帯）</t>
    <rPh sb="0" eb="2">
      <t>ヘイキン</t>
    </rPh>
    <rPh sb="7" eb="10">
      <t>キンロウシャ</t>
    </rPh>
    <rPh sb="10" eb="12">
      <t>セタイ</t>
    </rPh>
    <phoneticPr fontId="5"/>
  </si>
  <si>
    <t>（百万円）</t>
    <rPh sb="1" eb="2">
      <t>ヒャク</t>
    </rPh>
    <rPh sb="2" eb="4">
      <t>マンエン</t>
    </rPh>
    <phoneticPr fontId="5"/>
  </si>
  <si>
    <t>生産誘発額</t>
    <rPh sb="0" eb="2">
      <t>セイサン</t>
    </rPh>
    <rPh sb="2" eb="5">
      <t>ユウハツガク</t>
    </rPh>
    <phoneticPr fontId="5"/>
  </si>
  <si>
    <t>付加価値誘発額</t>
    <rPh sb="0" eb="2">
      <t>フカ</t>
    </rPh>
    <rPh sb="2" eb="4">
      <t>カチ</t>
    </rPh>
    <rPh sb="4" eb="7">
      <t>ユウハツガク</t>
    </rPh>
    <phoneticPr fontId="5"/>
  </si>
  <si>
    <t>就業者誘発数</t>
    <rPh sb="0" eb="3">
      <t>シュウギョウシャ</t>
    </rPh>
    <rPh sb="3" eb="5">
      <t>ユウハツ</t>
    </rPh>
    <rPh sb="5" eb="6">
      <t>スウ</t>
    </rPh>
    <phoneticPr fontId="5"/>
  </si>
  <si>
    <t>雇用者誘発数</t>
    <rPh sb="0" eb="3">
      <t>コヨウシャ</t>
    </rPh>
    <rPh sb="3" eb="5">
      <t>ユウハツ</t>
    </rPh>
    <rPh sb="5" eb="6">
      <t>スウ</t>
    </rPh>
    <phoneticPr fontId="5"/>
  </si>
  <si>
    <t>ﾜｰｸｼｰﾄ</t>
    <phoneticPr fontId="5"/>
  </si>
  <si>
    <t>神戸市</t>
    <rPh sb="0" eb="3">
      <t>コウベシ</t>
    </rPh>
    <phoneticPr fontId="5"/>
  </si>
  <si>
    <t>近畿</t>
    <rPh sb="0" eb="2">
      <t>キンキ</t>
    </rPh>
    <phoneticPr fontId="5"/>
  </si>
  <si>
    <t>平成10年平均</t>
    <rPh sb="0" eb="2">
      <t>ヘイセイ</t>
    </rPh>
    <rPh sb="4" eb="5">
      <t>ネン</t>
    </rPh>
    <rPh sb="5" eb="7">
      <t>ヘイキン</t>
    </rPh>
    <phoneticPr fontId="5"/>
  </si>
  <si>
    <t>平成11年平均</t>
    <rPh sb="0" eb="2">
      <t>ヘイセイ</t>
    </rPh>
    <rPh sb="4" eb="5">
      <t>ネン</t>
    </rPh>
    <rPh sb="5" eb="7">
      <t>ヘイキン</t>
    </rPh>
    <phoneticPr fontId="5"/>
  </si>
  <si>
    <t>平成12年平均</t>
    <rPh sb="0" eb="2">
      <t>ヘイセイ</t>
    </rPh>
    <rPh sb="4" eb="5">
      <t>ネン</t>
    </rPh>
    <rPh sb="5" eb="7">
      <t>ヘイキン</t>
    </rPh>
    <phoneticPr fontId="5"/>
  </si>
  <si>
    <t>平成13年平均</t>
    <rPh sb="0" eb="2">
      <t>ヘイセイ</t>
    </rPh>
    <rPh sb="4" eb="5">
      <t>ネン</t>
    </rPh>
    <rPh sb="5" eb="7">
      <t>ヘイキン</t>
    </rPh>
    <phoneticPr fontId="5"/>
  </si>
  <si>
    <t>平成14年平均</t>
    <rPh sb="0" eb="2">
      <t>ヘイセイ</t>
    </rPh>
    <rPh sb="4" eb="5">
      <t>ネン</t>
    </rPh>
    <rPh sb="5" eb="7">
      <t>ヘイキン</t>
    </rPh>
    <phoneticPr fontId="5"/>
  </si>
  <si>
    <t>平成15年平均</t>
    <rPh sb="0" eb="2">
      <t>ヘイセイ</t>
    </rPh>
    <rPh sb="4" eb="5">
      <t>ネン</t>
    </rPh>
    <rPh sb="5" eb="7">
      <t>ヘイキン</t>
    </rPh>
    <phoneticPr fontId="5"/>
  </si>
  <si>
    <t>（資料）総務省「家計調査」</t>
    <rPh sb="1" eb="3">
      <t>シリョウ</t>
    </rPh>
    <rPh sb="4" eb="7">
      <t>ソウムショウ</t>
    </rPh>
    <rPh sb="8" eb="10">
      <t>カケイ</t>
    </rPh>
    <rPh sb="10" eb="12">
      <t>チョウサ</t>
    </rPh>
    <phoneticPr fontId="5"/>
  </si>
  <si>
    <t>雇用者報酬転換比率</t>
    <rPh sb="0" eb="3">
      <t>コヨウシャ</t>
    </rPh>
    <rPh sb="3" eb="5">
      <t>ホウシュウ</t>
    </rPh>
    <rPh sb="5" eb="7">
      <t>テンカン</t>
    </rPh>
    <rPh sb="7" eb="9">
      <t>ヒリツ</t>
    </rPh>
    <phoneticPr fontId="5"/>
  </si>
  <si>
    <t>需要増加額</t>
  </si>
  <si>
    <t>1次間接
波及効果</t>
  </si>
  <si>
    <t>直接+1次間接波及効果</t>
  </si>
  <si>
    <t>雇用者
所得率</t>
  </si>
  <si>
    <t>雇用者所得誘発額（直接+1次間接波及効果）</t>
  </si>
  <si>
    <t>民間消費による需要
増加額</t>
  </si>
  <si>
    <t>2次間接
波及効果</t>
  </si>
  <si>
    <t>総合効果（直接+1次+2次間接波及効果）</t>
  </si>
  <si>
    <t>合計</t>
  </si>
  <si>
    <t>※四捨五入の関係で合計と内訳が一致しない場合があります。</t>
  </si>
  <si>
    <t>生産誘発額</t>
    <rPh sb="0" eb="2">
      <t>セイサン</t>
    </rPh>
    <rPh sb="2" eb="4">
      <t>ユウハツ</t>
    </rPh>
    <rPh sb="4" eb="5">
      <t>ガク</t>
    </rPh>
    <phoneticPr fontId="5"/>
  </si>
  <si>
    <t>雇用誘発数</t>
    <rPh sb="0" eb="2">
      <t>コヨウ</t>
    </rPh>
    <rPh sb="2" eb="4">
      <t>ユウハツ</t>
    </rPh>
    <rPh sb="4" eb="5">
      <t>スウ</t>
    </rPh>
    <phoneticPr fontId="5"/>
  </si>
  <si>
    <t>就業者創出（人）</t>
    <rPh sb="0" eb="3">
      <t>シュウギョウシャ</t>
    </rPh>
    <phoneticPr fontId="5"/>
  </si>
  <si>
    <t>雇用係数（百万円当り）</t>
    <rPh sb="0" eb="2">
      <t>コヨウ</t>
    </rPh>
    <rPh sb="2" eb="4">
      <t>ケイスウ</t>
    </rPh>
    <phoneticPr fontId="5"/>
  </si>
  <si>
    <t>雇用者創出（人）</t>
    <rPh sb="0" eb="3">
      <t>コヨウシャ</t>
    </rPh>
    <rPh sb="3" eb="5">
      <t>ソウシュツ</t>
    </rPh>
    <phoneticPr fontId="5"/>
  </si>
  <si>
    <t>C=A×B</t>
    <phoneticPr fontId="5"/>
  </si>
  <si>
    <t>E=C×D</t>
    <phoneticPr fontId="5"/>
  </si>
  <si>
    <t>F=逆行列係数×E</t>
    <rPh sb="2" eb="5">
      <t>ギャクギョウレツ</t>
    </rPh>
    <rPh sb="5" eb="7">
      <t>ケイスウ</t>
    </rPh>
    <phoneticPr fontId="5"/>
  </si>
  <si>
    <t>G=A+F</t>
    <phoneticPr fontId="5"/>
  </si>
  <si>
    <t>H</t>
    <phoneticPr fontId="5"/>
  </si>
  <si>
    <t>I=G×H</t>
    <phoneticPr fontId="5"/>
  </si>
  <si>
    <t>J</t>
    <phoneticPr fontId="5"/>
  </si>
  <si>
    <t>Ｋ=I×J</t>
    <phoneticPr fontId="5"/>
  </si>
  <si>
    <t>L</t>
    <phoneticPr fontId="5"/>
  </si>
  <si>
    <t>M=K×L</t>
    <phoneticPr fontId="5"/>
  </si>
  <si>
    <t>N</t>
    <phoneticPr fontId="5"/>
  </si>
  <si>
    <t>O=M×N</t>
    <phoneticPr fontId="5"/>
  </si>
  <si>
    <t>P=逆行列係数×O</t>
    <rPh sb="2" eb="5">
      <t>ギャクギョウレツ</t>
    </rPh>
    <rPh sb="5" eb="7">
      <t>ケイスウ</t>
    </rPh>
    <phoneticPr fontId="5"/>
  </si>
  <si>
    <t>Q=G+P</t>
    <phoneticPr fontId="5"/>
  </si>
  <si>
    <t>R</t>
    <phoneticPr fontId="5"/>
  </si>
  <si>
    <t>S=Q×R</t>
    <phoneticPr fontId="5"/>
  </si>
  <si>
    <t>T</t>
    <phoneticPr fontId="5"/>
  </si>
  <si>
    <t>U=Q×T</t>
    <phoneticPr fontId="5"/>
  </si>
  <si>
    <t>V</t>
    <phoneticPr fontId="5"/>
  </si>
  <si>
    <t>W=Q×V</t>
    <phoneticPr fontId="5"/>
  </si>
  <si>
    <t xml:space="preserve"> </t>
    <phoneticPr fontId="5"/>
  </si>
  <si>
    <t>備考（参照WS)</t>
    <rPh sb="0" eb="2">
      <t>ビコウ</t>
    </rPh>
    <rPh sb="3" eb="5">
      <t>サンショウ</t>
    </rPh>
    <phoneticPr fontId="5"/>
  </si>
  <si>
    <t>最終需要推計</t>
    <rPh sb="0" eb="2">
      <t>サイシュウ</t>
    </rPh>
    <rPh sb="2" eb="4">
      <t>ジュヨウ</t>
    </rPh>
    <rPh sb="4" eb="6">
      <t>スイケイ</t>
    </rPh>
    <phoneticPr fontId="5"/>
  </si>
  <si>
    <t xml:space="preserve"> </t>
    <phoneticPr fontId="5"/>
  </si>
  <si>
    <t xml:space="preserve"> </t>
    <phoneticPr fontId="5"/>
  </si>
  <si>
    <t xml:space="preserve"> </t>
    <phoneticPr fontId="5"/>
  </si>
  <si>
    <t xml:space="preserve"> </t>
    <phoneticPr fontId="5"/>
  </si>
  <si>
    <t xml:space="preserve"> </t>
    <phoneticPr fontId="5"/>
  </si>
  <si>
    <t xml:space="preserve"> </t>
    <phoneticPr fontId="5"/>
  </si>
  <si>
    <t xml:space="preserve"> </t>
    <phoneticPr fontId="5"/>
  </si>
  <si>
    <t xml:space="preserve"> </t>
    <phoneticPr fontId="5"/>
  </si>
  <si>
    <t>第８表　その他の分析係数表（その１）　県内自給率・移輸入係数表</t>
    <rPh sb="10" eb="12">
      <t>ケイスウ</t>
    </rPh>
    <phoneticPr fontId="5"/>
  </si>
  <si>
    <t>逆行列係数表</t>
  </si>
  <si>
    <t>飲食料品　　　　　　　</t>
  </si>
  <si>
    <t>輸送機械  　　　　　</t>
  </si>
  <si>
    <t>電力・ガス・熱供給　</t>
  </si>
  <si>
    <t>情報通信</t>
  </si>
  <si>
    <t>36</t>
  </si>
  <si>
    <t>平成16年平均</t>
    <rPh sb="0" eb="2">
      <t>ヘイセイ</t>
    </rPh>
    <rPh sb="4" eb="5">
      <t>ネン</t>
    </rPh>
    <rPh sb="5" eb="7">
      <t>ヘイキン</t>
    </rPh>
    <phoneticPr fontId="5"/>
  </si>
  <si>
    <t>平成17年平均</t>
    <rPh sb="0" eb="2">
      <t>ヘイセイ</t>
    </rPh>
    <rPh sb="4" eb="5">
      <t>ネン</t>
    </rPh>
    <rPh sb="5" eb="7">
      <t>ヘイキン</t>
    </rPh>
    <phoneticPr fontId="5"/>
  </si>
  <si>
    <t>平成18年平均</t>
    <rPh sb="0" eb="2">
      <t>ヘイセイ</t>
    </rPh>
    <rPh sb="4" eb="5">
      <t>ネン</t>
    </rPh>
    <rPh sb="5" eb="7">
      <t>ヘイキン</t>
    </rPh>
    <phoneticPr fontId="5"/>
  </si>
  <si>
    <t>平成19年平均</t>
    <rPh sb="0" eb="2">
      <t>ヘイセイ</t>
    </rPh>
    <rPh sb="4" eb="5">
      <t>ネン</t>
    </rPh>
    <rPh sb="5" eb="7">
      <t>ヘイキン</t>
    </rPh>
    <phoneticPr fontId="5"/>
  </si>
  <si>
    <t>平成20年平均</t>
    <rPh sb="0" eb="2">
      <t>ヘイセイ</t>
    </rPh>
    <rPh sb="4" eb="5">
      <t>ネン</t>
    </rPh>
    <rPh sb="5" eb="7">
      <t>ヘイキン</t>
    </rPh>
    <phoneticPr fontId="5"/>
  </si>
  <si>
    <t>37</t>
  </si>
  <si>
    <t>38</t>
  </si>
  <si>
    <t>39</t>
  </si>
  <si>
    <t>40</t>
  </si>
  <si>
    <t>(控除)補助金</t>
  </si>
  <si>
    <t>37</t>
    <phoneticPr fontId="5"/>
  </si>
  <si>
    <t>輸送機械  　　　　　</t>
    <phoneticPr fontId="5"/>
  </si>
  <si>
    <t>投入係数表</t>
  </si>
  <si>
    <t>粗付加価値　　　　　　　　　　率</t>
    <rPh sb="0" eb="1">
      <t>ソ</t>
    </rPh>
    <rPh sb="1" eb="3">
      <t>フカ</t>
    </rPh>
    <rPh sb="3" eb="5">
      <t>カチ</t>
    </rPh>
    <rPh sb="15" eb="16">
      <t>リツ</t>
    </rPh>
    <phoneticPr fontId="5"/>
  </si>
  <si>
    <t>粗付加価値誘発額</t>
    <rPh sb="0" eb="1">
      <t>ソ</t>
    </rPh>
    <rPh sb="1" eb="3">
      <t>フカ</t>
    </rPh>
    <rPh sb="3" eb="5">
      <t>カチ</t>
    </rPh>
    <rPh sb="5" eb="8">
      <t>ユウハツガク</t>
    </rPh>
    <phoneticPr fontId="5"/>
  </si>
  <si>
    <t>就業係数（百万円当り）</t>
    <rPh sb="0" eb="2">
      <t>シュウギョウ</t>
    </rPh>
    <rPh sb="2" eb="4">
      <t>ケイスウ</t>
    </rPh>
    <phoneticPr fontId="5"/>
  </si>
  <si>
    <t>就業係数</t>
    <phoneticPr fontId="5"/>
  </si>
  <si>
    <t>雇用係数</t>
    <phoneticPr fontId="5"/>
  </si>
  <si>
    <t>雇用係数</t>
    <rPh sb="0" eb="2">
      <t>コヨウ</t>
    </rPh>
    <phoneticPr fontId="5"/>
  </si>
  <si>
    <t>第８表　その他の分析係数表（その２）　就業・雇用係数表</t>
    <phoneticPr fontId="5"/>
  </si>
  <si>
    <t>平成21年平均</t>
    <rPh sb="0" eb="2">
      <t>ヘイセイ</t>
    </rPh>
    <rPh sb="4" eb="5">
      <t>ネン</t>
    </rPh>
    <rPh sb="5" eb="7">
      <t>ヘイキン</t>
    </rPh>
    <phoneticPr fontId="5"/>
  </si>
  <si>
    <t>平成22年平均</t>
    <rPh sb="0" eb="2">
      <t>ヘイセイ</t>
    </rPh>
    <rPh sb="4" eb="5">
      <t>ネン</t>
    </rPh>
    <rPh sb="5" eb="7">
      <t>ヘイキン</t>
    </rPh>
    <phoneticPr fontId="5"/>
  </si>
  <si>
    <t>平成23年平均</t>
    <rPh sb="0" eb="2">
      <t>ヘイセイ</t>
    </rPh>
    <rPh sb="4" eb="5">
      <t>ネン</t>
    </rPh>
    <rPh sb="5" eb="7">
      <t>ヘイキン</t>
    </rPh>
    <phoneticPr fontId="5"/>
  </si>
  <si>
    <t>平成24年平均</t>
    <rPh sb="0" eb="2">
      <t>ヘイセイ</t>
    </rPh>
    <rPh sb="4" eb="5">
      <t>ネン</t>
    </rPh>
    <rPh sb="5" eb="7">
      <t>ヘイキン</t>
    </rPh>
    <phoneticPr fontId="5"/>
  </si>
  <si>
    <t>2</t>
  </si>
  <si>
    <t>3</t>
  </si>
  <si>
    <t>4</t>
  </si>
  <si>
    <t>5</t>
  </si>
  <si>
    <t>6</t>
  </si>
  <si>
    <t>7</t>
  </si>
  <si>
    <t>8</t>
  </si>
  <si>
    <t>9</t>
  </si>
  <si>
    <t>域内最終需要増加額
（直接効果）</t>
    <rPh sb="0" eb="1">
      <t>イキ</t>
    </rPh>
    <phoneticPr fontId="5"/>
  </si>
  <si>
    <t>投入係数（対事業所サービス）</t>
    <rPh sb="5" eb="6">
      <t>タイ</t>
    </rPh>
    <rPh sb="6" eb="9">
      <t>ジギョウショ</t>
    </rPh>
    <phoneticPr fontId="5"/>
  </si>
  <si>
    <t>投入係数（教育・研究）</t>
    <rPh sb="5" eb="7">
      <t>キョウイク</t>
    </rPh>
    <rPh sb="8" eb="10">
      <t>ケンキュウ</t>
    </rPh>
    <phoneticPr fontId="5"/>
  </si>
  <si>
    <t>投入係数（公務）</t>
    <rPh sb="5" eb="7">
      <t>コウム</t>
    </rPh>
    <phoneticPr fontId="5"/>
  </si>
  <si>
    <t>投入係数（情報通信）</t>
    <rPh sb="5" eb="7">
      <t>ジョウホウ</t>
    </rPh>
    <rPh sb="7" eb="9">
      <t>ツウシン</t>
    </rPh>
    <phoneticPr fontId="5"/>
  </si>
  <si>
    <t>投入係数（不動産）</t>
    <rPh sb="5" eb="8">
      <t>フドウサン</t>
    </rPh>
    <phoneticPr fontId="5"/>
  </si>
  <si>
    <t>投入係数（金融・保険）</t>
    <rPh sb="5" eb="7">
      <t>キンユウ</t>
    </rPh>
    <rPh sb="8" eb="10">
      <t>ホケン</t>
    </rPh>
    <phoneticPr fontId="5"/>
  </si>
  <si>
    <t>投入係数（その他の製造工業製品）</t>
    <rPh sb="7" eb="8">
      <t>タ</t>
    </rPh>
    <rPh sb="9" eb="11">
      <t>セイゾウ</t>
    </rPh>
    <rPh sb="11" eb="13">
      <t>コウギョウ</t>
    </rPh>
    <rPh sb="13" eb="15">
      <t>セイヒン</t>
    </rPh>
    <phoneticPr fontId="5"/>
  </si>
  <si>
    <t>投入係数（建設）</t>
    <rPh sb="5" eb="7">
      <t>ケンセツ</t>
    </rPh>
    <phoneticPr fontId="5"/>
  </si>
  <si>
    <t>投入係数（輸送機械）</t>
    <rPh sb="5" eb="7">
      <t>ユソウ</t>
    </rPh>
    <rPh sb="7" eb="9">
      <t>キカイ</t>
    </rPh>
    <phoneticPr fontId="5"/>
  </si>
  <si>
    <t>投入係数（電子部品）</t>
    <rPh sb="5" eb="7">
      <t>デンシ</t>
    </rPh>
    <rPh sb="7" eb="9">
      <t>ブヒン</t>
    </rPh>
    <phoneticPr fontId="5"/>
  </si>
  <si>
    <t>投入係数（金属製品）</t>
    <rPh sb="5" eb="7">
      <t>キンゾク</t>
    </rPh>
    <rPh sb="7" eb="9">
      <t>セイヒン</t>
    </rPh>
    <phoneticPr fontId="5"/>
  </si>
  <si>
    <t>投入係数（非鉄金属）</t>
    <rPh sb="5" eb="7">
      <t>ヒテツ</t>
    </rPh>
    <rPh sb="7" eb="9">
      <t>キンゾク</t>
    </rPh>
    <phoneticPr fontId="5"/>
  </si>
  <si>
    <t>投入係数（鉄鋼）</t>
    <rPh sb="5" eb="7">
      <t>テッコウ</t>
    </rPh>
    <phoneticPr fontId="5"/>
  </si>
  <si>
    <t>窯業・土石製品</t>
    <phoneticPr fontId="5"/>
  </si>
  <si>
    <t>投入係数（窯業・土石製品）</t>
    <rPh sb="5" eb="7">
      <t>ヨウギョウ</t>
    </rPh>
    <rPh sb="8" eb="10">
      <t>ドセキ</t>
    </rPh>
    <rPh sb="10" eb="12">
      <t>セイヒン</t>
    </rPh>
    <phoneticPr fontId="5"/>
  </si>
  <si>
    <t>投入係数（石油・石炭製品）</t>
    <rPh sb="5" eb="7">
      <t>セキユ</t>
    </rPh>
    <rPh sb="8" eb="10">
      <t>セキタン</t>
    </rPh>
    <rPh sb="10" eb="12">
      <t>セイヒン</t>
    </rPh>
    <phoneticPr fontId="5"/>
  </si>
  <si>
    <t>化学製品</t>
    <phoneticPr fontId="5"/>
  </si>
  <si>
    <t>投入係数（化学製品）</t>
    <rPh sb="5" eb="7">
      <t>カガク</t>
    </rPh>
    <rPh sb="7" eb="9">
      <t>セイヒン</t>
    </rPh>
    <phoneticPr fontId="5"/>
  </si>
  <si>
    <t>投入係数（繊維製品）</t>
    <rPh sb="5" eb="7">
      <t>センイ</t>
    </rPh>
    <rPh sb="7" eb="9">
      <t>セイヒン</t>
    </rPh>
    <phoneticPr fontId="5"/>
  </si>
  <si>
    <t>飲食料品　　　　　　　</t>
    <phoneticPr fontId="5"/>
  </si>
  <si>
    <t>投入係数（鉱業）</t>
    <rPh sb="5" eb="7">
      <t>コウギョウ</t>
    </rPh>
    <phoneticPr fontId="5"/>
  </si>
  <si>
    <t>漁業</t>
    <rPh sb="0" eb="2">
      <t>ギョギョウ</t>
    </rPh>
    <phoneticPr fontId="5"/>
  </si>
  <si>
    <t>投入係数（漁業）</t>
    <rPh sb="5" eb="7">
      <t>ギョギョウ</t>
    </rPh>
    <phoneticPr fontId="5"/>
  </si>
  <si>
    <t>・2次波及試算にあたっては、域内産品自給率（純粋の域内への波及効果）を考慮</t>
    <rPh sb="14" eb="16">
      <t>イキナイ</t>
    </rPh>
    <rPh sb="25" eb="26">
      <t>イキ</t>
    </rPh>
    <phoneticPr fontId="5"/>
  </si>
  <si>
    <t>平成25年平均</t>
    <rPh sb="0" eb="2">
      <t>ヘイセイ</t>
    </rPh>
    <rPh sb="4" eb="5">
      <t>ネン</t>
    </rPh>
    <rPh sb="5" eb="7">
      <t>ヘイキン</t>
    </rPh>
    <phoneticPr fontId="5"/>
  </si>
  <si>
    <t>経済波及効果まとめ</t>
    <rPh sb="0" eb="2">
      <t>ケイザイ</t>
    </rPh>
    <rPh sb="2" eb="4">
      <t>ハキュウ</t>
    </rPh>
    <rPh sb="4" eb="6">
      <t>コウカ</t>
    </rPh>
    <phoneticPr fontId="5"/>
  </si>
  <si>
    <t>うち雇用者誘発数</t>
    <rPh sb="2" eb="5">
      <t>コヨウシャ</t>
    </rPh>
    <rPh sb="5" eb="7">
      <t>ユウハツ</t>
    </rPh>
    <rPh sb="7" eb="8">
      <t>スウ</t>
    </rPh>
    <phoneticPr fontId="5"/>
  </si>
  <si>
    <t>（人）</t>
    <rPh sb="1" eb="2">
      <t>ニン</t>
    </rPh>
    <phoneticPr fontId="5"/>
  </si>
  <si>
    <t>経済波及効果(A)</t>
    <rPh sb="0" eb="2">
      <t>ケイザイ</t>
    </rPh>
    <rPh sb="2" eb="4">
      <t>ハキュウ</t>
    </rPh>
    <rPh sb="4" eb="6">
      <t>コウカ</t>
    </rPh>
    <phoneticPr fontId="5"/>
  </si>
  <si>
    <t>当初需要額・域内GDP(B)</t>
    <rPh sb="0" eb="2">
      <t>トウショ</t>
    </rPh>
    <rPh sb="2" eb="4">
      <t>ジュヨウ</t>
    </rPh>
    <rPh sb="4" eb="5">
      <t>ガク</t>
    </rPh>
    <rPh sb="6" eb="8">
      <t>イキナイ</t>
    </rPh>
    <phoneticPr fontId="5"/>
  </si>
  <si>
    <t>－</t>
    <phoneticPr fontId="5"/>
  </si>
  <si>
    <t>当初比（C=A/B）</t>
    <rPh sb="0" eb="2">
      <t>トウショ</t>
    </rPh>
    <rPh sb="2" eb="3">
      <t>ヒ</t>
    </rPh>
    <phoneticPr fontId="5"/>
  </si>
  <si>
    <t>（資料）兵庫県統計課「市町民経済計算」</t>
    <rPh sb="1" eb="3">
      <t>シリョウ</t>
    </rPh>
    <rPh sb="4" eb="7">
      <t>ヒョウゴケン</t>
    </rPh>
    <rPh sb="7" eb="9">
      <t>トウケイ</t>
    </rPh>
    <rPh sb="9" eb="10">
      <t>カ</t>
    </rPh>
    <rPh sb="11" eb="13">
      <t>シチョウ</t>
    </rPh>
    <rPh sb="13" eb="14">
      <t>ミン</t>
    </rPh>
    <rPh sb="14" eb="16">
      <t>ケイザイ</t>
    </rPh>
    <rPh sb="16" eb="18">
      <t>ケイサン</t>
    </rPh>
    <phoneticPr fontId="5"/>
  </si>
  <si>
    <t>－</t>
    <phoneticPr fontId="5"/>
  </si>
  <si>
    <t>平成26年平均</t>
    <rPh sb="0" eb="2">
      <t>ヘイセイ</t>
    </rPh>
    <rPh sb="4" eb="5">
      <t>ネン</t>
    </rPh>
    <rPh sb="5" eb="7">
      <t>ヘイキン</t>
    </rPh>
    <phoneticPr fontId="5"/>
  </si>
  <si>
    <t>１</t>
  </si>
  <si>
    <t>農業</t>
    <rPh sb="0" eb="2">
      <t>ノウギョウ</t>
    </rPh>
    <phoneticPr fontId="2"/>
  </si>
  <si>
    <t>林業</t>
    <rPh sb="0" eb="2">
      <t>リンギョウ</t>
    </rPh>
    <phoneticPr fontId="8"/>
  </si>
  <si>
    <t>漁業</t>
    <rPh sb="0" eb="2">
      <t>ギョギョウ</t>
    </rPh>
    <phoneticPr fontId="8"/>
  </si>
  <si>
    <t>パルプ・紙・木製品</t>
  </si>
  <si>
    <t>はん用機械</t>
  </si>
  <si>
    <t>生産用機械</t>
  </si>
  <si>
    <t>業務用機械</t>
  </si>
  <si>
    <t>電子部品</t>
    <rPh sb="0" eb="2">
      <t>デンシ</t>
    </rPh>
    <rPh sb="2" eb="4">
      <t>ブヒン</t>
    </rPh>
    <phoneticPr fontId="8"/>
  </si>
  <si>
    <t>水道　　</t>
  </si>
  <si>
    <t>廃棄物処理</t>
    <rPh sb="0" eb="3">
      <t>ハイキブツ</t>
    </rPh>
    <rPh sb="3" eb="5">
      <t>ショリ</t>
    </rPh>
    <phoneticPr fontId="8"/>
  </si>
  <si>
    <t>商業</t>
    <rPh sb="0" eb="2">
      <t>ショウギョウ</t>
    </rPh>
    <phoneticPr fontId="8"/>
  </si>
  <si>
    <t>運輸、郵便</t>
    <rPh sb="3" eb="5">
      <t>ユウビン</t>
    </rPh>
    <phoneticPr fontId="8"/>
  </si>
  <si>
    <t>医療・福祉</t>
    <rPh sb="3" eb="5">
      <t>フクシ</t>
    </rPh>
    <phoneticPr fontId="8"/>
  </si>
  <si>
    <t>その他対個人サービス</t>
    <rPh sb="2" eb="3">
      <t>タ</t>
    </rPh>
    <phoneticPr fontId="8"/>
  </si>
  <si>
    <t>事務用品</t>
    <rPh sb="0" eb="2">
      <t>ジム</t>
    </rPh>
    <rPh sb="2" eb="4">
      <t>ヨウヒン</t>
    </rPh>
    <phoneticPr fontId="8"/>
  </si>
  <si>
    <t>分類不明</t>
    <rPh sb="0" eb="2">
      <t>ブンルイ</t>
    </rPh>
    <rPh sb="2" eb="4">
      <t>フメイ</t>
    </rPh>
    <phoneticPr fontId="8"/>
  </si>
  <si>
    <t>電子部品</t>
    <rPh sb="0" eb="2">
      <t>デンシ</t>
    </rPh>
    <rPh sb="2" eb="4">
      <t>ブヒン</t>
    </rPh>
    <phoneticPr fontId="5"/>
  </si>
  <si>
    <t>廃棄物処理</t>
    <rPh sb="0" eb="3">
      <t>ハイキブツ</t>
    </rPh>
    <rPh sb="3" eb="5">
      <t>ショリ</t>
    </rPh>
    <phoneticPr fontId="5"/>
  </si>
  <si>
    <t>事務用品</t>
    <rPh sb="0" eb="2">
      <t>ジム</t>
    </rPh>
    <rPh sb="2" eb="4">
      <t>ヨウヒン</t>
    </rPh>
    <phoneticPr fontId="5"/>
  </si>
  <si>
    <t>分類不明</t>
    <rPh sb="0" eb="2">
      <t>ブンルイ</t>
    </rPh>
    <rPh sb="2" eb="4">
      <t>フメイ</t>
    </rPh>
    <phoneticPr fontId="5"/>
  </si>
  <si>
    <t>パルプ・紙・木製品</t>
    <phoneticPr fontId="5"/>
  </si>
  <si>
    <t>水道　　</t>
    <phoneticPr fontId="5"/>
  </si>
  <si>
    <t>対事業所サービス</t>
    <phoneticPr fontId="5"/>
  </si>
  <si>
    <t>教育・研究</t>
    <phoneticPr fontId="5"/>
  </si>
  <si>
    <t>公務</t>
    <phoneticPr fontId="5"/>
  </si>
  <si>
    <t>情報通信</t>
    <rPh sb="0" eb="2">
      <t>ジョウホウ</t>
    </rPh>
    <phoneticPr fontId="5"/>
  </si>
  <si>
    <t>不動産</t>
    <phoneticPr fontId="5"/>
  </si>
  <si>
    <t>金融・保険</t>
    <phoneticPr fontId="5"/>
  </si>
  <si>
    <t>電力・ガス・熱供給　</t>
    <phoneticPr fontId="5"/>
  </si>
  <si>
    <t>建設</t>
    <phoneticPr fontId="5"/>
  </si>
  <si>
    <t>その他の製造工業製品</t>
    <phoneticPr fontId="5"/>
  </si>
  <si>
    <t>電気機械</t>
    <rPh sb="0" eb="2">
      <t>デンキ</t>
    </rPh>
    <phoneticPr fontId="5"/>
  </si>
  <si>
    <t>業務用機械</t>
    <phoneticPr fontId="5"/>
  </si>
  <si>
    <t>生産用機械</t>
    <phoneticPr fontId="5"/>
  </si>
  <si>
    <t>はん用機械</t>
    <phoneticPr fontId="5"/>
  </si>
  <si>
    <t>金属製品</t>
    <phoneticPr fontId="5"/>
  </si>
  <si>
    <t>非鉄金属</t>
    <phoneticPr fontId="5"/>
  </si>
  <si>
    <t>鉄鋼</t>
    <phoneticPr fontId="5"/>
  </si>
  <si>
    <t>石油・石炭製品</t>
    <phoneticPr fontId="5"/>
  </si>
  <si>
    <t>繊維製品</t>
    <phoneticPr fontId="5"/>
  </si>
  <si>
    <t>鉱業</t>
    <phoneticPr fontId="5"/>
  </si>
  <si>
    <t>農業</t>
    <rPh sb="0" eb="2">
      <t>ノウギョウ</t>
    </rPh>
    <phoneticPr fontId="3"/>
  </si>
  <si>
    <t>投入係数（農業）</t>
    <rPh sb="5" eb="7">
      <t>ノウギョウ</t>
    </rPh>
    <phoneticPr fontId="5"/>
  </si>
  <si>
    <t>投入係数（林業）</t>
    <rPh sb="5" eb="7">
      <t>リンギョウ</t>
    </rPh>
    <phoneticPr fontId="5"/>
  </si>
  <si>
    <t>投入係数（飲食料品）</t>
    <rPh sb="5" eb="7">
      <t>インショク</t>
    </rPh>
    <rPh sb="7" eb="8">
      <t>リョウ</t>
    </rPh>
    <rPh sb="8" eb="9">
      <t>ヒン</t>
    </rPh>
    <phoneticPr fontId="5"/>
  </si>
  <si>
    <t>投入係数（パルプ・紙・木製品）</t>
    <rPh sb="9" eb="10">
      <t>カミ</t>
    </rPh>
    <rPh sb="11" eb="12">
      <t>キ</t>
    </rPh>
    <rPh sb="12" eb="14">
      <t>セイヒン</t>
    </rPh>
    <phoneticPr fontId="5"/>
  </si>
  <si>
    <t>投入係数（はん用機械）</t>
    <rPh sb="7" eb="8">
      <t>ヨウ</t>
    </rPh>
    <rPh sb="8" eb="10">
      <t>キカイ</t>
    </rPh>
    <phoneticPr fontId="5"/>
  </si>
  <si>
    <t>投入係数（生産用機械）</t>
    <rPh sb="5" eb="8">
      <t>セイサンヨウ</t>
    </rPh>
    <rPh sb="8" eb="10">
      <t>キカイ</t>
    </rPh>
    <phoneticPr fontId="5"/>
  </si>
  <si>
    <t>投入係数（業務用機械）</t>
    <rPh sb="5" eb="8">
      <t>ギョウムヨウ</t>
    </rPh>
    <rPh sb="8" eb="10">
      <t>キカイ</t>
    </rPh>
    <phoneticPr fontId="5"/>
  </si>
  <si>
    <t>投入係数（電気機械）</t>
    <rPh sb="5" eb="7">
      <t>デンキ</t>
    </rPh>
    <rPh sb="7" eb="9">
      <t>キカイ</t>
    </rPh>
    <phoneticPr fontId="5"/>
  </si>
  <si>
    <t>投入係数（電気・ガス・熱供給）</t>
    <rPh sb="5" eb="7">
      <t>デンキ</t>
    </rPh>
    <rPh sb="11" eb="12">
      <t>ネツ</t>
    </rPh>
    <rPh sb="12" eb="14">
      <t>キョウキュウ</t>
    </rPh>
    <phoneticPr fontId="5"/>
  </si>
  <si>
    <t>投入係数（水道）</t>
    <rPh sb="5" eb="7">
      <t>スイドウ</t>
    </rPh>
    <phoneticPr fontId="5"/>
  </si>
  <si>
    <t>投入係数（廃棄物処理）</t>
    <rPh sb="5" eb="8">
      <t>ハイキブツ</t>
    </rPh>
    <rPh sb="8" eb="10">
      <t>ショリ</t>
    </rPh>
    <phoneticPr fontId="5"/>
  </si>
  <si>
    <t>投入係数（医療・福祉）</t>
    <rPh sb="5" eb="7">
      <t>イリョウ</t>
    </rPh>
    <rPh sb="8" eb="10">
      <t>フクシ</t>
    </rPh>
    <phoneticPr fontId="5"/>
  </si>
  <si>
    <t>投入係数（事務用品）</t>
    <rPh sb="5" eb="7">
      <t>ジム</t>
    </rPh>
    <rPh sb="7" eb="9">
      <t>ヨウヒン</t>
    </rPh>
    <phoneticPr fontId="5"/>
  </si>
  <si>
    <t>直接効果</t>
    <rPh sb="0" eb="2">
      <t>チョクセツ</t>
    </rPh>
    <rPh sb="2" eb="4">
      <t>コウカ</t>
    </rPh>
    <phoneticPr fontId="5"/>
  </si>
  <si>
    <t>第一次間接効果</t>
    <rPh sb="0" eb="3">
      <t>ダイイチジ</t>
    </rPh>
    <rPh sb="3" eb="5">
      <t>カンセツ</t>
    </rPh>
    <rPh sb="5" eb="7">
      <t>コウカ</t>
    </rPh>
    <phoneticPr fontId="5"/>
  </si>
  <si>
    <t>第二次間接効果</t>
    <rPh sb="0" eb="3">
      <t>ダイニジ</t>
    </rPh>
    <rPh sb="3" eb="5">
      <t>カンセツ</t>
    </rPh>
    <rPh sb="5" eb="7">
      <t>コウカ</t>
    </rPh>
    <phoneticPr fontId="5"/>
  </si>
  <si>
    <t>計</t>
    <rPh sb="0" eb="1">
      <t>ケイ</t>
    </rPh>
    <phoneticPr fontId="5"/>
  </si>
  <si>
    <t>（１）「生産波及効果」とは</t>
    <phoneticPr fontId="5"/>
  </si>
  <si>
    <t xml:space="preserve">  ある産業部門の生産物に対する最終需要（投資・消費・移輸出）の変化が、直接・間接のルートを通じて、他の産業部門の生産に影響を及ぼしていくことを「生産波及効果」という。</t>
    <phoneticPr fontId="5"/>
  </si>
  <si>
    <t>生産波及効果分析では、産業間の因果連鎖に起因する生産波及効果のメカニズムを基に、最終的に各産業部門において誘発される生産額を測定する。</t>
    <phoneticPr fontId="5"/>
  </si>
  <si>
    <t>測定の道具として、「投入係数」と「逆行列係数」を使用する。</t>
    <phoneticPr fontId="5"/>
  </si>
  <si>
    <t>　生産波及効果には、「生産誘発効果」と「粗付加価値誘発効果」とがある。</t>
    <phoneticPr fontId="5"/>
  </si>
  <si>
    <t>このうち「生産誘発効果」には、原材料消費による誘発効果と雇用者所得（賃金・給与等）など家計を通じて消費支出される最終需要の増加による誘発効果などがある。</t>
    <phoneticPr fontId="5"/>
  </si>
  <si>
    <t xml:space="preserve">  波及効果（誘発効果）は、直接効果と間接波及効果（第１次、第２次……）に分けられる。</t>
    <phoneticPr fontId="5"/>
  </si>
  <si>
    <t>例えば、ある産業で 100億円の生産があった場合、直接効果は 100億円の生産そのものであり、間接波及効果は 100億円の生産活動に伴う原材料消費や民間消費支出による誘発効果である。</t>
    <phoneticPr fontId="5"/>
  </si>
  <si>
    <t>⑦ 各部門が生産活動を個別に行った効果の和は、それら部門が同時に行ったときの総効果に等しい。</t>
    <phoneticPr fontId="5"/>
  </si>
  <si>
    <r>
      <t>③</t>
    </r>
    <r>
      <rPr>
        <sz val="10.5"/>
        <color indexed="8"/>
        <rFont val="ＭＳ 明朝"/>
        <family val="1"/>
        <charset val="128"/>
      </rPr>
      <t>就業者数は、生産額に比例して増加することとする。</t>
    </r>
    <phoneticPr fontId="5"/>
  </si>
  <si>
    <t>　これを所得の消費への転換と呼び、その一定割合を「消費への転換比率」という。</t>
    <phoneticPr fontId="5"/>
  </si>
  <si>
    <t>①生産波及効果分析では、新しく生み出された雇用者所得が、新たに消費需要の増加となって再び生産を誘発する過程を対象にした。</t>
    <phoneticPr fontId="5"/>
  </si>
  <si>
    <t>　計算上は次々に効果が波及していき、誘発される生産額が０になるまで分析は可能である。</t>
    <phoneticPr fontId="5"/>
  </si>
  <si>
    <t>　　実際には、生産波及過程で、「波及の中断」やタイム・ラグの問題などもあると考えられるが、分析の対象を、第２次間接波及効果までに限定した。</t>
    <phoneticPr fontId="5"/>
  </si>
  <si>
    <t>　その転換比率となる指標に資料上の制約があり、比率が明確か、推定可能な特別の場合を除き、あまり計算されないため、計測の対象外とした。</t>
    <phoneticPr fontId="5"/>
  </si>
  <si>
    <t xml:space="preserve"> </t>
    <phoneticPr fontId="5"/>
  </si>
  <si>
    <t>平成27年平均</t>
    <rPh sb="0" eb="2">
      <t>ヘイセイ</t>
    </rPh>
    <rPh sb="4" eb="5">
      <t>ネン</t>
    </rPh>
    <rPh sb="5" eb="7">
      <t>ヘイキン</t>
    </rPh>
    <phoneticPr fontId="5"/>
  </si>
  <si>
    <t>37</t>
    <phoneticPr fontId="5"/>
  </si>
  <si>
    <t>38</t>
    <phoneticPr fontId="5"/>
  </si>
  <si>
    <t>39</t>
    <phoneticPr fontId="5"/>
  </si>
  <si>
    <t>経済波及効果計算プロセス</t>
    <phoneticPr fontId="5"/>
  </si>
  <si>
    <t>対個人サービス</t>
    <rPh sb="0" eb="1">
      <t>タイ</t>
    </rPh>
    <rPh sb="1" eb="3">
      <t>コジン</t>
    </rPh>
    <phoneticPr fontId="5"/>
  </si>
  <si>
    <t>対個人サービス</t>
    <phoneticPr fontId="8"/>
  </si>
  <si>
    <t>投入係数（対個人サービス）</t>
    <rPh sb="5" eb="6">
      <t>タイ</t>
    </rPh>
    <rPh sb="6" eb="8">
      <t>コジン</t>
    </rPh>
    <phoneticPr fontId="5"/>
  </si>
  <si>
    <t>40</t>
    <phoneticPr fontId="5"/>
  </si>
  <si>
    <t>投入係数表</t>
    <rPh sb="0" eb="2">
      <t>トウニュウ</t>
    </rPh>
    <rPh sb="2" eb="4">
      <t>ケイスウ</t>
    </rPh>
    <phoneticPr fontId="5"/>
  </si>
  <si>
    <t>統合大分類（39部門）</t>
    <rPh sb="2" eb="3">
      <t>ダイ</t>
    </rPh>
    <phoneticPr fontId="5"/>
  </si>
  <si>
    <t>従業者</t>
    <rPh sb="0" eb="3">
      <t>ジュウギョウシャ</t>
    </rPh>
    <phoneticPr fontId="5"/>
  </si>
  <si>
    <t>雇用者</t>
    <rPh sb="0" eb="3">
      <t>コヨウシャ</t>
    </rPh>
    <phoneticPr fontId="5"/>
  </si>
  <si>
    <t>移輸出計</t>
    <rPh sb="0" eb="1">
      <t>イ</t>
    </rPh>
    <rPh sb="1" eb="3">
      <t>ユシュツ</t>
    </rPh>
    <rPh sb="3" eb="4">
      <t>ケイ</t>
    </rPh>
    <phoneticPr fontId="5"/>
  </si>
  <si>
    <t>投入係数（分類不明）</t>
    <rPh sb="5" eb="7">
      <t>ブンルイ</t>
    </rPh>
    <rPh sb="7" eb="9">
      <t>フメイ</t>
    </rPh>
    <phoneticPr fontId="5"/>
  </si>
  <si>
    <t xml:space="preserve"> </t>
    <phoneticPr fontId="5"/>
  </si>
  <si>
    <t>県内需要
増加額</t>
    <rPh sb="0" eb="1">
      <t>ケン</t>
    </rPh>
    <phoneticPr fontId="5"/>
  </si>
  <si>
    <t>民間消費による県内需要増加額</t>
    <rPh sb="7" eb="8">
      <t>ケン</t>
    </rPh>
    <phoneticPr fontId="5"/>
  </si>
  <si>
    <t>各部門(39部門）の生産額（最終需要額）が増加した場合の域内への経済波及効果</t>
    <rPh sb="0" eb="3">
      <t>カクブモン</t>
    </rPh>
    <rPh sb="6" eb="8">
      <t>ブモン</t>
    </rPh>
    <rPh sb="10" eb="12">
      <t>セイサン</t>
    </rPh>
    <rPh sb="12" eb="13">
      <t>ガク</t>
    </rPh>
    <rPh sb="14" eb="16">
      <t>サイシュウ</t>
    </rPh>
    <rPh sb="16" eb="19">
      <t>ジュヨウガク</t>
    </rPh>
    <rPh sb="21" eb="23">
      <t>ゾウカ</t>
    </rPh>
    <rPh sb="25" eb="27">
      <t>バアイ</t>
    </rPh>
    <rPh sb="28" eb="29">
      <t>イキ</t>
    </rPh>
    <rPh sb="29" eb="30">
      <t>ナイ</t>
    </rPh>
    <rPh sb="32" eb="34">
      <t>ケイザイ</t>
    </rPh>
    <rPh sb="34" eb="36">
      <t>ハキュウ</t>
    </rPh>
    <rPh sb="36" eb="38">
      <t>コウカ</t>
    </rPh>
    <phoneticPr fontId="5"/>
  </si>
  <si>
    <t>事例1　産業連関分析（39部門別ワークシート）</t>
    <rPh sb="0" eb="2">
      <t>ジレイ</t>
    </rPh>
    <rPh sb="4" eb="6">
      <t>サンギョウ</t>
    </rPh>
    <rPh sb="6" eb="8">
      <t>レンカン</t>
    </rPh>
    <rPh sb="8" eb="10">
      <t>ブンセキ</t>
    </rPh>
    <rPh sb="13" eb="16">
      <t>ブモンベツ</t>
    </rPh>
    <phoneticPr fontId="5"/>
  </si>
  <si>
    <t>事例1　産業連関分析（39部門別ワークシート）目次</t>
    <rPh sb="0" eb="2">
      <t>ジレイ</t>
    </rPh>
    <rPh sb="4" eb="6">
      <t>サンギョウ</t>
    </rPh>
    <rPh sb="6" eb="8">
      <t>レンカン</t>
    </rPh>
    <rPh sb="8" eb="10">
      <t>ブンセキ</t>
    </rPh>
    <rPh sb="13" eb="16">
      <t>ブモンベツ</t>
    </rPh>
    <rPh sb="23" eb="25">
      <t>モクジ</t>
    </rPh>
    <phoneticPr fontId="5"/>
  </si>
  <si>
    <t>対個人サービス</t>
    <phoneticPr fontId="8"/>
  </si>
  <si>
    <t>① 平成27年の産業構造において分析しており、「投入係数」「逆行列係数」を一定と仮定している。</t>
    <phoneticPr fontId="5"/>
  </si>
  <si>
    <r>
      <t>②</t>
    </r>
    <r>
      <rPr>
        <sz val="10.5"/>
        <color indexed="8"/>
        <rFont val="ＭＳ 明朝"/>
        <family val="1"/>
        <charset val="128"/>
      </rPr>
      <t>波及効果の測定には、39部門表（平成27年表）を用い、最終需要増加に伴う原材料による波及効果、付加価値による波及効果の２段階に分けて行う。</t>
    </r>
    <rPh sb="28" eb="30">
      <t>サイシュウ</t>
    </rPh>
    <rPh sb="30" eb="32">
      <t>ジュヨウ</t>
    </rPh>
    <rPh sb="32" eb="34">
      <t>ゾウカ</t>
    </rPh>
    <rPh sb="35" eb="36">
      <t>トモナ</t>
    </rPh>
    <phoneticPr fontId="5"/>
  </si>
  <si>
    <t>② 価格は平成27年価格である。</t>
    <phoneticPr fontId="5"/>
  </si>
  <si>
    <t>プラスチック・ゴム製品</t>
    <rPh sb="9" eb="11">
      <t>セイヒン</t>
    </rPh>
    <phoneticPr fontId="5"/>
  </si>
  <si>
    <t>情報通信機器</t>
  </si>
  <si>
    <t>情報通信機器</t>
    <phoneticPr fontId="5"/>
  </si>
  <si>
    <t>他に分類されない会員制団体</t>
    <rPh sb="0" eb="1">
      <t>ホカ</t>
    </rPh>
    <rPh sb="2" eb="4">
      <t>ブンルイ</t>
    </rPh>
    <rPh sb="8" eb="11">
      <t>カイインセイ</t>
    </rPh>
    <rPh sb="11" eb="13">
      <t>ダンタイ</t>
    </rPh>
    <phoneticPr fontId="8"/>
  </si>
  <si>
    <t>平成28年平均</t>
    <rPh sb="0" eb="2">
      <t>ヘイセイ</t>
    </rPh>
    <rPh sb="4" eb="5">
      <t>ネン</t>
    </rPh>
    <rPh sb="5" eb="7">
      <t>ヘイキン</t>
    </rPh>
    <phoneticPr fontId="5"/>
  </si>
  <si>
    <t>平成29年平均</t>
    <rPh sb="0" eb="2">
      <t>ヘイセイ</t>
    </rPh>
    <rPh sb="4" eb="5">
      <t>ネン</t>
    </rPh>
    <rPh sb="5" eb="7">
      <t>ヘイキン</t>
    </rPh>
    <phoneticPr fontId="5"/>
  </si>
  <si>
    <t>平成30年平均</t>
    <rPh sb="0" eb="2">
      <t>ヘイセイ</t>
    </rPh>
    <rPh sb="4" eb="5">
      <t>ネン</t>
    </rPh>
    <rPh sb="5" eb="7">
      <t>ヘイキン</t>
    </rPh>
    <phoneticPr fontId="5"/>
  </si>
  <si>
    <t>37</t>
    <phoneticPr fontId="5"/>
  </si>
  <si>
    <t>38</t>
    <phoneticPr fontId="5"/>
  </si>
  <si>
    <t>39</t>
    <phoneticPr fontId="5"/>
  </si>
  <si>
    <t>プラスチック・ゴム製品</t>
    <rPh sb="9" eb="11">
      <t>セイヒン</t>
    </rPh>
    <phoneticPr fontId="5"/>
  </si>
  <si>
    <t>情報通信機器</t>
    <phoneticPr fontId="5"/>
  </si>
  <si>
    <t>情報通信機器</t>
    <phoneticPr fontId="5"/>
  </si>
  <si>
    <t>運輸・郵便</t>
    <rPh sb="3" eb="5">
      <t>ユウビン</t>
    </rPh>
    <phoneticPr fontId="8"/>
  </si>
  <si>
    <t>投入係数（プラスチック・ゴム製品）</t>
    <rPh sb="14" eb="16">
      <t>セイヒン</t>
    </rPh>
    <phoneticPr fontId="5"/>
  </si>
  <si>
    <t>投入係数（情報通信機器）</t>
    <rPh sb="5" eb="7">
      <t>ジョウホウ</t>
    </rPh>
    <rPh sb="7" eb="9">
      <t>ツウシン</t>
    </rPh>
    <rPh sb="9" eb="11">
      <t>キキ</t>
    </rPh>
    <phoneticPr fontId="5"/>
  </si>
  <si>
    <t>投入係数（商業）</t>
    <rPh sb="5" eb="7">
      <t>ショウギョウ</t>
    </rPh>
    <phoneticPr fontId="5"/>
  </si>
  <si>
    <t>投入係数（運輸・郵便）</t>
    <rPh sb="5" eb="7">
      <t>ウンユ</t>
    </rPh>
    <rPh sb="8" eb="10">
      <t>ユウビン</t>
    </rPh>
    <phoneticPr fontId="5"/>
  </si>
  <si>
    <t>投入係数（他に分類されない会員制団体）</t>
    <rPh sb="5" eb="6">
      <t>ホカ</t>
    </rPh>
    <rPh sb="7" eb="9">
      <t>ブンルイ</t>
    </rPh>
    <rPh sb="13" eb="16">
      <t>カイインセイ</t>
    </rPh>
    <rPh sb="16" eb="18">
      <t>ダンタイ</t>
    </rPh>
    <phoneticPr fontId="5"/>
  </si>
  <si>
    <t>情報通信機器</t>
    <rPh sb="0" eb="2">
      <t>ジョウホウ</t>
    </rPh>
    <phoneticPr fontId="5"/>
  </si>
  <si>
    <t>商業</t>
    <rPh sb="0" eb="2">
      <t>ショウギョウ</t>
    </rPh>
    <phoneticPr fontId="5"/>
  </si>
  <si>
    <t>(単位：百万円）</t>
    <rPh sb="1" eb="3">
      <t>タンイ</t>
    </rPh>
    <rPh sb="4" eb="5">
      <t>ヒャク</t>
    </rPh>
    <rPh sb="5" eb="7">
      <t>マンエン</t>
    </rPh>
    <phoneticPr fontId="5"/>
  </si>
  <si>
    <t>　</t>
    <phoneticPr fontId="5"/>
  </si>
  <si>
    <t>A</t>
    <phoneticPr fontId="5"/>
  </si>
  <si>
    <t>B</t>
    <phoneticPr fontId="5"/>
  </si>
  <si>
    <t>C</t>
    <phoneticPr fontId="5"/>
  </si>
  <si>
    <t>D=B-C</t>
    <phoneticPr fontId="5"/>
  </si>
  <si>
    <t>E=C/A</t>
    <phoneticPr fontId="5"/>
  </si>
  <si>
    <t>F=1-E</t>
    <phoneticPr fontId="5"/>
  </si>
  <si>
    <t>製造業</t>
    <rPh sb="0" eb="3">
      <t>セイゾウギョウ</t>
    </rPh>
    <phoneticPr fontId="5"/>
  </si>
  <si>
    <t>非製造業</t>
    <rPh sb="0" eb="1">
      <t>ヒ</t>
    </rPh>
    <rPh sb="1" eb="4">
      <t>セイゾウギョウ</t>
    </rPh>
    <phoneticPr fontId="5"/>
  </si>
  <si>
    <t xml:space="preserve"> </t>
    <phoneticPr fontId="5"/>
  </si>
  <si>
    <t>部門別最終需要額（39部門別）</t>
    <rPh sb="0" eb="3">
      <t>ブモンベツ</t>
    </rPh>
    <rPh sb="3" eb="5">
      <t>サイシュウ</t>
    </rPh>
    <rPh sb="5" eb="7">
      <t>ジュヨウ</t>
    </rPh>
    <rPh sb="7" eb="8">
      <t>ガク</t>
    </rPh>
    <rPh sb="11" eb="14">
      <t>ブモンベツ</t>
    </rPh>
    <phoneticPr fontId="5"/>
  </si>
  <si>
    <t>2015年産業連関表（試算表）</t>
    <rPh sb="5" eb="7">
      <t>サンギョウ</t>
    </rPh>
    <rPh sb="11" eb="13">
      <t>シサン</t>
    </rPh>
    <rPh sb="13" eb="14">
      <t>ヒョウ</t>
    </rPh>
    <phoneticPr fontId="9"/>
  </si>
  <si>
    <t>2015年地域産業連関表（試算表）</t>
    <rPh sb="5" eb="7">
      <t>チイキ</t>
    </rPh>
    <rPh sb="7" eb="9">
      <t>サンギョウ</t>
    </rPh>
    <rPh sb="13" eb="15">
      <t>シサン</t>
    </rPh>
    <rPh sb="15" eb="16">
      <t>ヒョウ</t>
    </rPh>
    <phoneticPr fontId="9"/>
  </si>
  <si>
    <t>2015年地域産業連関表（試算表）</t>
    <rPh sb="4" eb="5">
      <t>ネン</t>
    </rPh>
    <rPh sb="5" eb="7">
      <t>チイキ</t>
    </rPh>
    <rPh sb="7" eb="9">
      <t>サンギョウ</t>
    </rPh>
    <rPh sb="13" eb="15">
      <t>シサン</t>
    </rPh>
    <rPh sb="15" eb="16">
      <t>ヒョウ</t>
    </rPh>
    <phoneticPr fontId="9"/>
  </si>
  <si>
    <t>取引基本表（生産者価格表）</t>
    <phoneticPr fontId="9"/>
  </si>
  <si>
    <t>域内自給率</t>
    <rPh sb="0" eb="2">
      <t>イキナイ</t>
    </rPh>
    <phoneticPr fontId="9"/>
  </si>
  <si>
    <t>域際収支</t>
    <rPh sb="0" eb="1">
      <t>イキ</t>
    </rPh>
    <rPh sb="1" eb="2">
      <t>サイ</t>
    </rPh>
    <rPh sb="2" eb="4">
      <t>シュウシ</t>
    </rPh>
    <phoneticPr fontId="5"/>
  </si>
  <si>
    <t>01</t>
  </si>
  <si>
    <t>02</t>
  </si>
  <si>
    <t>03</t>
  </si>
  <si>
    <t>04</t>
  </si>
  <si>
    <t>05</t>
  </si>
  <si>
    <t>06</t>
  </si>
  <si>
    <t>07</t>
  </si>
  <si>
    <t>08</t>
  </si>
  <si>
    <t>09</t>
  </si>
  <si>
    <t>地域内需要合計</t>
    <rPh sb="0" eb="2">
      <t>チイキ</t>
    </rPh>
    <phoneticPr fontId="9"/>
  </si>
  <si>
    <t>域内自給率</t>
    <rPh sb="0" eb="2">
      <t>イキナイ</t>
    </rPh>
    <rPh sb="2" eb="5">
      <t>ジキュウリツ</t>
    </rPh>
    <phoneticPr fontId="5"/>
  </si>
  <si>
    <t>移輸出</t>
    <rPh sb="0" eb="1">
      <t>ウツリ</t>
    </rPh>
    <rPh sb="1" eb="3">
      <t>ユシュツ</t>
    </rPh>
    <phoneticPr fontId="5"/>
  </si>
  <si>
    <t>移輸入</t>
    <rPh sb="0" eb="1">
      <t>ウツリ</t>
    </rPh>
    <rPh sb="1" eb="3">
      <t>ユニュウ</t>
    </rPh>
    <phoneticPr fontId="5"/>
  </si>
  <si>
    <t>統合大分類（39部門）</t>
    <rPh sb="0" eb="2">
      <t>トウゴウ</t>
    </rPh>
    <rPh sb="2" eb="3">
      <t>ダイ</t>
    </rPh>
    <rPh sb="3" eb="5">
      <t>ブンルイ</t>
    </rPh>
    <phoneticPr fontId="5"/>
  </si>
  <si>
    <t>農業</t>
  </si>
  <si>
    <t>林業</t>
    <rPh sb="0" eb="2">
      <t>リンギョウ</t>
    </rPh>
    <phoneticPr fontId="2"/>
  </si>
  <si>
    <t>漁業</t>
    <rPh sb="0" eb="2">
      <t>ギョギョウ</t>
    </rPh>
    <phoneticPr fontId="2"/>
  </si>
  <si>
    <t>飲食料品</t>
  </si>
  <si>
    <t>プラスチック・ゴム製品</t>
    <rPh sb="9" eb="11">
      <t>セイヒン</t>
    </rPh>
    <phoneticPr fontId="9"/>
  </si>
  <si>
    <t>電子部品</t>
  </si>
  <si>
    <t>輸送機械</t>
  </si>
  <si>
    <t>電力・ガス・熱供給</t>
  </si>
  <si>
    <t>水道</t>
  </si>
  <si>
    <t>廃棄物処理</t>
  </si>
  <si>
    <t>商業</t>
  </si>
  <si>
    <t>運輸・郵便</t>
  </si>
  <si>
    <t>医療・福祉</t>
  </si>
  <si>
    <t>他に分類されない会員制団体</t>
    <rPh sb="0" eb="1">
      <t>ホカ</t>
    </rPh>
    <rPh sb="2" eb="4">
      <t>ブンルイ</t>
    </rPh>
    <rPh sb="8" eb="11">
      <t>カイインセイ</t>
    </rPh>
    <rPh sb="11" eb="13">
      <t>ダンタイ</t>
    </rPh>
    <phoneticPr fontId="9"/>
  </si>
  <si>
    <t>事務用品</t>
  </si>
  <si>
    <t>分類不明</t>
  </si>
  <si>
    <t>域内総固定資本形成（公的）</t>
    <rPh sb="0" eb="1">
      <t>イキ</t>
    </rPh>
    <phoneticPr fontId="5"/>
  </si>
  <si>
    <t>域内総固定資本形成（民間）</t>
    <rPh sb="0" eb="1">
      <t>イキ</t>
    </rPh>
    <phoneticPr fontId="5"/>
  </si>
  <si>
    <t>域内最終需要計</t>
    <rPh sb="0" eb="1">
      <t>イキ</t>
    </rPh>
    <phoneticPr fontId="5"/>
  </si>
  <si>
    <t>域内需要合計</t>
    <rPh sb="0" eb="1">
      <t>イキ</t>
    </rPh>
    <phoneticPr fontId="5"/>
  </si>
  <si>
    <t>移輸出</t>
    <rPh sb="1" eb="2">
      <t>ユ</t>
    </rPh>
    <phoneticPr fontId="5"/>
  </si>
  <si>
    <t>（控除）移輸入</t>
    <rPh sb="5" eb="6">
      <t>ユ</t>
    </rPh>
    <phoneticPr fontId="5"/>
  </si>
  <si>
    <t>域内生産額</t>
    <rPh sb="0" eb="1">
      <t>イキ</t>
    </rPh>
    <phoneticPr fontId="5"/>
  </si>
  <si>
    <t>D=1-C</t>
    <phoneticPr fontId="5"/>
  </si>
  <si>
    <t>C=A-B</t>
    <phoneticPr fontId="5"/>
  </si>
  <si>
    <t>１</t>
    <phoneticPr fontId="5"/>
  </si>
  <si>
    <t>農業</t>
    <rPh sb="0" eb="2">
      <t>ノウギョウ</t>
    </rPh>
    <phoneticPr fontId="5"/>
  </si>
  <si>
    <t>2</t>
    <phoneticPr fontId="5"/>
  </si>
  <si>
    <t>林業</t>
    <rPh sb="0" eb="2">
      <t>リンギョウ</t>
    </rPh>
    <phoneticPr fontId="5"/>
  </si>
  <si>
    <t>3</t>
    <phoneticPr fontId="5"/>
  </si>
  <si>
    <t>4</t>
    <phoneticPr fontId="5"/>
  </si>
  <si>
    <t>5</t>
    <phoneticPr fontId="5"/>
  </si>
  <si>
    <t>6</t>
    <phoneticPr fontId="5"/>
  </si>
  <si>
    <t>7</t>
    <phoneticPr fontId="5"/>
  </si>
  <si>
    <t>8</t>
    <phoneticPr fontId="5"/>
  </si>
  <si>
    <t>9</t>
    <phoneticPr fontId="5"/>
  </si>
  <si>
    <t>10</t>
    <phoneticPr fontId="5"/>
  </si>
  <si>
    <t>プラスチック・ゴム</t>
    <phoneticPr fontId="5"/>
  </si>
  <si>
    <t>11</t>
    <phoneticPr fontId="5"/>
  </si>
  <si>
    <t>12</t>
    <phoneticPr fontId="5"/>
  </si>
  <si>
    <t>13</t>
    <phoneticPr fontId="5"/>
  </si>
  <si>
    <t>14</t>
    <phoneticPr fontId="5"/>
  </si>
  <si>
    <t>15</t>
    <phoneticPr fontId="5"/>
  </si>
  <si>
    <t>16</t>
    <phoneticPr fontId="5"/>
  </si>
  <si>
    <t>17</t>
    <phoneticPr fontId="5"/>
  </si>
  <si>
    <t>18</t>
    <phoneticPr fontId="5"/>
  </si>
  <si>
    <t>19</t>
    <phoneticPr fontId="5"/>
  </si>
  <si>
    <t>20</t>
    <phoneticPr fontId="5"/>
  </si>
  <si>
    <t>情報・通信機器</t>
  </si>
  <si>
    <t>21</t>
    <phoneticPr fontId="5"/>
  </si>
  <si>
    <t>22</t>
    <phoneticPr fontId="5"/>
  </si>
  <si>
    <t>23</t>
    <phoneticPr fontId="5"/>
  </si>
  <si>
    <t>24</t>
    <phoneticPr fontId="5"/>
  </si>
  <si>
    <t>25</t>
    <phoneticPr fontId="5"/>
  </si>
  <si>
    <t>26</t>
    <phoneticPr fontId="5"/>
  </si>
  <si>
    <t>27</t>
    <phoneticPr fontId="5"/>
  </si>
  <si>
    <t>28</t>
    <phoneticPr fontId="5"/>
  </si>
  <si>
    <t>29</t>
    <phoneticPr fontId="5"/>
  </si>
  <si>
    <t>30</t>
    <phoneticPr fontId="5"/>
  </si>
  <si>
    <t>運輸、郵便</t>
    <rPh sb="3" eb="5">
      <t>ユウビン</t>
    </rPh>
    <phoneticPr fontId="5"/>
  </si>
  <si>
    <t>31</t>
    <phoneticPr fontId="5"/>
  </si>
  <si>
    <t>32</t>
    <phoneticPr fontId="5"/>
  </si>
  <si>
    <t>33</t>
    <phoneticPr fontId="5"/>
  </si>
  <si>
    <t>34</t>
    <phoneticPr fontId="5"/>
  </si>
  <si>
    <t>医療・福祉</t>
    <rPh sb="3" eb="5">
      <t>フクシ</t>
    </rPh>
    <phoneticPr fontId="5"/>
  </si>
  <si>
    <t>35</t>
    <phoneticPr fontId="5"/>
  </si>
  <si>
    <t>その他の非営利団体サービス</t>
    <rPh sb="2" eb="3">
      <t>タ</t>
    </rPh>
    <rPh sb="4" eb="7">
      <t>ヒエイリ</t>
    </rPh>
    <rPh sb="7" eb="9">
      <t>ダンタイ</t>
    </rPh>
    <phoneticPr fontId="5"/>
  </si>
  <si>
    <t>36</t>
    <phoneticPr fontId="5"/>
  </si>
  <si>
    <t>(出所）兵庫県立大学地域経済指標研究会(2023)</t>
    <rPh sb="1" eb="3">
      <t>シュッショ</t>
    </rPh>
    <rPh sb="4" eb="6">
      <t>ヒョウゴ</t>
    </rPh>
    <rPh sb="6" eb="8">
      <t>ケンリツ</t>
    </rPh>
    <rPh sb="8" eb="10">
      <t>ダイガク</t>
    </rPh>
    <rPh sb="10" eb="12">
      <t>チイキ</t>
    </rPh>
    <rPh sb="12" eb="14">
      <t>ケイザイ</t>
    </rPh>
    <rPh sb="14" eb="16">
      <t>シヒョウ</t>
    </rPh>
    <rPh sb="16" eb="19">
      <t>ケンキュウカイ</t>
    </rPh>
    <phoneticPr fontId="5"/>
  </si>
  <si>
    <r>
      <t>逆行列係数　〔I-(I-M)A〕</t>
    </r>
    <r>
      <rPr>
        <vertAlign val="superscript"/>
        <sz val="10"/>
        <rFont val="ＭＳ Ｐゴシック"/>
        <family val="3"/>
        <charset val="128"/>
      </rPr>
      <t>-1</t>
    </r>
    <r>
      <rPr>
        <sz val="10"/>
        <rFont val="ＭＳ Ｐゴシック"/>
        <family val="3"/>
        <charset val="128"/>
      </rPr>
      <t>型</t>
    </r>
    <phoneticPr fontId="5"/>
  </si>
  <si>
    <t>2015年尼崎市産業連関表</t>
  </si>
  <si>
    <t>平成27年市町雇用表(兵庫県雇用表調整後）</t>
    <rPh sb="5" eb="7">
      <t>シチョウ</t>
    </rPh>
    <rPh sb="7" eb="9">
      <t>コヨウ</t>
    </rPh>
    <rPh sb="9" eb="10">
      <t>ヒョウ</t>
    </rPh>
    <rPh sb="11" eb="14">
      <t>ヒョウゴケン</t>
    </rPh>
    <rPh sb="14" eb="16">
      <t>コヨウ</t>
    </rPh>
    <rPh sb="16" eb="17">
      <t>ヒョウ</t>
    </rPh>
    <rPh sb="17" eb="19">
      <t>チョウセイ</t>
    </rPh>
    <rPh sb="19" eb="20">
      <t>ゴ</t>
    </rPh>
    <phoneticPr fontId="5"/>
  </si>
  <si>
    <t>（単位：人）</t>
    <rPh sb="1" eb="3">
      <t>タンイ</t>
    </rPh>
    <rPh sb="4" eb="5">
      <t>ニン</t>
    </rPh>
    <phoneticPr fontId="5"/>
  </si>
  <si>
    <t>統合大分類（39部門）</t>
    <rPh sb="0" eb="2">
      <t>トウゴウ</t>
    </rPh>
    <rPh sb="2" eb="5">
      <t>ダイブンルイ</t>
    </rPh>
    <rPh sb="8" eb="10">
      <t>ブモン</t>
    </rPh>
    <phoneticPr fontId="5"/>
  </si>
  <si>
    <t>兵庫県</t>
    <rPh sb="0" eb="3">
      <t>ヒョウゴケン</t>
    </rPh>
    <phoneticPr fontId="5"/>
  </si>
  <si>
    <t>姫路市</t>
    <rPh sb="0" eb="3">
      <t>ヒメジシ</t>
    </rPh>
    <phoneticPr fontId="5"/>
  </si>
  <si>
    <t>尼崎市</t>
    <rPh sb="0" eb="3">
      <t>アマガサキシ</t>
    </rPh>
    <phoneticPr fontId="5"/>
  </si>
  <si>
    <t>明石市</t>
    <rPh sb="0" eb="3">
      <t>アカシシ</t>
    </rPh>
    <phoneticPr fontId="5"/>
  </si>
  <si>
    <t>西宮市</t>
    <rPh sb="0" eb="3">
      <t>ニシノミヤシ</t>
    </rPh>
    <phoneticPr fontId="5"/>
  </si>
  <si>
    <t>洲本市</t>
    <rPh sb="0" eb="3">
      <t>スモトシ</t>
    </rPh>
    <phoneticPr fontId="5"/>
  </si>
  <si>
    <t>芦屋市</t>
    <rPh sb="0" eb="3">
      <t>アシヤシ</t>
    </rPh>
    <phoneticPr fontId="5"/>
  </si>
  <si>
    <t>伊丹市</t>
    <rPh sb="0" eb="3">
      <t>イタミシ</t>
    </rPh>
    <phoneticPr fontId="5"/>
  </si>
  <si>
    <t>相生市</t>
    <rPh sb="0" eb="3">
      <t>アイオイシ</t>
    </rPh>
    <phoneticPr fontId="5"/>
  </si>
  <si>
    <t>豊岡市</t>
    <rPh sb="0" eb="3">
      <t>トヨオカシ</t>
    </rPh>
    <phoneticPr fontId="5"/>
  </si>
  <si>
    <t>加古川市</t>
    <rPh sb="0" eb="4">
      <t>カコガワシ</t>
    </rPh>
    <phoneticPr fontId="5"/>
  </si>
  <si>
    <t>赤穂市</t>
    <rPh sb="0" eb="3">
      <t>アコウシ</t>
    </rPh>
    <phoneticPr fontId="5"/>
  </si>
  <si>
    <t>西脇市</t>
    <rPh sb="0" eb="3">
      <t>ニシワキシ</t>
    </rPh>
    <phoneticPr fontId="5"/>
  </si>
  <si>
    <t>宝塚市</t>
    <rPh sb="0" eb="3">
      <t>タカラヅカシ</t>
    </rPh>
    <phoneticPr fontId="5"/>
  </si>
  <si>
    <t>三木市</t>
    <rPh sb="0" eb="3">
      <t>ミキシ</t>
    </rPh>
    <phoneticPr fontId="5"/>
  </si>
  <si>
    <t>高砂市</t>
    <rPh sb="0" eb="3">
      <t>タカサゴシ</t>
    </rPh>
    <phoneticPr fontId="5"/>
  </si>
  <si>
    <t>川西市</t>
    <rPh sb="0" eb="3">
      <t>カワニシシ</t>
    </rPh>
    <phoneticPr fontId="5"/>
  </si>
  <si>
    <t>小野市</t>
    <rPh sb="0" eb="3">
      <t>オノシ</t>
    </rPh>
    <phoneticPr fontId="5"/>
  </si>
  <si>
    <t>三田市</t>
    <rPh sb="0" eb="3">
      <t>サンダシ</t>
    </rPh>
    <phoneticPr fontId="5"/>
  </si>
  <si>
    <t>加西市</t>
    <rPh sb="0" eb="2">
      <t>カサイ</t>
    </rPh>
    <rPh sb="2" eb="3">
      <t>シ</t>
    </rPh>
    <phoneticPr fontId="5"/>
  </si>
  <si>
    <t>篠山市</t>
    <rPh sb="0" eb="3">
      <t>ササヤマシ</t>
    </rPh>
    <phoneticPr fontId="5"/>
  </si>
  <si>
    <t>養父市</t>
    <rPh sb="0" eb="3">
      <t>ヤブシ</t>
    </rPh>
    <phoneticPr fontId="5"/>
  </si>
  <si>
    <t>丹波市</t>
    <rPh sb="0" eb="3">
      <t>タンバシ</t>
    </rPh>
    <phoneticPr fontId="5"/>
  </si>
  <si>
    <t>南あわじ市</t>
    <rPh sb="0" eb="1">
      <t>ミナミ</t>
    </rPh>
    <rPh sb="4" eb="5">
      <t>シ</t>
    </rPh>
    <phoneticPr fontId="5"/>
  </si>
  <si>
    <t>朝来市</t>
    <rPh sb="0" eb="1">
      <t>アサ</t>
    </rPh>
    <rPh sb="1" eb="2">
      <t>ク</t>
    </rPh>
    <rPh sb="2" eb="3">
      <t>シ</t>
    </rPh>
    <phoneticPr fontId="5"/>
  </si>
  <si>
    <t>淡路市</t>
    <rPh sb="0" eb="3">
      <t>アワジシ</t>
    </rPh>
    <phoneticPr fontId="5"/>
  </si>
  <si>
    <t>宍粟市</t>
    <rPh sb="0" eb="2">
      <t>シソウ</t>
    </rPh>
    <rPh sb="2" eb="3">
      <t>シ</t>
    </rPh>
    <phoneticPr fontId="5"/>
  </si>
  <si>
    <t>加東市</t>
    <rPh sb="0" eb="2">
      <t>カトウ</t>
    </rPh>
    <rPh sb="2" eb="3">
      <t>シ</t>
    </rPh>
    <phoneticPr fontId="5"/>
  </si>
  <si>
    <t>たつの市</t>
    <rPh sb="3" eb="4">
      <t>シ</t>
    </rPh>
    <phoneticPr fontId="5"/>
  </si>
  <si>
    <t>猪名川町</t>
    <rPh sb="0" eb="3">
      <t>イナガワ</t>
    </rPh>
    <rPh sb="3" eb="4">
      <t>チョウ</t>
    </rPh>
    <phoneticPr fontId="5"/>
  </si>
  <si>
    <t>多可町</t>
    <rPh sb="0" eb="2">
      <t>タカ</t>
    </rPh>
    <rPh sb="2" eb="3">
      <t>チョウ</t>
    </rPh>
    <phoneticPr fontId="5"/>
  </si>
  <si>
    <t>稲美町</t>
    <rPh sb="0" eb="2">
      <t>イナミ</t>
    </rPh>
    <rPh sb="2" eb="3">
      <t>チョウ</t>
    </rPh>
    <phoneticPr fontId="5"/>
  </si>
  <si>
    <t>播磨町</t>
    <rPh sb="0" eb="2">
      <t>ハリマ</t>
    </rPh>
    <rPh sb="2" eb="3">
      <t>チョウ</t>
    </rPh>
    <phoneticPr fontId="5"/>
  </si>
  <si>
    <t>市川町</t>
    <rPh sb="0" eb="2">
      <t>イチカワ</t>
    </rPh>
    <rPh sb="2" eb="3">
      <t>チョウ</t>
    </rPh>
    <phoneticPr fontId="5"/>
  </si>
  <si>
    <t>福崎町</t>
    <rPh sb="0" eb="2">
      <t>フクサキ</t>
    </rPh>
    <rPh sb="2" eb="3">
      <t>チョウ</t>
    </rPh>
    <phoneticPr fontId="5"/>
  </si>
  <si>
    <t>神河町</t>
    <rPh sb="0" eb="1">
      <t>カミ</t>
    </rPh>
    <rPh sb="1" eb="2">
      <t>カワ</t>
    </rPh>
    <rPh sb="2" eb="3">
      <t>チョウ</t>
    </rPh>
    <phoneticPr fontId="5"/>
  </si>
  <si>
    <t>太子町</t>
    <rPh sb="0" eb="2">
      <t>タイシ</t>
    </rPh>
    <rPh sb="2" eb="3">
      <t>チョウ</t>
    </rPh>
    <phoneticPr fontId="5"/>
  </si>
  <si>
    <t>上郡町</t>
    <rPh sb="0" eb="2">
      <t>カミゴオリ</t>
    </rPh>
    <rPh sb="2" eb="3">
      <t>チョウ</t>
    </rPh>
    <phoneticPr fontId="5"/>
  </si>
  <si>
    <t>佐用町</t>
    <rPh sb="0" eb="2">
      <t>サヨウ</t>
    </rPh>
    <rPh sb="2" eb="3">
      <t>チョウ</t>
    </rPh>
    <phoneticPr fontId="5"/>
  </si>
  <si>
    <t>香美町</t>
    <rPh sb="0" eb="2">
      <t>カミ</t>
    </rPh>
    <rPh sb="2" eb="3">
      <t>チョウ</t>
    </rPh>
    <phoneticPr fontId="5"/>
  </si>
  <si>
    <t>新温泉町</t>
    <rPh sb="0" eb="1">
      <t>シン</t>
    </rPh>
    <rPh sb="1" eb="4">
      <t>オンセンチョウ</t>
    </rPh>
    <phoneticPr fontId="5"/>
  </si>
  <si>
    <t>従業者数</t>
    <rPh sb="3" eb="4">
      <t>スウ</t>
    </rPh>
    <phoneticPr fontId="24"/>
  </si>
  <si>
    <t>農業</t>
    <rPh sb="0" eb="2">
      <t>ノウギョウ</t>
    </rPh>
    <phoneticPr fontId="21"/>
  </si>
  <si>
    <t>プラスチック・ゴム製品</t>
    <rPh sb="9" eb="11">
      <t>セイヒン</t>
    </rPh>
    <phoneticPr fontId="21"/>
  </si>
  <si>
    <t>運輸・郵便</t>
    <rPh sb="3" eb="5">
      <t>ユウビン</t>
    </rPh>
    <phoneticPr fontId="5"/>
  </si>
  <si>
    <t>他に分類されない会員制団体</t>
    <rPh sb="0" eb="1">
      <t>ホカ</t>
    </rPh>
    <rPh sb="2" eb="4">
      <t>ブンルイ</t>
    </rPh>
    <rPh sb="8" eb="11">
      <t>カイインセイ</t>
    </rPh>
    <rPh sb="11" eb="13">
      <t>ダンタイ</t>
    </rPh>
    <phoneticPr fontId="5"/>
  </si>
  <si>
    <t xml:space="preserve"> </t>
    <phoneticPr fontId="24"/>
  </si>
  <si>
    <t>合計</t>
    <rPh sb="0" eb="2">
      <t>ゴウケイ</t>
    </rPh>
    <phoneticPr fontId="21"/>
  </si>
  <si>
    <t>調整項目</t>
    <rPh sb="0" eb="2">
      <t>チョウセイ</t>
    </rPh>
    <rPh sb="2" eb="4">
      <t>コウモク</t>
    </rPh>
    <phoneticPr fontId="24"/>
  </si>
  <si>
    <t>平成27年市町雇用表</t>
    <rPh sb="5" eb="7">
      <t>シチョウ</t>
    </rPh>
    <rPh sb="7" eb="9">
      <t>コヨウ</t>
    </rPh>
    <rPh sb="9" eb="10">
      <t>ヒョウ</t>
    </rPh>
    <phoneticPr fontId="5"/>
  </si>
  <si>
    <t>有給役員・雇用者</t>
    <rPh sb="0" eb="2">
      <t>ユウキュウ</t>
    </rPh>
    <rPh sb="2" eb="4">
      <t>ヤクイン</t>
    </rPh>
    <rPh sb="5" eb="8">
      <t>コヨウシャ</t>
    </rPh>
    <phoneticPr fontId="5"/>
  </si>
  <si>
    <t>有給役員雇用者</t>
    <rPh sb="0" eb="2">
      <t>ユウキュウ</t>
    </rPh>
    <rPh sb="2" eb="4">
      <t>ヤクイン</t>
    </rPh>
    <rPh sb="6" eb="7">
      <t>シャ</t>
    </rPh>
    <phoneticPr fontId="24"/>
  </si>
  <si>
    <t>2015年兵庫県市町産業連関表</t>
    <rPh sb="4" eb="5">
      <t>ネン</t>
    </rPh>
    <rPh sb="5" eb="8">
      <t>ヒョウゴケン</t>
    </rPh>
    <rPh sb="8" eb="10">
      <t>シチョウ</t>
    </rPh>
    <rPh sb="10" eb="12">
      <t>サンギョウ</t>
    </rPh>
    <rPh sb="12" eb="15">
      <t>レンカンヒョウ</t>
    </rPh>
    <phoneticPr fontId="5"/>
  </si>
  <si>
    <t>地域内需要合計</t>
    <rPh sb="0" eb="2">
      <t>チイキ</t>
    </rPh>
    <phoneticPr fontId="5"/>
  </si>
  <si>
    <t>地域際収支</t>
    <rPh sb="0" eb="2">
      <t>チイキ</t>
    </rPh>
    <rPh sb="2" eb="3">
      <t>サイ</t>
    </rPh>
    <rPh sb="3" eb="5">
      <t>シュウシ</t>
    </rPh>
    <phoneticPr fontId="5"/>
  </si>
  <si>
    <t>地域内自給率</t>
    <rPh sb="0" eb="2">
      <t>チイキ</t>
    </rPh>
    <phoneticPr fontId="5"/>
  </si>
  <si>
    <t>2015年兵庫県市産業連関表</t>
    <rPh sb="4" eb="5">
      <t>ネン</t>
    </rPh>
    <rPh sb="5" eb="8">
      <t>ヒョウゴケン</t>
    </rPh>
    <rPh sb="8" eb="9">
      <t>シ</t>
    </rPh>
    <rPh sb="9" eb="11">
      <t>サンギョウ</t>
    </rPh>
    <phoneticPr fontId="5"/>
  </si>
  <si>
    <t>地域内生産額</t>
    <rPh sb="0" eb="2">
      <t>チイキ</t>
    </rPh>
    <phoneticPr fontId="5"/>
  </si>
  <si>
    <t>令和元年平均</t>
    <rPh sb="0" eb="2">
      <t>レイワ</t>
    </rPh>
    <rPh sb="2" eb="4">
      <t>ガンネン</t>
    </rPh>
    <rPh sb="4" eb="6">
      <t>ヘイキン</t>
    </rPh>
    <phoneticPr fontId="5"/>
  </si>
  <si>
    <t>令和２年平均</t>
    <rPh sb="0" eb="2">
      <t>レイワ</t>
    </rPh>
    <rPh sb="3" eb="4">
      <t>ネン</t>
    </rPh>
    <rPh sb="4" eb="6">
      <t>ヘイキン</t>
    </rPh>
    <phoneticPr fontId="5"/>
  </si>
  <si>
    <t>令和3年平均</t>
    <rPh sb="0" eb="2">
      <t>レイワ</t>
    </rPh>
    <rPh sb="3" eb="4">
      <t>ネン</t>
    </rPh>
    <rPh sb="4" eb="6">
      <t>ヘイキン</t>
    </rPh>
    <phoneticPr fontId="5"/>
  </si>
  <si>
    <t>令和4年平均</t>
    <rPh sb="0" eb="2">
      <t>レイワ</t>
    </rPh>
    <rPh sb="3" eb="4">
      <t>ネン</t>
    </rPh>
    <rPh sb="4" eb="6">
      <t>ヘイキン</t>
    </rPh>
    <phoneticPr fontId="5"/>
  </si>
  <si>
    <t>域内自給率</t>
    <rPh sb="0" eb="1">
      <t>イキ</t>
    </rPh>
    <rPh sb="1" eb="2">
      <t>ナイ</t>
    </rPh>
    <rPh sb="2" eb="5">
      <t>ジキュウリツ</t>
    </rPh>
    <phoneticPr fontId="5"/>
  </si>
  <si>
    <t>平均消費
性向
（R2_R4/近畿）</t>
    <rPh sb="15" eb="17">
      <t>キンキ</t>
    </rPh>
    <phoneticPr fontId="5"/>
  </si>
  <si>
    <t>・雇用者誘発数の基礎となる雇用係数は、「2015年兵庫県産業連関表・雇用表（39部門分類）」を使用</t>
    <rPh sb="24" eb="25">
      <t>ネン</t>
    </rPh>
    <rPh sb="25" eb="28">
      <t>ヒョウゴケン</t>
    </rPh>
    <rPh sb="28" eb="30">
      <t>サンギョウ</t>
    </rPh>
    <phoneticPr fontId="5"/>
  </si>
  <si>
    <t>・平均消費性向は家計調査年報近畿の値を使用し、波及効果の試算は2次波及まで</t>
    <phoneticPr fontId="5"/>
  </si>
  <si>
    <t>（単位：百万円）</t>
    <rPh sb="1" eb="3">
      <t>タンイ</t>
    </rPh>
    <rPh sb="4" eb="5">
      <t>ヒャク</t>
    </rPh>
    <rPh sb="5" eb="7">
      <t>マンエン</t>
    </rPh>
    <phoneticPr fontId="5"/>
  </si>
  <si>
    <t>　　　　　区分</t>
    <rPh sb="5" eb="7">
      <t>クブン</t>
    </rPh>
    <phoneticPr fontId="5"/>
  </si>
  <si>
    <t>市町名</t>
  </si>
  <si>
    <t>県計</t>
  </si>
  <si>
    <t>神戸市</t>
  </si>
  <si>
    <t>阪神南地域</t>
    <rPh sb="0" eb="2">
      <t>ハンシン</t>
    </rPh>
    <rPh sb="2" eb="3">
      <t>ミナミ</t>
    </rPh>
    <rPh sb="3" eb="5">
      <t>チイキ</t>
    </rPh>
    <phoneticPr fontId="5"/>
  </si>
  <si>
    <t>阪神北地域</t>
    <rPh sb="0" eb="2">
      <t>ハンシン</t>
    </rPh>
    <rPh sb="2" eb="3">
      <t>キタ</t>
    </rPh>
    <rPh sb="3" eb="5">
      <t>チイキ</t>
    </rPh>
    <phoneticPr fontId="5"/>
  </si>
  <si>
    <t>東播磨地域</t>
  </si>
  <si>
    <t>北播磨地域</t>
    <rPh sb="0" eb="1">
      <t>キタ</t>
    </rPh>
    <rPh sb="1" eb="3">
      <t>ハリマ</t>
    </rPh>
    <rPh sb="3" eb="5">
      <t>チイキ</t>
    </rPh>
    <phoneticPr fontId="5"/>
  </si>
  <si>
    <t>中播磨地域</t>
    <rPh sb="0" eb="1">
      <t>ナカ</t>
    </rPh>
    <rPh sb="1" eb="3">
      <t>ハリマ</t>
    </rPh>
    <rPh sb="3" eb="5">
      <t>チイキ</t>
    </rPh>
    <phoneticPr fontId="5"/>
  </si>
  <si>
    <t>西播磨地域</t>
    <rPh sb="0" eb="1">
      <t>ニシ</t>
    </rPh>
    <rPh sb="1" eb="3">
      <t>ハリマ</t>
    </rPh>
    <rPh sb="3" eb="5">
      <t>チイキ</t>
    </rPh>
    <phoneticPr fontId="5"/>
  </si>
  <si>
    <t>但馬地域</t>
  </si>
  <si>
    <t>丹波地域</t>
  </si>
  <si>
    <t>淡路地域</t>
  </si>
  <si>
    <t>阪神南地域</t>
    <rPh sb="2" eb="3">
      <t>ミナミ</t>
    </rPh>
    <phoneticPr fontId="5"/>
  </si>
  <si>
    <t>尼崎市</t>
  </si>
  <si>
    <t>西宮市</t>
  </si>
  <si>
    <t>芦屋市</t>
  </si>
  <si>
    <t>伊丹市</t>
  </si>
  <si>
    <t>宝塚市</t>
  </si>
  <si>
    <t>川西市</t>
  </si>
  <si>
    <t>三田市</t>
  </si>
  <si>
    <t>猪名川町</t>
  </si>
  <si>
    <t>明石市</t>
  </si>
  <si>
    <t>加古川市</t>
  </si>
  <si>
    <t>高砂市</t>
  </si>
  <si>
    <t>稲美町</t>
  </si>
  <si>
    <t>播磨町</t>
  </si>
  <si>
    <t>西脇市</t>
    <phoneticPr fontId="5"/>
  </si>
  <si>
    <t>三木市</t>
    <phoneticPr fontId="5"/>
  </si>
  <si>
    <t>小野市</t>
  </si>
  <si>
    <t>加西市</t>
  </si>
  <si>
    <t>中播磨地域</t>
    <rPh sb="0" eb="1">
      <t>ナカ</t>
    </rPh>
    <phoneticPr fontId="5"/>
  </si>
  <si>
    <t>市川町</t>
  </si>
  <si>
    <t>福崎町</t>
  </si>
  <si>
    <t>相生市</t>
  </si>
  <si>
    <t>赤穂市</t>
  </si>
  <si>
    <t>太子町</t>
  </si>
  <si>
    <t>上郡町</t>
  </si>
  <si>
    <t>佐用町</t>
    <phoneticPr fontId="5"/>
  </si>
  <si>
    <t>豊岡市</t>
    <phoneticPr fontId="5"/>
  </si>
  <si>
    <t>養父市</t>
    <rPh sb="2" eb="3">
      <t>シ</t>
    </rPh>
    <phoneticPr fontId="5"/>
  </si>
  <si>
    <t>朝来市</t>
    <rPh sb="0" eb="2">
      <t>アサゴ</t>
    </rPh>
    <rPh sb="2" eb="3">
      <t>シ</t>
    </rPh>
    <phoneticPr fontId="5"/>
  </si>
  <si>
    <t>新温泉町</t>
    <rPh sb="0" eb="1">
      <t>シン</t>
    </rPh>
    <rPh sb="1" eb="3">
      <t>オンセン</t>
    </rPh>
    <rPh sb="3" eb="4">
      <t>チョウ</t>
    </rPh>
    <phoneticPr fontId="5"/>
  </si>
  <si>
    <t>丹波篠山市</t>
    <rPh sb="0" eb="2">
      <t>タンバ</t>
    </rPh>
    <rPh sb="4" eb="5">
      <t>シ</t>
    </rPh>
    <phoneticPr fontId="25"/>
  </si>
  <si>
    <t>丹波市</t>
    <rPh sb="0" eb="2">
      <t>タンバ</t>
    </rPh>
    <rPh sb="2" eb="3">
      <t>シ</t>
    </rPh>
    <phoneticPr fontId="5"/>
  </si>
  <si>
    <t>洲本市</t>
    <phoneticPr fontId="5"/>
  </si>
  <si>
    <t>淡路市</t>
    <rPh sb="0" eb="2">
      <t>アワジ</t>
    </rPh>
    <rPh sb="2" eb="3">
      <t>シ</t>
    </rPh>
    <phoneticPr fontId="5"/>
  </si>
  <si>
    <t>市町内総生産（名目）</t>
    <rPh sb="0" eb="2">
      <t>シチョウ</t>
    </rPh>
    <rPh sb="2" eb="3">
      <t>ナイ</t>
    </rPh>
    <rPh sb="3" eb="4">
      <t>ソウ</t>
    </rPh>
    <rPh sb="7" eb="9">
      <t>メイモク</t>
    </rPh>
    <phoneticPr fontId="5"/>
  </si>
  <si>
    <t>令和元年度</t>
    <rPh sb="0" eb="2">
      <t>レイワ</t>
    </rPh>
    <rPh sb="2" eb="5">
      <t>ガンネンド</t>
    </rPh>
    <phoneticPr fontId="5"/>
  </si>
  <si>
    <t>令和2年度</t>
    <rPh sb="0" eb="2">
      <t>レイワ</t>
    </rPh>
    <rPh sb="3" eb="5">
      <t>ネンド</t>
    </rPh>
    <phoneticPr fontId="5"/>
  </si>
  <si>
    <t>2019市町ＧＤＰ（名目値）</t>
    <rPh sb="4" eb="6">
      <t>シチョウ</t>
    </rPh>
    <rPh sb="10" eb="13">
      <t>メイモクチ</t>
    </rPh>
    <phoneticPr fontId="5"/>
  </si>
  <si>
    <t>(出所）兵庫県統計課「市町民経済計算」</t>
    <rPh sb="1" eb="3">
      <t>シュッショ</t>
    </rPh>
    <rPh sb="4" eb="7">
      <t>ヒョウゴケン</t>
    </rPh>
    <rPh sb="7" eb="9">
      <t>トウケイ</t>
    </rPh>
    <rPh sb="9" eb="10">
      <t>カ</t>
    </rPh>
    <rPh sb="11" eb="12">
      <t>シ</t>
    </rPh>
    <rPh sb="12" eb="14">
      <t>チョウミン</t>
    </rPh>
    <rPh sb="14" eb="16">
      <t>ケイザイ</t>
    </rPh>
    <rPh sb="16" eb="18">
      <t>ケイサン</t>
    </rPh>
    <phoneticPr fontId="5"/>
  </si>
  <si>
    <t xml:space="preserve"> </t>
    <phoneticPr fontId="5"/>
  </si>
  <si>
    <t>2015年赤穂市産業連関表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</si>
</sst>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176" formatCode="0.000000"/>
    <numFmt numFmtId="177" formatCode="0_ "/>
    <numFmt numFmtId="178" formatCode="#,##0.000_ ;[Red]\-#,##0.000\ "/>
    <numFmt numFmtId="179" formatCode="0_);[Red]\(0\)"/>
    <numFmt numFmtId="180" formatCode="#,##0.00_ ;[Red]\-#,##0.00\ "/>
    <numFmt numFmtId="181" formatCode="0.00_);[Red]\(0.00\)"/>
    <numFmt numFmtId="182" formatCode="#,##0_ ;[Red]\-#,##0\ "/>
    <numFmt numFmtId="183" formatCode="0.000000_);[Red]\(0.000000\)"/>
    <numFmt numFmtId="184" formatCode="#,##0.000000_ ;[Red]\-#,##0.000000\ "/>
    <numFmt numFmtId="185" formatCode="0.000000_ ;[Red]\-0.000000\ "/>
    <numFmt numFmtId="186" formatCode="0.000_);[Red]\(0.000\)"/>
    <numFmt numFmtId="187" formatCode="0_ ;[Red]\-0\ "/>
    <numFmt numFmtId="188" formatCode="#,##0.0;[Red]\-#,##0.0"/>
    <numFmt numFmtId="189" formatCode="#,##0.000;[Red]\-#,##0.000"/>
    <numFmt numFmtId="190" formatCode="#,##0.000000;[Red]\-#,##0.000000"/>
    <numFmt numFmtId="191" formatCode="#,##0.00000;[Red]\-#,##0.00000"/>
    <numFmt numFmtId="192" formatCode="#,##0.0;&quot;▲ &quot;#,##0.0"/>
    <numFmt numFmtId="193" formatCode="#,##0;&quot;▲ &quot;#,##0"/>
    <numFmt numFmtId="194" formatCode="0.00000"/>
    <numFmt numFmtId="195" formatCode="0.0_);[Red]\(0.0\)"/>
    <numFmt numFmtId="196" formatCode="0;&quot;▲ &quot;0"/>
  </numFmts>
  <fonts count="28" x14ac:knownFonts="1">
    <font>
      <sz val="11"/>
      <name val="ＭＳ Ｐゴシック"/>
      <family val="3"/>
      <charset val="128"/>
    </font>
    <font>
      <sz val="11"/>
      <name val="ＭＳ Ｐゴシック"/>
      <family val="3"/>
      <charset val="128"/>
    </font>
    <font>
      <u/>
      <sz val="11"/>
      <color indexed="12"/>
      <name val="ＭＳ Ｐゴシック"/>
      <family val="3"/>
      <charset val="128"/>
    </font>
    <font>
      <u/>
      <sz val="11"/>
      <color indexed="36"/>
      <name val="ＭＳ Ｐゴシック"/>
      <family val="3"/>
      <charset val="128"/>
    </font>
    <font>
      <sz val="14"/>
      <name val="ＭＳ Ｐゴシック"/>
      <family val="3"/>
      <charset val="128"/>
    </font>
    <font>
      <sz val="6"/>
      <name val="ＭＳ Ｐゴシック"/>
      <family val="3"/>
      <charset val="128"/>
    </font>
    <font>
      <sz val="10"/>
      <name val="ＭＳ Ｐゴシック"/>
      <family val="3"/>
      <charset val="128"/>
    </font>
    <font>
      <sz val="9"/>
      <name val="ＭＳ Ｐゴシック"/>
      <family val="3"/>
      <charset val="128"/>
    </font>
    <font>
      <vertAlign val="superscript"/>
      <sz val="11"/>
      <name val="ＭＳ Ｐゴシック"/>
      <family val="3"/>
      <charset val="128"/>
    </font>
    <font>
      <b/>
      <sz val="11"/>
      <name val="ＭＳ Ｐゴシック"/>
      <family val="3"/>
      <charset val="128"/>
    </font>
    <font>
      <b/>
      <sz val="12"/>
      <color indexed="8"/>
      <name val="ＭＳ 明朝"/>
      <family val="1"/>
      <charset val="128"/>
    </font>
    <font>
      <sz val="10.5"/>
      <color indexed="8"/>
      <name val="ＭＳ 明朝"/>
      <family val="1"/>
      <charset val="128"/>
    </font>
    <font>
      <sz val="10.5"/>
      <color indexed="8"/>
      <name val="Century"/>
      <family val="1"/>
    </font>
    <font>
      <b/>
      <sz val="10.5"/>
      <color indexed="8"/>
      <name val="ＭＳ 明朝"/>
      <family val="1"/>
      <charset val="128"/>
    </font>
    <font>
      <sz val="10.5"/>
      <color indexed="8"/>
      <name val="ＭＳ Ｐ明朝"/>
      <family val="1"/>
      <charset val="128"/>
    </font>
    <font>
      <sz val="10"/>
      <color indexed="8"/>
      <name val="ＭＳ 明朝"/>
      <family val="1"/>
      <charset val="128"/>
    </font>
    <font>
      <b/>
      <sz val="10"/>
      <name val="ＭＳ Ｐゴシック"/>
      <family val="3"/>
      <charset val="128"/>
    </font>
    <font>
      <sz val="8"/>
      <name val="ＭＳ Ｐゴシック"/>
      <family val="3"/>
      <charset val="128"/>
    </font>
    <font>
      <sz val="11"/>
      <name val="ＭＳ Ｐゴシック"/>
      <family val="3"/>
      <charset val="128"/>
    </font>
    <font>
      <sz val="10.5"/>
      <name val="ＭＳ Ｐゴシック"/>
      <family val="3"/>
      <charset val="128"/>
      <scheme val="minor"/>
    </font>
    <font>
      <vertAlign val="superscript"/>
      <sz val="10"/>
      <name val="ＭＳ Ｐゴシック"/>
      <family val="3"/>
      <charset val="128"/>
    </font>
    <font>
      <sz val="11"/>
      <color theme="1"/>
      <name val="ＭＳ Ｐゴシック"/>
      <family val="3"/>
      <charset val="128"/>
    </font>
    <font>
      <sz val="10"/>
      <color theme="1"/>
      <name val="ＭＳ Ｐゴシック"/>
      <family val="3"/>
      <charset val="128"/>
    </font>
    <font>
      <sz val="11"/>
      <color theme="1"/>
      <name val="ＭＳ Ｐゴシック"/>
      <family val="3"/>
      <charset val="128"/>
      <scheme val="minor"/>
    </font>
    <font>
      <sz val="6"/>
      <name val="ＭＳ Ｐゴシック"/>
      <family val="2"/>
      <charset val="128"/>
      <scheme val="minor"/>
    </font>
    <font>
      <sz val="6"/>
      <name val="ＭＳ Ｐ明朝"/>
      <family val="1"/>
      <charset val="128"/>
    </font>
    <font>
      <sz val="11"/>
      <color indexed="8"/>
      <name val="ＭＳ Ｐゴシック"/>
      <family val="3"/>
      <charset val="128"/>
    </font>
    <font>
      <b/>
      <sz val="11"/>
      <color indexed="8"/>
      <name val="ＭＳ Ｐゴシック"/>
      <family val="3"/>
      <charset val="128"/>
    </font>
  </fonts>
  <fills count="14">
    <fill>
      <patternFill patternType="none"/>
    </fill>
    <fill>
      <patternFill patternType="gray125"/>
    </fill>
    <fill>
      <patternFill patternType="solid">
        <fgColor indexed="42"/>
        <bgColor indexed="64"/>
      </patternFill>
    </fill>
    <fill>
      <patternFill patternType="solid">
        <fgColor indexed="9"/>
        <bgColor indexed="64"/>
      </patternFill>
    </fill>
    <fill>
      <patternFill patternType="solid">
        <fgColor indexed="43"/>
        <bgColor indexed="64"/>
      </patternFill>
    </fill>
    <fill>
      <patternFill patternType="solid">
        <fgColor indexed="13"/>
        <bgColor indexed="64"/>
      </patternFill>
    </fill>
    <fill>
      <patternFill patternType="solid">
        <fgColor theme="0"/>
        <bgColor indexed="64"/>
      </patternFill>
    </fill>
    <fill>
      <patternFill patternType="solid">
        <fgColor rgb="FFFFFF99"/>
        <bgColor indexed="64"/>
      </patternFill>
    </fill>
    <fill>
      <patternFill patternType="solid">
        <fgColor rgb="FFCCFFCC"/>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8" tint="0.79998168889431442"/>
        <bgColor indexed="64"/>
      </patternFill>
    </fill>
  </fills>
  <borders count="16">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s>
  <cellStyleXfs count="5">
    <xf numFmtId="0" fontId="0" fillId="0" borderId="0"/>
    <xf numFmtId="38" fontId="1" fillId="0" borderId="0" applyFont="0" applyFill="0" applyBorder="0" applyAlignment="0" applyProtection="0"/>
    <xf numFmtId="0" fontId="4" fillId="0" borderId="0"/>
    <xf numFmtId="0" fontId="23" fillId="0" borderId="0">
      <alignment vertical="center"/>
    </xf>
    <xf numFmtId="38" fontId="1" fillId="0" borderId="0" applyFont="0" applyFill="0" applyBorder="0" applyAlignment="0" applyProtection="0"/>
  </cellStyleXfs>
  <cellXfs count="464">
    <xf numFmtId="0" fontId="0" fillId="0" borderId="0" xfId="0"/>
    <xf numFmtId="49" fontId="6" fillId="0" borderId="0" xfId="0" applyNumberFormat="1" applyFont="1"/>
    <xf numFmtId="49" fontId="7" fillId="0" borderId="1" xfId="0" applyNumberFormat="1" applyFont="1" applyBorder="1"/>
    <xf numFmtId="0" fontId="7" fillId="0" borderId="0" xfId="0" applyFont="1"/>
    <xf numFmtId="49" fontId="7" fillId="0" borderId="4" xfId="0" applyNumberFormat="1" applyFont="1" applyBorder="1"/>
    <xf numFmtId="0" fontId="7" fillId="0" borderId="9" xfId="0" applyFont="1" applyBorder="1"/>
    <xf numFmtId="49" fontId="7" fillId="0" borderId="10" xfId="0" applyNumberFormat="1" applyFont="1" applyBorder="1"/>
    <xf numFmtId="0" fontId="7" fillId="0" borderId="12" xfId="0" applyFont="1" applyBorder="1"/>
    <xf numFmtId="0" fontId="7" fillId="0" borderId="2" xfId="0" applyFont="1" applyBorder="1"/>
    <xf numFmtId="0" fontId="7" fillId="0" borderId="6" xfId="0" applyFont="1" applyBorder="1"/>
    <xf numFmtId="0" fontId="7" fillId="0" borderId="3" xfId="0" applyFont="1" applyBorder="1"/>
    <xf numFmtId="49" fontId="7" fillId="0" borderId="5" xfId="0" applyNumberFormat="1" applyFont="1" applyBorder="1"/>
    <xf numFmtId="0" fontId="7" fillId="0" borderId="7" xfId="0" applyFont="1" applyBorder="1"/>
    <xf numFmtId="0" fontId="7" fillId="0" borderId="11" xfId="0" applyFont="1" applyBorder="1"/>
    <xf numFmtId="0" fontId="7" fillId="0" borderId="15" xfId="0" applyFont="1" applyBorder="1"/>
    <xf numFmtId="0" fontId="9" fillId="0" borderId="0" xfId="0" applyFont="1"/>
    <xf numFmtId="0" fontId="0" fillId="0" borderId="1" xfId="0" applyBorder="1"/>
    <xf numFmtId="0" fontId="0" fillId="0" borderId="3" xfId="0" applyBorder="1"/>
    <xf numFmtId="0" fontId="0" fillId="0" borderId="4" xfId="0" applyBorder="1"/>
    <xf numFmtId="0" fontId="0" fillId="0" borderId="5" xfId="0" applyBorder="1"/>
    <xf numFmtId="0" fontId="0" fillId="0" borderId="7" xfId="0" applyBorder="1"/>
    <xf numFmtId="0" fontId="0" fillId="0" borderId="8" xfId="0" applyBorder="1"/>
    <xf numFmtId="0" fontId="6" fillId="2" borderId="14" xfId="0" applyFont="1" applyFill="1" applyBorder="1" applyAlignment="1">
      <alignment vertical="top" wrapText="1"/>
    </xf>
    <xf numFmtId="0" fontId="0" fillId="2" borderId="0" xfId="0" applyFill="1" applyAlignment="1">
      <alignment vertical="center"/>
    </xf>
    <xf numFmtId="0" fontId="0" fillId="0" borderId="10" xfId="0" applyBorder="1"/>
    <xf numFmtId="0" fontId="0" fillId="0" borderId="14" xfId="0" applyBorder="1"/>
    <xf numFmtId="0" fontId="7" fillId="3" borderId="0" xfId="0" applyFont="1" applyFill="1"/>
    <xf numFmtId="0" fontId="0" fillId="4" borderId="14" xfId="0" applyFill="1" applyBorder="1"/>
    <xf numFmtId="0" fontId="0" fillId="4" borderId="5" xfId="0" applyFill="1" applyBorder="1"/>
    <xf numFmtId="0" fontId="10" fillId="0" borderId="0" xfId="0" applyFont="1" applyAlignment="1">
      <alignment horizontal="left"/>
    </xf>
    <xf numFmtId="0" fontId="11" fillId="0" borderId="3" xfId="0" applyFont="1" applyBorder="1" applyAlignment="1">
      <alignment horizontal="left"/>
    </xf>
    <xf numFmtId="0" fontId="0" fillId="0" borderId="2" xfId="0" applyBorder="1"/>
    <xf numFmtId="0" fontId="12" fillId="0" borderId="0" xfId="0" applyFont="1" applyAlignment="1">
      <alignment horizontal="left"/>
    </xf>
    <xf numFmtId="0" fontId="0" fillId="0" borderId="9" xfId="0" applyBorder="1"/>
    <xf numFmtId="0" fontId="13" fillId="0" borderId="14" xfId="0" applyFont="1" applyBorder="1" applyAlignment="1">
      <alignment horizontal="left"/>
    </xf>
    <xf numFmtId="0" fontId="11" fillId="0" borderId="0" xfId="0" applyFont="1" applyAlignment="1">
      <alignment horizontal="left"/>
    </xf>
    <xf numFmtId="0" fontId="11" fillId="0" borderId="0" xfId="0" applyFont="1" applyAlignment="1">
      <alignment vertical="top"/>
    </xf>
    <xf numFmtId="0" fontId="12" fillId="0" borderId="0" xfId="0" applyFont="1" applyAlignment="1">
      <alignment vertical="top"/>
    </xf>
    <xf numFmtId="0" fontId="13" fillId="0" borderId="14" xfId="0" applyFont="1" applyBorder="1"/>
    <xf numFmtId="0" fontId="14" fillId="0" borderId="0" xfId="0" applyFont="1" applyAlignment="1">
      <alignment vertical="top"/>
    </xf>
    <xf numFmtId="0" fontId="15" fillId="0" borderId="0" xfId="0" applyFont="1" applyAlignment="1">
      <alignment vertical="top"/>
    </xf>
    <xf numFmtId="0" fontId="12" fillId="0" borderId="7" xfId="0" applyFont="1" applyBorder="1" applyAlignment="1">
      <alignment horizontal="left"/>
    </xf>
    <xf numFmtId="0" fontId="0" fillId="0" borderId="6" xfId="0" applyBorder="1"/>
    <xf numFmtId="0" fontId="0" fillId="4" borderId="15" xfId="0" applyFill="1" applyBorder="1"/>
    <xf numFmtId="0" fontId="0" fillId="4" borderId="13" xfId="0" applyFill="1" applyBorder="1"/>
    <xf numFmtId="0" fontId="0" fillId="4" borderId="12" xfId="0" applyFill="1" applyBorder="1"/>
    <xf numFmtId="0" fontId="0" fillId="3" borderId="0" xfId="0" applyFill="1"/>
    <xf numFmtId="0" fontId="16" fillId="5" borderId="0" xfId="0" applyFont="1" applyFill="1"/>
    <xf numFmtId="0" fontId="6" fillId="0" borderId="0" xfId="0" applyFont="1"/>
    <xf numFmtId="0" fontId="1" fillId="0" borderId="0" xfId="0" applyFont="1"/>
    <xf numFmtId="0" fontId="16" fillId="0" borderId="1" xfId="0" applyFont="1" applyBorder="1"/>
    <xf numFmtId="0" fontId="6" fillId="0" borderId="3" xfId="0" applyFont="1" applyBorder="1"/>
    <xf numFmtId="0" fontId="6" fillId="2" borderId="1" xfId="0" applyFont="1" applyFill="1" applyBorder="1"/>
    <xf numFmtId="0" fontId="1" fillId="0" borderId="2" xfId="0" applyFont="1" applyBorder="1"/>
    <xf numFmtId="0" fontId="6" fillId="0" borderId="5" xfId="0" applyFont="1" applyBorder="1"/>
    <xf numFmtId="0" fontId="1" fillId="0" borderId="8" xfId="0" applyFont="1" applyBorder="1"/>
    <xf numFmtId="182" fontId="0" fillId="0" borderId="0" xfId="0" applyNumberFormat="1"/>
    <xf numFmtId="0" fontId="16" fillId="0" borderId="0" xfId="0" applyFont="1"/>
    <xf numFmtId="178" fontId="1" fillId="4" borderId="11" xfId="1" applyNumberFormat="1" applyFont="1" applyFill="1" applyBorder="1"/>
    <xf numFmtId="0" fontId="6" fillId="0" borderId="0" xfId="0" applyFont="1" applyAlignment="1">
      <alignment horizontal="left"/>
    </xf>
    <xf numFmtId="0" fontId="6" fillId="3" borderId="0" xfId="0" applyFont="1" applyFill="1"/>
    <xf numFmtId="177" fontId="9" fillId="0" borderId="0" xfId="0" applyNumberFormat="1" applyFont="1" applyAlignment="1">
      <alignment vertical="top"/>
    </xf>
    <xf numFmtId="0" fontId="7" fillId="0" borderId="0" xfId="0" applyFont="1" applyAlignment="1">
      <alignment vertical="top"/>
    </xf>
    <xf numFmtId="0" fontId="7" fillId="0" borderId="0" xfId="0" applyFont="1" applyAlignment="1">
      <alignment horizontal="centerContinuous"/>
    </xf>
    <xf numFmtId="0" fontId="17" fillId="0" borderId="0" xfId="0" applyFont="1"/>
    <xf numFmtId="0" fontId="7" fillId="0" borderId="15" xfId="0" applyFont="1" applyBorder="1" applyAlignment="1">
      <alignment horizontal="center" vertical="center"/>
    </xf>
    <xf numFmtId="0" fontId="7" fillId="0" borderId="13" xfId="0" applyFont="1" applyBorder="1" applyAlignment="1">
      <alignment horizontal="center" vertical="center" wrapText="1"/>
    </xf>
    <xf numFmtId="0" fontId="7" fillId="0" borderId="12" xfId="0" applyFont="1" applyBorder="1" applyAlignment="1">
      <alignment horizontal="center" vertical="center" wrapText="1"/>
    </xf>
    <xf numFmtId="0" fontId="7" fillId="4" borderId="13" xfId="0" applyFont="1" applyFill="1" applyBorder="1" applyAlignment="1">
      <alignment horizontal="center" vertical="center" wrapText="1"/>
    </xf>
    <xf numFmtId="0" fontId="7" fillId="0" borderId="15" xfId="0" applyFont="1" applyBorder="1" applyAlignment="1">
      <alignment horizontal="center" vertical="center" wrapText="1"/>
    </xf>
    <xf numFmtId="0" fontId="7" fillId="4" borderId="12" xfId="0" applyFont="1" applyFill="1" applyBorder="1" applyAlignment="1">
      <alignment horizontal="center" vertical="center" wrapText="1"/>
    </xf>
    <xf numFmtId="0" fontId="7" fillId="0" borderId="14" xfId="0" applyFont="1" applyBorder="1" applyAlignment="1">
      <alignment horizontal="center" vertical="center"/>
    </xf>
    <xf numFmtId="0" fontId="17" fillId="0" borderId="0" xfId="0" applyFont="1" applyAlignment="1">
      <alignment horizontal="center" vertical="center" wrapText="1"/>
    </xf>
    <xf numFmtId="0" fontId="17" fillId="0" borderId="9" xfId="0" applyFont="1" applyBorder="1" applyAlignment="1">
      <alignment horizontal="center" vertical="center" wrapText="1"/>
    </xf>
    <xf numFmtId="0" fontId="17" fillId="0" borderId="0" xfId="0" applyFont="1" applyAlignment="1">
      <alignment horizontal="center" vertical="center"/>
    </xf>
    <xf numFmtId="179" fontId="7" fillId="4" borderId="0" xfId="0" applyNumberFormat="1" applyFont="1" applyFill="1"/>
    <xf numFmtId="183" fontId="7" fillId="0" borderId="0" xfId="0" applyNumberFormat="1" applyFont="1"/>
    <xf numFmtId="181" fontId="7" fillId="0" borderId="0" xfId="0" applyNumberFormat="1" applyFont="1"/>
    <xf numFmtId="181" fontId="7" fillId="0" borderId="9" xfId="0" applyNumberFormat="1" applyFont="1" applyBorder="1"/>
    <xf numFmtId="186" fontId="7" fillId="2" borderId="0" xfId="0" applyNumberFormat="1" applyFont="1" applyFill="1" applyAlignment="1">
      <alignment horizontal="right" vertical="center"/>
    </xf>
    <xf numFmtId="181" fontId="7" fillId="2" borderId="0" xfId="0" applyNumberFormat="1" applyFont="1" applyFill="1" applyAlignment="1">
      <alignment horizontal="right" vertical="center"/>
    </xf>
    <xf numFmtId="185" fontId="7" fillId="0" borderId="0" xfId="0" applyNumberFormat="1" applyFont="1" applyAlignment="1">
      <alignment horizontal="right" vertical="center"/>
    </xf>
    <xf numFmtId="180" fontId="7" fillId="0" borderId="0" xfId="0" applyNumberFormat="1" applyFont="1" applyAlignment="1">
      <alignment horizontal="right" vertical="center"/>
    </xf>
    <xf numFmtId="181" fontId="7" fillId="0" borderId="0" xfId="0" applyNumberFormat="1" applyFont="1" applyAlignment="1">
      <alignment horizontal="right" vertical="center"/>
    </xf>
    <xf numFmtId="181" fontId="7" fillId="4" borderId="0" xfId="0" applyNumberFormat="1" applyFont="1" applyFill="1"/>
    <xf numFmtId="184" fontId="7" fillId="0" borderId="0" xfId="0" applyNumberFormat="1" applyFont="1"/>
    <xf numFmtId="180" fontId="7" fillId="4" borderId="9" xfId="0" applyNumberFormat="1" applyFont="1" applyFill="1" applyBorder="1"/>
    <xf numFmtId="176" fontId="7" fillId="0" borderId="14" xfId="0" applyNumberFormat="1" applyFont="1" applyBorder="1"/>
    <xf numFmtId="187" fontId="7" fillId="4" borderId="0" xfId="0" applyNumberFormat="1" applyFont="1" applyFill="1"/>
    <xf numFmtId="187" fontId="7" fillId="4" borderId="9" xfId="0" applyNumberFormat="1" applyFont="1" applyFill="1" applyBorder="1"/>
    <xf numFmtId="179" fontId="7" fillId="0" borderId="0" xfId="0" applyNumberFormat="1" applyFont="1"/>
    <xf numFmtId="181" fontId="7" fillId="0" borderId="13" xfId="0" applyNumberFormat="1" applyFont="1" applyBorder="1"/>
    <xf numFmtId="183" fontId="7" fillId="0" borderId="13" xfId="0" applyNumberFormat="1" applyFont="1" applyBorder="1"/>
    <xf numFmtId="181" fontId="7" fillId="0" borderId="12" xfId="0" applyNumberFormat="1" applyFont="1" applyBorder="1"/>
    <xf numFmtId="0" fontId="7" fillId="0" borderId="13" xfId="0" applyFont="1" applyBorder="1"/>
    <xf numFmtId="185" fontId="7" fillId="0" borderId="13" xfId="0" applyNumberFormat="1" applyFont="1" applyBorder="1" applyAlignment="1">
      <alignment horizontal="right" vertical="center"/>
    </xf>
    <xf numFmtId="180" fontId="7" fillId="0" borderId="13" xfId="0" applyNumberFormat="1" applyFont="1" applyBorder="1"/>
    <xf numFmtId="181" fontId="7" fillId="4" borderId="13" xfId="0" applyNumberFormat="1" applyFont="1" applyFill="1" applyBorder="1"/>
    <xf numFmtId="184" fontId="7" fillId="0" borderId="13" xfId="0" applyNumberFormat="1" applyFont="1" applyBorder="1"/>
    <xf numFmtId="180" fontId="7" fillId="4" borderId="12" xfId="0" applyNumberFormat="1" applyFont="1" applyFill="1" applyBorder="1"/>
    <xf numFmtId="176" fontId="7" fillId="0" borderId="15" xfId="0" applyNumberFormat="1" applyFont="1" applyBorder="1"/>
    <xf numFmtId="187" fontId="7" fillId="4" borderId="13" xfId="0" applyNumberFormat="1" applyFont="1" applyFill="1" applyBorder="1"/>
    <xf numFmtId="187" fontId="7" fillId="4" borderId="12" xfId="0" applyNumberFormat="1" applyFont="1" applyFill="1" applyBorder="1"/>
    <xf numFmtId="0" fontId="6" fillId="0" borderId="14" xfId="0" applyFont="1" applyBorder="1"/>
    <xf numFmtId="0" fontId="6" fillId="0" borderId="1" xfId="0" applyFont="1" applyBorder="1"/>
    <xf numFmtId="0" fontId="6" fillId="0" borderId="2" xfId="0" applyFont="1" applyBorder="1"/>
    <xf numFmtId="0" fontId="0" fillId="0" borderId="15" xfId="0" applyBorder="1"/>
    <xf numFmtId="190" fontId="7" fillId="0" borderId="0" xfId="1" applyNumberFormat="1" applyFont="1" applyBorder="1"/>
    <xf numFmtId="190" fontId="7" fillId="0" borderId="13" xfId="1" applyNumberFormat="1" applyFont="1" applyBorder="1"/>
    <xf numFmtId="180" fontId="7" fillId="0" borderId="13" xfId="0" applyNumberFormat="1" applyFont="1" applyBorder="1" applyAlignment="1">
      <alignment horizontal="right" vertical="center"/>
    </xf>
    <xf numFmtId="180" fontId="7" fillId="0" borderId="0" xfId="0" applyNumberFormat="1" applyFont="1"/>
    <xf numFmtId="180" fontId="7" fillId="0" borderId="9" xfId="0" applyNumberFormat="1" applyFont="1" applyBorder="1"/>
    <xf numFmtId="180" fontId="7" fillId="0" borderId="12" xfId="0" applyNumberFormat="1" applyFont="1" applyBorder="1"/>
    <xf numFmtId="0" fontId="6" fillId="2" borderId="2" xfId="0" applyFont="1" applyFill="1" applyBorder="1"/>
    <xf numFmtId="0" fontId="6" fillId="0" borderId="4" xfId="0" applyFont="1" applyBorder="1"/>
    <xf numFmtId="0" fontId="6" fillId="0" borderId="8" xfId="0" applyFont="1" applyBorder="1"/>
    <xf numFmtId="0" fontId="1" fillId="0" borderId="4" xfId="0" applyFont="1" applyBorder="1"/>
    <xf numFmtId="0" fontId="1" fillId="0" borderId="10" xfId="0" applyFont="1" applyBorder="1"/>
    <xf numFmtId="0" fontId="0" fillId="0" borderId="11" xfId="0" applyBorder="1"/>
    <xf numFmtId="38" fontId="1" fillId="2" borderId="3" xfId="1" applyFont="1" applyFill="1" applyBorder="1"/>
    <xf numFmtId="38" fontId="1" fillId="2" borderId="0" xfId="1" applyFont="1" applyFill="1" applyBorder="1"/>
    <xf numFmtId="38" fontId="1" fillId="2" borderId="7" xfId="1" applyFont="1" applyFill="1" applyBorder="1"/>
    <xf numFmtId="0" fontId="6" fillId="2" borderId="3" xfId="0" applyFont="1" applyFill="1" applyBorder="1"/>
    <xf numFmtId="0" fontId="7" fillId="2" borderId="1" xfId="0" applyFont="1" applyFill="1" applyBorder="1"/>
    <xf numFmtId="0" fontId="7" fillId="2" borderId="4" xfId="0" applyFont="1" applyFill="1" applyBorder="1"/>
    <xf numFmtId="0" fontId="7" fillId="2" borderId="3" xfId="0" applyFont="1" applyFill="1" applyBorder="1"/>
    <xf numFmtId="0" fontId="6" fillId="0" borderId="7" xfId="0" applyFont="1" applyBorder="1"/>
    <xf numFmtId="188" fontId="1" fillId="2" borderId="3" xfId="1" applyNumberFormat="1" applyFont="1" applyFill="1" applyBorder="1"/>
    <xf numFmtId="188" fontId="1" fillId="2" borderId="0" xfId="1" applyNumberFormat="1" applyFont="1" applyFill="1" applyBorder="1"/>
    <xf numFmtId="188" fontId="1" fillId="2" borderId="7" xfId="1" applyNumberFormat="1" applyFont="1" applyFill="1" applyBorder="1"/>
    <xf numFmtId="0" fontId="6" fillId="4" borderId="4" xfId="0" applyFont="1" applyFill="1" applyBorder="1"/>
    <xf numFmtId="0" fontId="6" fillId="4" borderId="10" xfId="0" applyFont="1" applyFill="1" applyBorder="1" applyAlignment="1">
      <alignment horizontal="center"/>
    </xf>
    <xf numFmtId="188" fontId="0" fillId="4" borderId="4" xfId="1" applyNumberFormat="1" applyFont="1" applyFill="1" applyBorder="1"/>
    <xf numFmtId="188" fontId="0" fillId="4" borderId="10" xfId="1" applyNumberFormat="1" applyFont="1" applyFill="1" applyBorder="1"/>
    <xf numFmtId="188" fontId="0" fillId="4" borderId="8" xfId="1" applyNumberFormat="1" applyFont="1" applyFill="1" applyBorder="1"/>
    <xf numFmtId="188" fontId="0" fillId="4" borderId="11" xfId="1" applyNumberFormat="1" applyFont="1" applyFill="1" applyBorder="1"/>
    <xf numFmtId="0" fontId="0" fillId="3" borderId="1" xfId="0" applyFill="1" applyBorder="1"/>
    <xf numFmtId="0" fontId="7" fillId="3" borderId="1" xfId="0" applyFont="1" applyFill="1" applyBorder="1" applyAlignment="1">
      <alignment horizontal="center"/>
    </xf>
    <xf numFmtId="0" fontId="7" fillId="3" borderId="4" xfId="0" applyFont="1" applyFill="1" applyBorder="1" applyAlignment="1">
      <alignment horizontal="center"/>
    </xf>
    <xf numFmtId="0" fontId="7" fillId="3" borderId="3" xfId="0" applyFont="1" applyFill="1" applyBorder="1" applyAlignment="1">
      <alignment horizontal="center"/>
    </xf>
    <xf numFmtId="0" fontId="0" fillId="3" borderId="5" xfId="0" applyFill="1" applyBorder="1"/>
    <xf numFmtId="0" fontId="7" fillId="3" borderId="5" xfId="0" applyFont="1" applyFill="1" applyBorder="1" applyAlignment="1">
      <alignment horizontal="center"/>
    </xf>
    <xf numFmtId="0" fontId="7" fillId="3" borderId="8" xfId="0" applyFont="1" applyFill="1" applyBorder="1" applyAlignment="1">
      <alignment horizontal="center"/>
    </xf>
    <xf numFmtId="0" fontId="7" fillId="3" borderId="7" xfId="0" applyFont="1" applyFill="1" applyBorder="1" applyAlignment="1">
      <alignment horizontal="center"/>
    </xf>
    <xf numFmtId="0" fontId="7" fillId="3" borderId="14" xfId="0" applyFont="1" applyFill="1" applyBorder="1"/>
    <xf numFmtId="188" fontId="6" fillId="3" borderId="14" xfId="1" applyNumberFormat="1" applyFont="1" applyFill="1" applyBorder="1"/>
    <xf numFmtId="38" fontId="6" fillId="3" borderId="14" xfId="1" applyFont="1" applyFill="1" applyBorder="1"/>
    <xf numFmtId="38" fontId="6" fillId="3" borderId="10" xfId="1" applyFont="1" applyFill="1" applyBorder="1"/>
    <xf numFmtId="38" fontId="6" fillId="3" borderId="0" xfId="1" applyFont="1" applyFill="1" applyBorder="1" applyAlignment="1">
      <alignment horizontal="center"/>
    </xf>
    <xf numFmtId="38" fontId="6" fillId="3" borderId="10" xfId="1" applyFont="1" applyFill="1" applyBorder="1" applyAlignment="1">
      <alignment horizontal="center"/>
    </xf>
    <xf numFmtId="10" fontId="6" fillId="3" borderId="8" xfId="1" applyNumberFormat="1" applyFont="1" applyFill="1" applyBorder="1"/>
    <xf numFmtId="38" fontId="6" fillId="3" borderId="8" xfId="1" applyFont="1" applyFill="1" applyBorder="1" applyAlignment="1">
      <alignment horizontal="center"/>
    </xf>
    <xf numFmtId="0" fontId="7" fillId="3" borderId="15" xfId="0" applyFont="1" applyFill="1" applyBorder="1"/>
    <xf numFmtId="38" fontId="18" fillId="3" borderId="13" xfId="1" applyFont="1" applyFill="1" applyBorder="1"/>
    <xf numFmtId="38" fontId="18" fillId="3" borderId="12" xfId="1" applyFont="1" applyFill="1" applyBorder="1"/>
    <xf numFmtId="0" fontId="6" fillId="0" borderId="3" xfId="0" applyFont="1" applyBorder="1" applyAlignment="1">
      <alignment horizontal="center"/>
    </xf>
    <xf numFmtId="0" fontId="1" fillId="0" borderId="9" xfId="0" applyFont="1" applyBorder="1"/>
    <xf numFmtId="0" fontId="1" fillId="0" borderId="6" xfId="0" applyFont="1" applyBorder="1"/>
    <xf numFmtId="0" fontId="6" fillId="0" borderId="9" xfId="0" applyFont="1" applyBorder="1"/>
    <xf numFmtId="49" fontId="7" fillId="0" borderId="14" xfId="0" applyNumberFormat="1" applyFont="1" applyBorder="1"/>
    <xf numFmtId="0" fontId="0" fillId="0" borderId="12" xfId="0" applyBorder="1"/>
    <xf numFmtId="189" fontId="0" fillId="0" borderId="10" xfId="1" applyNumberFormat="1" applyFont="1" applyBorder="1"/>
    <xf numFmtId="0" fontId="1" fillId="0" borderId="5" xfId="0" applyFont="1" applyBorder="1"/>
    <xf numFmtId="179" fontId="7" fillId="6" borderId="0" xfId="0" applyNumberFormat="1" applyFont="1" applyFill="1"/>
    <xf numFmtId="38" fontId="7" fillId="4" borderId="13" xfId="1" applyFont="1" applyFill="1" applyBorder="1"/>
    <xf numFmtId="38" fontId="7" fillId="4" borderId="12" xfId="1" applyFont="1" applyFill="1" applyBorder="1"/>
    <xf numFmtId="38" fontId="7" fillId="4" borderId="9" xfId="1" applyFont="1" applyFill="1" applyBorder="1"/>
    <xf numFmtId="38" fontId="7" fillId="4" borderId="0" xfId="1" applyFont="1" applyFill="1" applyBorder="1"/>
    <xf numFmtId="188" fontId="1" fillId="2" borderId="4" xfId="1" applyNumberFormat="1" applyFont="1" applyFill="1" applyBorder="1"/>
    <xf numFmtId="188" fontId="1" fillId="2" borderId="10" xfId="1" applyNumberFormat="1" applyFont="1" applyFill="1" applyBorder="1"/>
    <xf numFmtId="188" fontId="1" fillId="2" borderId="8" xfId="1" applyNumberFormat="1" applyFont="1" applyFill="1" applyBorder="1"/>
    <xf numFmtId="38" fontId="1" fillId="2" borderId="4" xfId="1" applyFont="1" applyFill="1" applyBorder="1"/>
    <xf numFmtId="38" fontId="1" fillId="2" borderId="10" xfId="1" applyFont="1" applyFill="1" applyBorder="1"/>
    <xf numFmtId="38" fontId="1" fillId="2" borderId="8" xfId="1" applyFont="1" applyFill="1" applyBorder="1"/>
    <xf numFmtId="192" fontId="1" fillId="2" borderId="10" xfId="1" applyNumberFormat="1" applyFont="1" applyFill="1" applyBorder="1"/>
    <xf numFmtId="192" fontId="1" fillId="2" borderId="4" xfId="1" applyNumberFormat="1" applyFont="1" applyFill="1" applyBorder="1"/>
    <xf numFmtId="192" fontId="1" fillId="2" borderId="8" xfId="1" applyNumberFormat="1" applyFont="1" applyFill="1" applyBorder="1"/>
    <xf numFmtId="0" fontId="7" fillId="3" borderId="3" xfId="0" applyFont="1" applyFill="1" applyBorder="1"/>
    <xf numFmtId="0" fontId="7" fillId="3" borderId="7" xfId="0" applyFont="1" applyFill="1" applyBorder="1"/>
    <xf numFmtId="0" fontId="7" fillId="3" borderId="13" xfId="0" applyFont="1" applyFill="1" applyBorder="1"/>
    <xf numFmtId="188" fontId="0" fillId="0" borderId="0" xfId="1" applyNumberFormat="1" applyFont="1"/>
    <xf numFmtId="188" fontId="0" fillId="0" borderId="0" xfId="0" applyNumberFormat="1"/>
    <xf numFmtId="188" fontId="0" fillId="0" borderId="13" xfId="1" applyNumberFormat="1" applyFont="1" applyBorder="1"/>
    <xf numFmtId="188" fontId="0" fillId="0" borderId="3" xfId="1" applyNumberFormat="1" applyFont="1" applyBorder="1"/>
    <xf numFmtId="188" fontId="0" fillId="0" borderId="7" xfId="1" applyNumberFormat="1" applyFont="1" applyBorder="1"/>
    <xf numFmtId="189" fontId="18" fillId="0" borderId="4" xfId="1" applyNumberFormat="1" applyFont="1" applyBorder="1"/>
    <xf numFmtId="189" fontId="0" fillId="0" borderId="2" xfId="1" applyNumberFormat="1" applyFont="1" applyBorder="1"/>
    <xf numFmtId="189" fontId="18" fillId="0" borderId="10" xfId="1" applyNumberFormat="1" applyFont="1" applyBorder="1"/>
    <xf numFmtId="189" fontId="18" fillId="0" borderId="9" xfId="1" applyNumberFormat="1" applyFont="1" applyBorder="1"/>
    <xf numFmtId="189" fontId="0" fillId="0" borderId="9" xfId="1" applyNumberFormat="1" applyFont="1" applyBorder="1"/>
    <xf numFmtId="0" fontId="6" fillId="6" borderId="14" xfId="0" applyFont="1" applyFill="1" applyBorder="1"/>
    <xf numFmtId="0" fontId="18" fillId="0" borderId="0" xfId="0" applyFont="1"/>
    <xf numFmtId="0" fontId="7" fillId="0" borderId="0" xfId="0" applyFont="1" applyAlignment="1">
      <alignment horizontal="left"/>
    </xf>
    <xf numFmtId="192" fontId="1" fillId="2" borderId="9" xfId="1" applyNumberFormat="1" applyFont="1" applyFill="1" applyBorder="1"/>
    <xf numFmtId="192" fontId="1" fillId="2" borderId="2" xfId="1" applyNumberFormat="1" applyFont="1" applyFill="1" applyBorder="1"/>
    <xf numFmtId="192" fontId="1" fillId="2" borderId="6" xfId="1" applyNumberFormat="1" applyFont="1" applyFill="1" applyBorder="1"/>
    <xf numFmtId="0" fontId="0" fillId="0" borderId="1" xfId="0" applyBorder="1" applyAlignment="1">
      <alignment horizontal="left"/>
    </xf>
    <xf numFmtId="188" fontId="7" fillId="0" borderId="13" xfId="1" applyNumberFormat="1" applyFont="1" applyBorder="1"/>
    <xf numFmtId="0" fontId="0" fillId="4" borderId="1" xfId="0" applyFill="1" applyBorder="1"/>
    <xf numFmtId="0" fontId="6" fillId="6" borderId="5" xfId="0" applyFont="1" applyFill="1" applyBorder="1"/>
    <xf numFmtId="0" fontId="6" fillId="0" borderId="10" xfId="0" applyFont="1" applyBorder="1"/>
    <xf numFmtId="179" fontId="7" fillId="7" borderId="0" xfId="0" applyNumberFormat="1" applyFont="1" applyFill="1"/>
    <xf numFmtId="188" fontId="0" fillId="8" borderId="13" xfId="1" applyNumberFormat="1" applyFont="1" applyFill="1" applyBorder="1"/>
    <xf numFmtId="188" fontId="0" fillId="8" borderId="11" xfId="1" applyNumberFormat="1" applyFont="1" applyFill="1" applyBorder="1"/>
    <xf numFmtId="38" fontId="0" fillId="8" borderId="13" xfId="1" applyFont="1" applyFill="1" applyBorder="1"/>
    <xf numFmtId="38" fontId="0" fillId="8" borderId="11" xfId="1" applyFont="1" applyFill="1" applyBorder="1"/>
    <xf numFmtId="192" fontId="0" fillId="8" borderId="5" xfId="1" applyNumberFormat="1" applyFont="1" applyFill="1" applyBorder="1"/>
    <xf numFmtId="192" fontId="0" fillId="8" borderId="11" xfId="1" applyNumberFormat="1" applyFont="1" applyFill="1" applyBorder="1"/>
    <xf numFmtId="192" fontId="6" fillId="0" borderId="0" xfId="0" applyNumberFormat="1" applyFont="1"/>
    <xf numFmtId="0" fontId="6" fillId="6" borderId="0" xfId="0" applyFont="1" applyFill="1"/>
    <xf numFmtId="49" fontId="16" fillId="0" borderId="0" xfId="0" applyNumberFormat="1" applyFont="1"/>
    <xf numFmtId="49" fontId="6" fillId="0" borderId="1" xfId="0" applyNumberFormat="1" applyFont="1" applyBorder="1"/>
    <xf numFmtId="0" fontId="6" fillId="0" borderId="4" xfId="0" applyFont="1" applyBorder="1" applyAlignment="1">
      <alignment horizontal="center"/>
    </xf>
    <xf numFmtId="49" fontId="6" fillId="0" borderId="14" xfId="0" applyNumberFormat="1" applyFont="1" applyBorder="1"/>
    <xf numFmtId="0" fontId="6" fillId="0" borderId="14" xfId="0" applyFont="1" applyBorder="1" applyAlignment="1">
      <alignment horizontal="center" vertical="center" wrapText="1"/>
    </xf>
    <xf numFmtId="0" fontId="6" fillId="0" borderId="0" xfId="0" applyFont="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4" xfId="0" applyFont="1" applyBorder="1" applyAlignment="1">
      <alignment horizontal="center" vertical="center" wrapText="1"/>
    </xf>
    <xf numFmtId="49" fontId="6" fillId="0" borderId="5" xfId="0" applyNumberFormat="1" applyFont="1" applyBorder="1"/>
    <xf numFmtId="0" fontId="6" fillId="0" borderId="6" xfId="0" applyFont="1" applyBorder="1"/>
    <xf numFmtId="0" fontId="6" fillId="0" borderId="8" xfId="0" applyFont="1" applyBorder="1" applyAlignment="1">
      <alignment horizontal="center"/>
    </xf>
    <xf numFmtId="0" fontId="6" fillId="0" borderId="7" xfId="0" applyFont="1" applyBorder="1" applyAlignment="1">
      <alignment horizontal="center"/>
    </xf>
    <xf numFmtId="0" fontId="6" fillId="0" borderId="6" xfId="0" applyFont="1" applyBorder="1" applyAlignment="1">
      <alignment horizontal="center"/>
    </xf>
    <xf numFmtId="49" fontId="6" fillId="0" borderId="4" xfId="0" applyNumberFormat="1" applyFont="1" applyBorder="1"/>
    <xf numFmtId="49" fontId="6" fillId="0" borderId="10" xfId="0" applyNumberFormat="1" applyFont="1" applyBorder="1"/>
    <xf numFmtId="49" fontId="6" fillId="0" borderId="11" xfId="0" applyNumberFormat="1" applyFont="1" applyBorder="1"/>
    <xf numFmtId="0" fontId="6" fillId="0" borderId="11" xfId="0" applyFont="1" applyBorder="1"/>
    <xf numFmtId="0" fontId="6" fillId="0" borderId="12" xfId="0" applyFont="1" applyBorder="1"/>
    <xf numFmtId="0" fontId="6" fillId="0" borderId="15" xfId="0" applyFont="1" applyBorder="1"/>
    <xf numFmtId="191" fontId="6" fillId="0" borderId="0" xfId="1" applyNumberFormat="1" applyFont="1"/>
    <xf numFmtId="193" fontId="6" fillId="0" borderId="0" xfId="0" applyNumberFormat="1" applyFont="1"/>
    <xf numFmtId="38" fontId="6" fillId="0" borderId="0" xfId="0" applyNumberFormat="1" applyFont="1"/>
    <xf numFmtId="49" fontId="6" fillId="0" borderId="2" xfId="0" applyNumberFormat="1" applyFont="1" applyBorder="1"/>
    <xf numFmtId="0" fontId="6" fillId="0" borderId="5" xfId="0" applyFont="1" applyBorder="1" applyAlignment="1">
      <alignment vertical="top"/>
    </xf>
    <xf numFmtId="0" fontId="6" fillId="0" borderId="6" xfId="0" applyFont="1" applyBorder="1" applyAlignment="1">
      <alignment vertical="top"/>
    </xf>
    <xf numFmtId="182" fontId="9" fillId="0" borderId="0" xfId="0" applyNumberFormat="1" applyFont="1"/>
    <xf numFmtId="182" fontId="6" fillId="6" borderId="0" xfId="0" quotePrefix="1" applyNumberFormat="1" applyFont="1" applyFill="1"/>
    <xf numFmtId="182" fontId="6" fillId="6" borderId="0" xfId="0" applyNumberFormat="1" applyFont="1" applyFill="1"/>
    <xf numFmtId="182" fontId="0" fillId="0" borderId="0" xfId="0" applyNumberFormat="1" applyAlignment="1">
      <alignment horizontal="right"/>
    </xf>
    <xf numFmtId="182" fontId="19" fillId="0" borderId="1" xfId="0" applyNumberFormat="1" applyFont="1" applyBorder="1"/>
    <xf numFmtId="182" fontId="19" fillId="0" borderId="2" xfId="0" applyNumberFormat="1" applyFont="1" applyBorder="1"/>
    <xf numFmtId="0" fontId="19" fillId="3" borderId="3" xfId="0" applyFont="1" applyFill="1" applyBorder="1" applyAlignment="1">
      <alignment horizontal="center"/>
    </xf>
    <xf numFmtId="0" fontId="19" fillId="0" borderId="3" xfId="0" applyFont="1" applyBorder="1" applyAlignment="1">
      <alignment horizontal="center"/>
    </xf>
    <xf numFmtId="182" fontId="19" fillId="0" borderId="4" xfId="0" applyNumberFormat="1" applyFont="1" applyBorder="1" applyAlignment="1">
      <alignment horizontal="center"/>
    </xf>
    <xf numFmtId="182" fontId="19" fillId="0" borderId="3" xfId="0" applyNumberFormat="1" applyFont="1" applyBorder="1" applyAlignment="1">
      <alignment horizontal="center"/>
    </xf>
    <xf numFmtId="182" fontId="19" fillId="4" borderId="4" xfId="0" applyNumberFormat="1" applyFont="1" applyFill="1" applyBorder="1" applyAlignment="1">
      <alignment horizontal="center"/>
    </xf>
    <xf numFmtId="182" fontId="0" fillId="0" borderId="0" xfId="0" applyNumberFormat="1" applyAlignment="1">
      <alignment horizontal="center"/>
    </xf>
    <xf numFmtId="182" fontId="0" fillId="0" borderId="1" xfId="0" applyNumberFormat="1" applyBorder="1"/>
    <xf numFmtId="182" fontId="0" fillId="0" borderId="2" xfId="0" applyNumberFormat="1" applyBorder="1"/>
    <xf numFmtId="182" fontId="0" fillId="0" borderId="4" xfId="0" applyNumberFormat="1" applyBorder="1"/>
    <xf numFmtId="182" fontId="0" fillId="0" borderId="3" xfId="0" applyNumberFormat="1" applyBorder="1"/>
    <xf numFmtId="182" fontId="0" fillId="9" borderId="4" xfId="0" applyNumberFormat="1" applyFill="1" applyBorder="1"/>
    <xf numFmtId="182" fontId="19" fillId="0" borderId="5" xfId="0" applyNumberFormat="1" applyFont="1" applyBorder="1" applyAlignment="1">
      <alignment vertical="top"/>
    </xf>
    <xf numFmtId="182" fontId="19" fillId="0" borderId="6" xfId="0" applyNumberFormat="1" applyFont="1" applyBorder="1" applyAlignment="1">
      <alignment vertical="top"/>
    </xf>
    <xf numFmtId="0" fontId="19" fillId="3" borderId="7" xfId="0" applyFont="1" applyFill="1" applyBorder="1" applyAlignment="1">
      <alignment horizontal="center" vertical="top" wrapText="1"/>
    </xf>
    <xf numFmtId="0" fontId="19" fillId="0" borderId="7" xfId="0" applyFont="1" applyBorder="1" applyAlignment="1">
      <alignment horizontal="center" vertical="top" wrapText="1"/>
    </xf>
    <xf numFmtId="182" fontId="19" fillId="0" borderId="8" xfId="0" applyNumberFormat="1" applyFont="1" applyBorder="1" applyAlignment="1">
      <alignment horizontal="center" vertical="top" wrapText="1"/>
    </xf>
    <xf numFmtId="182" fontId="19" fillId="0" borderId="7" xfId="0" applyNumberFormat="1" applyFont="1" applyBorder="1" applyAlignment="1">
      <alignment horizontal="center" vertical="top" wrapText="1"/>
    </xf>
    <xf numFmtId="182" fontId="19" fillId="4" borderId="8" xfId="0" applyNumberFormat="1" applyFont="1" applyFill="1" applyBorder="1" applyAlignment="1">
      <alignment horizontal="center" vertical="top" wrapText="1"/>
    </xf>
    <xf numFmtId="182" fontId="0" fillId="0" borderId="0" xfId="0" applyNumberFormat="1" applyAlignment="1">
      <alignment horizontal="center" vertical="top" wrapText="1"/>
    </xf>
    <xf numFmtId="182" fontId="0" fillId="0" borderId="5" xfId="0" applyNumberFormat="1" applyBorder="1" applyAlignment="1">
      <alignment vertical="top"/>
    </xf>
    <xf numFmtId="182" fontId="0" fillId="0" borderId="6" xfId="0" applyNumberFormat="1" applyBorder="1" applyAlignment="1">
      <alignment vertical="top"/>
    </xf>
    <xf numFmtId="182" fontId="0" fillId="0" borderId="8" xfId="0" applyNumberFormat="1" applyBorder="1"/>
    <xf numFmtId="182" fontId="0" fillId="0" borderId="7" xfId="0" applyNumberFormat="1" applyBorder="1"/>
    <xf numFmtId="182" fontId="0" fillId="9" borderId="8" xfId="0" applyNumberFormat="1" applyFill="1" applyBorder="1"/>
    <xf numFmtId="182" fontId="0" fillId="0" borderId="5" xfId="0" applyNumberFormat="1" applyBorder="1"/>
    <xf numFmtId="193" fontId="19" fillId="3" borderId="10" xfId="0" applyNumberFormat="1" applyFont="1" applyFill="1" applyBorder="1"/>
    <xf numFmtId="193" fontId="19" fillId="3" borderId="9" xfId="0" applyNumberFormat="1" applyFont="1" applyFill="1" applyBorder="1"/>
    <xf numFmtId="193" fontId="19" fillId="3" borderId="0" xfId="1" applyNumberFormat="1" applyFont="1" applyFill="1" applyBorder="1" applyAlignment="1"/>
    <xf numFmtId="193" fontId="19" fillId="3" borderId="10" xfId="1" applyNumberFormat="1" applyFont="1" applyFill="1" applyBorder="1" applyAlignment="1"/>
    <xf numFmtId="182" fontId="0" fillId="3" borderId="0" xfId="1" applyNumberFormat="1" applyFont="1" applyFill="1" applyBorder="1" applyAlignment="1"/>
    <xf numFmtId="193" fontId="19" fillId="3" borderId="0" xfId="0" applyNumberFormat="1" applyFont="1" applyFill="1"/>
    <xf numFmtId="182" fontId="0" fillId="0" borderId="10" xfId="1" applyNumberFormat="1" applyFont="1" applyBorder="1" applyAlignment="1"/>
    <xf numFmtId="182" fontId="0" fillId="0" borderId="0" xfId="1" applyNumberFormat="1" applyFont="1" applyBorder="1" applyAlignment="1"/>
    <xf numFmtId="191" fontId="0" fillId="0" borderId="10" xfId="1" applyNumberFormat="1" applyFont="1" applyFill="1" applyBorder="1" applyAlignment="1"/>
    <xf numFmtId="191" fontId="0" fillId="0" borderId="10" xfId="1" applyNumberFormat="1" applyFont="1" applyBorder="1"/>
    <xf numFmtId="182" fontId="0" fillId="0" borderId="0" xfId="1" applyNumberFormat="1" applyFont="1" applyBorder="1"/>
    <xf numFmtId="193" fontId="0" fillId="0" borderId="14" xfId="0" applyNumberFormat="1" applyBorder="1" applyAlignment="1">
      <alignment horizontal="right"/>
    </xf>
    <xf numFmtId="193" fontId="0" fillId="0" borderId="0" xfId="0" applyNumberFormat="1" applyAlignment="1">
      <alignment horizontal="right"/>
    </xf>
    <xf numFmtId="193" fontId="0" fillId="0" borderId="10" xfId="0" applyNumberFormat="1" applyBorder="1" applyAlignment="1">
      <alignment horizontal="right"/>
    </xf>
    <xf numFmtId="193" fontId="19" fillId="0" borderId="10" xfId="0" applyNumberFormat="1" applyFont="1" applyBorder="1"/>
    <xf numFmtId="193" fontId="19" fillId="0" borderId="9" xfId="0" applyNumberFormat="1" applyFont="1" applyBorder="1"/>
    <xf numFmtId="193" fontId="19" fillId="0" borderId="0" xfId="0" applyNumberFormat="1" applyFont="1"/>
    <xf numFmtId="193" fontId="19" fillId="6" borderId="9" xfId="0" applyNumberFormat="1" applyFont="1" applyFill="1" applyBorder="1" applyAlignment="1">
      <alignment vertical="center"/>
    </xf>
    <xf numFmtId="193" fontId="19" fillId="6" borderId="0" xfId="0" applyNumberFormat="1" applyFont="1" applyFill="1" applyAlignment="1">
      <alignment vertical="center"/>
    </xf>
    <xf numFmtId="193" fontId="19" fillId="0" borderId="10" xfId="0" applyNumberFormat="1" applyFont="1" applyBorder="1" applyAlignment="1">
      <alignment horizontal="left"/>
    </xf>
    <xf numFmtId="193" fontId="19" fillId="3" borderId="10" xfId="0" applyNumberFormat="1" applyFont="1" applyFill="1" applyBorder="1" applyAlignment="1">
      <alignment horizontal="left"/>
    </xf>
    <xf numFmtId="193" fontId="19" fillId="0" borderId="11" xfId="0" applyNumberFormat="1" applyFont="1" applyBorder="1" applyAlignment="1">
      <alignment horizontal="left"/>
    </xf>
    <xf numFmtId="193" fontId="19" fillId="0" borderId="12" xfId="0" applyNumberFormat="1" applyFont="1" applyBorder="1"/>
    <xf numFmtId="193" fontId="19" fillId="3" borderId="13" xfId="1" applyNumberFormat="1" applyFont="1" applyFill="1" applyBorder="1" applyAlignment="1"/>
    <xf numFmtId="193" fontId="19" fillId="3" borderId="11" xfId="1" applyNumberFormat="1" applyFont="1" applyFill="1" applyBorder="1" applyAlignment="1"/>
    <xf numFmtId="193" fontId="19" fillId="0" borderId="13" xfId="0" applyNumberFormat="1" applyFont="1" applyBorder="1"/>
    <xf numFmtId="182" fontId="0" fillId="0" borderId="11" xfId="1" applyNumberFormat="1" applyFont="1" applyBorder="1" applyAlignment="1"/>
    <xf numFmtId="182" fontId="0" fillId="0" borderId="13" xfId="1" applyNumberFormat="1" applyFont="1" applyBorder="1" applyAlignment="1"/>
    <xf numFmtId="191" fontId="0" fillId="0" borderId="11" xfId="1" applyNumberFormat="1" applyFont="1" applyFill="1" applyBorder="1" applyAlignment="1"/>
    <xf numFmtId="191" fontId="0" fillId="0" borderId="11" xfId="1" applyNumberFormat="1" applyFont="1" applyBorder="1"/>
    <xf numFmtId="193" fontId="0" fillId="0" borderId="15" xfId="0" applyNumberFormat="1" applyBorder="1" applyAlignment="1">
      <alignment horizontal="right"/>
    </xf>
    <xf numFmtId="193" fontId="0" fillId="0" borderId="13" xfId="0" applyNumberFormat="1" applyBorder="1" applyAlignment="1">
      <alignment horizontal="right"/>
    </xf>
    <xf numFmtId="193" fontId="0" fillId="0" borderId="11" xfId="0" applyNumberFormat="1" applyBorder="1" applyAlignment="1">
      <alignment horizontal="right"/>
    </xf>
    <xf numFmtId="193" fontId="19" fillId="0" borderId="4" xfId="0" applyNumberFormat="1" applyFont="1" applyBorder="1" applyAlignment="1">
      <alignment horizontal="left"/>
    </xf>
    <xf numFmtId="193" fontId="19" fillId="0" borderId="2" xfId="0" applyNumberFormat="1" applyFont="1" applyBorder="1"/>
    <xf numFmtId="193" fontId="19" fillId="3" borderId="3" xfId="1" applyNumberFormat="1" applyFont="1" applyFill="1" applyBorder="1" applyAlignment="1"/>
    <xf numFmtId="193" fontId="19" fillId="3" borderId="4" xfId="1" applyNumberFormat="1" applyFont="1" applyFill="1" applyBorder="1" applyAlignment="1"/>
    <xf numFmtId="193" fontId="19" fillId="0" borderId="8" xfId="0" applyNumberFormat="1" applyFont="1" applyBorder="1" applyAlignment="1">
      <alignment horizontal="left"/>
    </xf>
    <xf numFmtId="193" fontId="19" fillId="0" borderId="6" xfId="0" applyNumberFormat="1" applyFont="1" applyBorder="1"/>
    <xf numFmtId="193" fontId="19" fillId="3" borderId="7" xfId="1" applyNumberFormat="1" applyFont="1" applyFill="1" applyBorder="1" applyAlignment="1"/>
    <xf numFmtId="193" fontId="19" fillId="3" borderId="8" xfId="1" applyNumberFormat="1" applyFont="1" applyFill="1" applyBorder="1" applyAlignment="1"/>
    <xf numFmtId="0" fontId="6" fillId="0" borderId="0" xfId="0" applyFont="1" applyAlignment="1">
      <alignment vertical="center"/>
    </xf>
    <xf numFmtId="57" fontId="0" fillId="0" borderId="0" xfId="0" applyNumberFormat="1"/>
    <xf numFmtId="0" fontId="0" fillId="0" borderId="0" xfId="0" applyAlignment="1">
      <alignment vertical="center"/>
    </xf>
    <xf numFmtId="49" fontId="6" fillId="0" borderId="0" xfId="0" applyNumberFormat="1" applyFont="1" applyAlignment="1">
      <alignment vertical="center"/>
    </xf>
    <xf numFmtId="0" fontId="6" fillId="0" borderId="10" xfId="0" applyFont="1" applyBorder="1" applyAlignment="1">
      <alignment horizontal="center" vertical="top" wrapText="1"/>
    </xf>
    <xf numFmtId="191" fontId="6" fillId="3" borderId="0" xfId="1" applyNumberFormat="1" applyFont="1" applyFill="1" applyBorder="1" applyAlignment="1"/>
    <xf numFmtId="1" fontId="0" fillId="0" borderId="0" xfId="0" applyNumberFormat="1" applyAlignment="1">
      <alignment vertical="center"/>
    </xf>
    <xf numFmtId="0" fontId="6" fillId="9" borderId="4" xfId="0" applyFont="1" applyFill="1" applyBorder="1" applyAlignment="1">
      <alignment horizontal="center"/>
    </xf>
    <xf numFmtId="0" fontId="6" fillId="9" borderId="10" xfId="0" applyFont="1" applyFill="1" applyBorder="1" applyAlignment="1">
      <alignment horizontal="center" vertical="top" wrapText="1"/>
    </xf>
    <xf numFmtId="191" fontId="6" fillId="9" borderId="4" xfId="1" applyNumberFormat="1" applyFont="1" applyFill="1" applyBorder="1"/>
    <xf numFmtId="191" fontId="6" fillId="9" borderId="10" xfId="1" applyNumberFormat="1" applyFont="1" applyFill="1" applyBorder="1"/>
    <xf numFmtId="193" fontId="19" fillId="9" borderId="11" xfId="0" applyNumberFormat="1" applyFont="1" applyFill="1" applyBorder="1" applyAlignment="1">
      <alignment horizontal="left"/>
    </xf>
    <xf numFmtId="193" fontId="19" fillId="9" borderId="13" xfId="0" applyNumberFormat="1" applyFont="1" applyFill="1" applyBorder="1"/>
    <xf numFmtId="191" fontId="6" fillId="9" borderId="15" xfId="1" applyNumberFormat="1" applyFont="1" applyFill="1" applyBorder="1"/>
    <xf numFmtId="191" fontId="6" fillId="9" borderId="13" xfId="1" applyNumberFormat="1" applyFont="1" applyFill="1" applyBorder="1"/>
    <xf numFmtId="191" fontId="6" fillId="9" borderId="11" xfId="1" applyNumberFormat="1" applyFont="1" applyFill="1" applyBorder="1"/>
    <xf numFmtId="194" fontId="6" fillId="0" borderId="0" xfId="0" applyNumberFormat="1" applyFont="1"/>
    <xf numFmtId="0" fontId="9" fillId="6" borderId="0" xfId="0" applyFont="1" applyFill="1"/>
    <xf numFmtId="0" fontId="1" fillId="6" borderId="0" xfId="0" applyFont="1" applyFill="1"/>
    <xf numFmtId="0" fontId="21" fillId="6" borderId="0" xfId="0" applyFont="1" applyFill="1" applyAlignment="1">
      <alignment vertical="center"/>
    </xf>
    <xf numFmtId="14" fontId="22" fillId="10" borderId="0" xfId="0" applyNumberFormat="1" applyFont="1" applyFill="1" applyAlignment="1">
      <alignment vertical="center"/>
    </xf>
    <xf numFmtId="0" fontId="21" fillId="0" borderId="0" xfId="0" applyFont="1" applyAlignment="1">
      <alignment vertical="center"/>
    </xf>
    <xf numFmtId="193" fontId="21" fillId="11" borderId="4" xfId="0" applyNumberFormat="1" applyFont="1" applyFill="1" applyBorder="1" applyAlignment="1">
      <alignment horizontal="center" vertical="center"/>
    </xf>
    <xf numFmtId="193" fontId="21" fillId="6" borderId="1" xfId="0" applyNumberFormat="1" applyFont="1" applyFill="1" applyBorder="1" applyAlignment="1">
      <alignment horizontal="center" vertical="center"/>
    </xf>
    <xf numFmtId="193" fontId="21" fillId="6" borderId="3" xfId="0" applyNumberFormat="1" applyFont="1" applyFill="1" applyBorder="1" applyAlignment="1">
      <alignment horizontal="center" vertical="center"/>
    </xf>
    <xf numFmtId="193" fontId="21" fillId="6" borderId="2" xfId="0" applyNumberFormat="1" applyFont="1" applyFill="1" applyBorder="1" applyAlignment="1">
      <alignment horizontal="center" vertical="center"/>
    </xf>
    <xf numFmtId="193" fontId="21" fillId="6" borderId="4" xfId="0" applyNumberFormat="1" applyFont="1" applyFill="1" applyBorder="1" applyAlignment="1">
      <alignment horizontal="center" vertical="center"/>
    </xf>
    <xf numFmtId="0" fontId="21" fillId="6" borderId="5" xfId="3" applyFont="1" applyFill="1" applyBorder="1">
      <alignment vertical="center"/>
    </xf>
    <xf numFmtId="0" fontId="21" fillId="6" borderId="6" xfId="3" applyFont="1" applyFill="1" applyBorder="1" applyAlignment="1">
      <alignment vertical="center" wrapText="1"/>
    </xf>
    <xf numFmtId="0" fontId="21" fillId="11" borderId="8" xfId="0" applyFont="1" applyFill="1" applyBorder="1" applyAlignment="1">
      <alignment horizontal="center" vertical="center" wrapText="1"/>
    </xf>
    <xf numFmtId="0" fontId="21" fillId="6" borderId="5" xfId="0" applyFont="1" applyFill="1" applyBorder="1" applyAlignment="1">
      <alignment horizontal="center" vertical="center" wrapText="1"/>
    </xf>
    <xf numFmtId="0" fontId="21" fillId="6" borderId="7" xfId="0" applyFont="1" applyFill="1" applyBorder="1" applyAlignment="1">
      <alignment horizontal="center" vertical="center" wrapText="1"/>
    </xf>
    <xf numFmtId="0" fontId="21" fillId="6" borderId="6" xfId="0" applyFont="1" applyFill="1" applyBorder="1" applyAlignment="1">
      <alignment horizontal="center" vertical="center" wrapText="1"/>
    </xf>
    <xf numFmtId="0" fontId="21" fillId="6" borderId="8" xfId="0" applyFont="1" applyFill="1" applyBorder="1" applyAlignment="1">
      <alignment horizontal="center" vertical="center" wrapText="1"/>
    </xf>
    <xf numFmtId="49" fontId="1" fillId="6" borderId="14" xfId="0" applyNumberFormat="1" applyFont="1" applyFill="1" applyBorder="1"/>
    <xf numFmtId="0" fontId="1" fillId="6" borderId="9" xfId="0" applyFont="1" applyFill="1" applyBorder="1"/>
    <xf numFmtId="38" fontId="21" fillId="11" borderId="10" xfId="1" applyFont="1" applyFill="1" applyBorder="1" applyAlignment="1">
      <alignment vertical="center"/>
    </xf>
    <xf numFmtId="38" fontId="21" fillId="6" borderId="14" xfId="1" applyFont="1" applyFill="1" applyBorder="1" applyAlignment="1">
      <alignment vertical="center"/>
    </xf>
    <xf numFmtId="38" fontId="21" fillId="6" borderId="0" xfId="1" applyFont="1" applyFill="1" applyBorder="1" applyAlignment="1">
      <alignment vertical="center"/>
    </xf>
    <xf numFmtId="38" fontId="21" fillId="6" borderId="9" xfId="1" applyFont="1" applyFill="1" applyBorder="1" applyAlignment="1">
      <alignment vertical="center"/>
    </xf>
    <xf numFmtId="38" fontId="21" fillId="6" borderId="10" xfId="1" applyFont="1" applyFill="1" applyBorder="1" applyAlignment="1">
      <alignment vertical="center"/>
    </xf>
    <xf numFmtId="38" fontId="1" fillId="6" borderId="15" xfId="1" applyFont="1" applyFill="1" applyBorder="1" applyAlignment="1">
      <alignment horizontal="center"/>
    </xf>
    <xf numFmtId="38" fontId="1" fillId="6" borderId="12" xfId="1" applyFont="1" applyFill="1" applyBorder="1" applyAlignment="1"/>
    <xf numFmtId="38" fontId="21" fillId="11" borderId="11" xfId="1" applyFont="1" applyFill="1" applyBorder="1" applyAlignment="1">
      <alignment vertical="center"/>
    </xf>
    <xf numFmtId="38" fontId="21" fillId="6" borderId="15" xfId="1" applyFont="1" applyFill="1" applyBorder="1" applyAlignment="1">
      <alignment vertical="center"/>
    </xf>
    <xf numFmtId="38" fontId="21" fillId="6" borderId="13" xfId="1" applyFont="1" applyFill="1" applyBorder="1" applyAlignment="1">
      <alignment vertical="center"/>
    </xf>
    <xf numFmtId="38" fontId="21" fillId="6" borderId="12" xfId="1" applyFont="1" applyFill="1" applyBorder="1" applyAlignment="1">
      <alignment vertical="center"/>
    </xf>
    <xf numFmtId="38" fontId="21" fillId="6" borderId="11" xfId="1" applyFont="1" applyFill="1" applyBorder="1" applyAlignment="1">
      <alignment vertical="center"/>
    </xf>
    <xf numFmtId="38" fontId="1" fillId="6" borderId="0" xfId="1" applyFont="1" applyFill="1" applyBorder="1" applyAlignment="1"/>
    <xf numFmtId="38" fontId="21" fillId="6" borderId="0" xfId="0" applyNumberFormat="1" applyFont="1" applyFill="1" applyAlignment="1">
      <alignment vertical="center"/>
    </xf>
    <xf numFmtId="0" fontId="21" fillId="6" borderId="7" xfId="3" applyFont="1" applyFill="1" applyBorder="1" applyAlignment="1">
      <alignment vertical="center" wrapText="1"/>
    </xf>
    <xf numFmtId="0" fontId="22" fillId="11" borderId="8" xfId="0" applyFont="1" applyFill="1" applyBorder="1" applyAlignment="1">
      <alignment horizontal="center" vertical="center" wrapText="1"/>
    </xf>
    <xf numFmtId="0" fontId="22" fillId="6" borderId="7" xfId="0" applyFont="1" applyFill="1" applyBorder="1" applyAlignment="1">
      <alignment horizontal="center" vertical="center" wrapText="1"/>
    </xf>
    <xf numFmtId="0" fontId="22" fillId="6" borderId="5" xfId="0" applyFont="1" applyFill="1" applyBorder="1" applyAlignment="1">
      <alignment horizontal="center" vertical="center" wrapText="1"/>
    </xf>
    <xf numFmtId="0" fontId="22" fillId="6" borderId="6" xfId="0" applyFont="1" applyFill="1" applyBorder="1" applyAlignment="1">
      <alignment horizontal="center" vertical="center" wrapText="1"/>
    </xf>
    <xf numFmtId="0" fontId="22" fillId="6" borderId="8" xfId="0" applyFont="1" applyFill="1" applyBorder="1" applyAlignment="1">
      <alignment horizontal="center" vertical="center" wrapText="1"/>
    </xf>
    <xf numFmtId="38" fontId="1" fillId="6" borderId="13" xfId="1" applyFont="1" applyFill="1" applyBorder="1" applyAlignment="1"/>
    <xf numFmtId="38" fontId="6" fillId="9" borderId="0" xfId="0" applyNumberFormat="1" applyFont="1" applyFill="1"/>
    <xf numFmtId="38" fontId="6" fillId="9" borderId="15" xfId="0" applyNumberFormat="1" applyFont="1" applyFill="1" applyBorder="1"/>
    <xf numFmtId="38" fontId="6" fillId="9" borderId="0" xfId="1" applyFont="1" applyFill="1" applyBorder="1"/>
    <xf numFmtId="38" fontId="6" fillId="12" borderId="2" xfId="1" applyFont="1" applyFill="1" applyBorder="1"/>
    <xf numFmtId="38" fontId="6" fillId="12" borderId="9" xfId="1" applyFont="1" applyFill="1" applyBorder="1"/>
    <xf numFmtId="38" fontId="6" fillId="12" borderId="12" xfId="1" applyFont="1" applyFill="1" applyBorder="1"/>
    <xf numFmtId="0" fontId="6" fillId="6" borderId="3" xfId="0" applyFont="1" applyFill="1" applyBorder="1"/>
    <xf numFmtId="0" fontId="6" fillId="6" borderId="0" xfId="0" applyFont="1" applyFill="1" applyAlignment="1">
      <alignment horizontal="center" vertical="center" wrapText="1"/>
    </xf>
    <xf numFmtId="0" fontId="6" fillId="6" borderId="0" xfId="0" applyFont="1" applyFill="1" applyAlignment="1">
      <alignment horizontal="center"/>
    </xf>
    <xf numFmtId="0" fontId="6" fillId="6" borderId="1" xfId="0" applyFont="1" applyFill="1" applyBorder="1" applyAlignment="1">
      <alignment horizontal="center"/>
    </xf>
    <xf numFmtId="0" fontId="6" fillId="6" borderId="4" xfId="0" applyFont="1" applyFill="1" applyBorder="1" applyAlignment="1">
      <alignment horizontal="center"/>
    </xf>
    <xf numFmtId="0" fontId="6" fillId="6" borderId="2" xfId="0" applyFont="1" applyFill="1" applyBorder="1" applyAlignment="1">
      <alignment horizontal="center"/>
    </xf>
    <xf numFmtId="0" fontId="6" fillId="6" borderId="14" xfId="0" applyFont="1" applyFill="1" applyBorder="1" applyAlignment="1">
      <alignment horizontal="center" vertical="center" wrapText="1"/>
    </xf>
    <xf numFmtId="38" fontId="6" fillId="6" borderId="10" xfId="1" applyFont="1" applyFill="1" applyBorder="1" applyAlignment="1">
      <alignment horizontal="center" vertical="center"/>
    </xf>
    <xf numFmtId="38" fontId="6" fillId="6" borderId="9" xfId="1" applyFont="1" applyFill="1" applyBorder="1" applyAlignment="1">
      <alignment horizontal="center" vertical="center"/>
    </xf>
    <xf numFmtId="0" fontId="6" fillId="6" borderId="5" xfId="0" applyFont="1" applyFill="1" applyBorder="1" applyAlignment="1">
      <alignment horizontal="center"/>
    </xf>
    <xf numFmtId="0" fontId="6" fillId="6" borderId="8" xfId="0" applyFont="1" applyFill="1" applyBorder="1" applyAlignment="1">
      <alignment horizontal="center"/>
    </xf>
    <xf numFmtId="0" fontId="6" fillId="6" borderId="6" xfId="0" applyFont="1" applyFill="1" applyBorder="1" applyAlignment="1">
      <alignment horizontal="center"/>
    </xf>
    <xf numFmtId="38" fontId="6" fillId="9" borderId="10" xfId="1" applyFont="1" applyFill="1" applyBorder="1"/>
    <xf numFmtId="38" fontId="6" fillId="9" borderId="11" xfId="1" applyFont="1" applyFill="1" applyBorder="1"/>
    <xf numFmtId="38" fontId="6" fillId="9" borderId="12" xfId="1" applyFont="1" applyFill="1" applyBorder="1"/>
    <xf numFmtId="193" fontId="6" fillId="9" borderId="10" xfId="1" applyNumberFormat="1" applyFont="1" applyFill="1" applyBorder="1"/>
    <xf numFmtId="193" fontId="6" fillId="9" borderId="0" xfId="1" applyNumberFormat="1" applyFont="1" applyFill="1" applyBorder="1"/>
    <xf numFmtId="193" fontId="6" fillId="0" borderId="10" xfId="1" applyNumberFormat="1" applyFont="1" applyBorder="1"/>
    <xf numFmtId="193" fontId="6" fillId="9" borderId="11" xfId="1" applyNumberFormat="1" applyFont="1" applyFill="1" applyBorder="1"/>
    <xf numFmtId="193" fontId="6" fillId="9" borderId="13" xfId="1" applyNumberFormat="1" applyFont="1" applyFill="1" applyBorder="1"/>
    <xf numFmtId="193" fontId="6" fillId="9" borderId="12" xfId="1" applyNumberFormat="1" applyFont="1" applyFill="1" applyBorder="1"/>
    <xf numFmtId="193" fontId="6" fillId="0" borderId="11" xfId="1" applyNumberFormat="1" applyFont="1" applyBorder="1"/>
    <xf numFmtId="49" fontId="9" fillId="0" borderId="0" xfId="0" applyNumberFormat="1" applyFont="1"/>
    <xf numFmtId="189" fontId="0" fillId="6" borderId="10" xfId="1" applyNumberFormat="1" applyFont="1" applyFill="1" applyBorder="1"/>
    <xf numFmtId="189" fontId="0" fillId="6" borderId="9" xfId="1" applyNumberFormat="1" applyFont="1" applyFill="1" applyBorder="1"/>
    <xf numFmtId="189" fontId="0" fillId="0" borderId="8" xfId="1" applyNumberFormat="1" applyFont="1" applyBorder="1"/>
    <xf numFmtId="189" fontId="0" fillId="0" borderId="6" xfId="1" applyNumberFormat="1" applyFont="1" applyBorder="1"/>
    <xf numFmtId="182" fontId="6" fillId="9" borderId="0" xfId="0" quotePrefix="1" applyNumberFormat="1" applyFont="1" applyFill="1"/>
    <xf numFmtId="0" fontId="6" fillId="9" borderId="0" xfId="0" applyFont="1" applyFill="1"/>
    <xf numFmtId="0" fontId="0" fillId="9" borderId="0" xfId="0" applyFill="1"/>
    <xf numFmtId="0" fontId="7" fillId="9" borderId="0" xfId="0" applyFont="1" applyFill="1"/>
    <xf numFmtId="191" fontId="6" fillId="0" borderId="1" xfId="1" applyNumberFormat="1" applyFont="1" applyBorder="1"/>
    <xf numFmtId="191" fontId="6" fillId="0" borderId="3" xfId="1" applyNumberFormat="1" applyFont="1" applyBorder="1"/>
    <xf numFmtId="191" fontId="6" fillId="0" borderId="2" xfId="1" applyNumberFormat="1" applyFont="1" applyBorder="1"/>
    <xf numFmtId="191" fontId="6" fillId="0" borderId="14" xfId="1" applyNumberFormat="1" applyFont="1" applyBorder="1"/>
    <xf numFmtId="191" fontId="6" fillId="0" borderId="0" xfId="1" applyNumberFormat="1" applyFont="1" applyBorder="1"/>
    <xf numFmtId="191" fontId="6" fillId="0" borderId="9" xfId="1" applyNumberFormat="1" applyFont="1" applyBorder="1"/>
    <xf numFmtId="191" fontId="6" fillId="0" borderId="15" xfId="1" applyNumberFormat="1" applyFont="1" applyBorder="1"/>
    <xf numFmtId="191" fontId="6" fillId="0" borderId="13" xfId="1" applyNumberFormat="1" applyFont="1" applyBorder="1"/>
    <xf numFmtId="191" fontId="6" fillId="0" borderId="12" xfId="1" applyNumberFormat="1" applyFont="1" applyBorder="1"/>
    <xf numFmtId="191" fontId="6" fillId="0" borderId="10" xfId="1" applyNumberFormat="1" applyFont="1" applyBorder="1"/>
    <xf numFmtId="191" fontId="6" fillId="0" borderId="11" xfId="1" applyNumberFormat="1" applyFont="1" applyBorder="1"/>
    <xf numFmtId="191" fontId="6" fillId="0" borderId="10" xfId="1" applyNumberFormat="1" applyFont="1" applyFill="1" applyBorder="1"/>
    <xf numFmtId="191" fontId="6" fillId="0" borderId="11" xfId="1" applyNumberFormat="1" applyFont="1" applyFill="1" applyBorder="1"/>
    <xf numFmtId="191" fontId="6" fillId="0" borderId="4" xfId="1" applyNumberFormat="1" applyFont="1" applyBorder="1"/>
    <xf numFmtId="189" fontId="0" fillId="9" borderId="10" xfId="1" applyNumberFormat="1" applyFont="1" applyFill="1" applyBorder="1"/>
    <xf numFmtId="189" fontId="0" fillId="9" borderId="9" xfId="1" applyNumberFormat="1" applyFont="1" applyFill="1" applyBorder="1"/>
    <xf numFmtId="182" fontId="6" fillId="6" borderId="3" xfId="0" quotePrefix="1" applyNumberFormat="1" applyFont="1" applyFill="1" applyBorder="1"/>
    <xf numFmtId="182" fontId="6" fillId="6" borderId="7" xfId="0" quotePrefix="1" applyNumberFormat="1" applyFont="1" applyFill="1" applyBorder="1"/>
    <xf numFmtId="0" fontId="1" fillId="0" borderId="11" xfId="0" applyFont="1" applyBorder="1" applyAlignment="1">
      <alignment horizontal="center"/>
    </xf>
    <xf numFmtId="0" fontId="1" fillId="0" borderId="12" xfId="0" applyFont="1" applyBorder="1" applyAlignment="1">
      <alignment horizontal="center"/>
    </xf>
    <xf numFmtId="189" fontId="0" fillId="6" borderId="4" xfId="1" applyNumberFormat="1" applyFont="1" applyFill="1" applyBorder="1"/>
    <xf numFmtId="189" fontId="0" fillId="6" borderId="2" xfId="1" applyNumberFormat="1" applyFont="1" applyFill="1" applyBorder="1"/>
    <xf numFmtId="189" fontId="0" fillId="9" borderId="8" xfId="1" applyNumberFormat="1" applyFont="1" applyFill="1" applyBorder="1"/>
    <xf numFmtId="189" fontId="0" fillId="9" borderId="6" xfId="1" applyNumberFormat="1" applyFont="1" applyFill="1" applyBorder="1"/>
    <xf numFmtId="0" fontId="1" fillId="0" borderId="0" xfId="0" applyFont="1" applyAlignment="1">
      <alignment vertical="center"/>
    </xf>
    <xf numFmtId="38" fontId="26" fillId="0" borderId="0" xfId="1" applyFont="1" applyFill="1" applyBorder="1" applyAlignment="1">
      <alignment vertical="top"/>
    </xf>
    <xf numFmtId="38" fontId="1" fillId="0" borderId="0" xfId="1" applyFont="1" applyFill="1" applyBorder="1" applyAlignment="1">
      <alignment vertical="center" shrinkToFit="1"/>
    </xf>
    <xf numFmtId="38" fontId="1" fillId="0" borderId="0" xfId="1" applyFont="1" applyFill="1" applyBorder="1"/>
    <xf numFmtId="195" fontId="1" fillId="0" borderId="0" xfId="0" applyNumberFormat="1" applyFont="1"/>
    <xf numFmtId="38" fontId="1" fillId="0" borderId="3" xfId="1" applyFont="1" applyFill="1" applyBorder="1"/>
    <xf numFmtId="38" fontId="1" fillId="0" borderId="7" xfId="1" applyFont="1" applyFill="1" applyBorder="1"/>
    <xf numFmtId="38" fontId="0" fillId="0" borderId="3" xfId="1" applyFont="1" applyFill="1" applyBorder="1" applyAlignment="1">
      <alignment horizontal="center" shrinkToFit="1"/>
    </xf>
    <xf numFmtId="38" fontId="27" fillId="0" borderId="0" xfId="1" applyFont="1" applyFill="1" applyBorder="1" applyAlignment="1">
      <alignment vertical="top"/>
    </xf>
    <xf numFmtId="38" fontId="1" fillId="0" borderId="0" xfId="1" applyFont="1" applyFill="1" applyBorder="1" applyProtection="1"/>
    <xf numFmtId="196" fontId="1" fillId="0" borderId="7" xfId="1" applyNumberFormat="1" applyFont="1" applyFill="1" applyBorder="1" applyAlignment="1">
      <alignment horizontal="center"/>
    </xf>
    <xf numFmtId="38" fontId="0" fillId="9" borderId="3" xfId="1" applyFont="1" applyFill="1" applyBorder="1"/>
    <xf numFmtId="196" fontId="1" fillId="9" borderId="7" xfId="1" applyNumberFormat="1" applyFont="1" applyFill="1" applyBorder="1" applyAlignment="1">
      <alignment horizontal="center"/>
    </xf>
    <xf numFmtId="0" fontId="1" fillId="0" borderId="7" xfId="0" applyFont="1" applyBorder="1"/>
    <xf numFmtId="195" fontId="1" fillId="0" borderId="7" xfId="0" applyNumberFormat="1" applyFont="1" applyBorder="1"/>
    <xf numFmtId="40" fontId="6" fillId="13" borderId="14" xfId="1" applyNumberFormat="1" applyFont="1" applyFill="1" applyBorder="1"/>
    <xf numFmtId="176" fontId="6" fillId="3" borderId="0" xfId="1" applyNumberFormat="1" applyFont="1" applyFill="1" applyBorder="1" applyAlignment="1"/>
    <xf numFmtId="176" fontId="6" fillId="3" borderId="10" xfId="1" applyNumberFormat="1" applyFont="1" applyFill="1" applyBorder="1" applyAlignment="1"/>
    <xf numFmtId="176" fontId="6" fillId="3" borderId="13" xfId="1" applyNumberFormat="1" applyFont="1" applyFill="1" applyBorder="1" applyAlignment="1"/>
    <xf numFmtId="176" fontId="6" fillId="3" borderId="11" xfId="1" applyNumberFormat="1" applyFont="1" applyFill="1" applyBorder="1" applyAlignment="1"/>
    <xf numFmtId="38" fontId="6" fillId="13" borderId="10" xfId="0" applyNumberFormat="1" applyFont="1" applyFill="1" applyBorder="1"/>
    <xf numFmtId="38" fontId="6" fillId="13" borderId="0" xfId="0" applyNumberFormat="1" applyFont="1" applyFill="1"/>
    <xf numFmtId="38" fontId="6" fillId="13" borderId="11" xfId="0" applyNumberFormat="1" applyFont="1" applyFill="1" applyBorder="1"/>
    <xf numFmtId="38" fontId="6" fillId="13" borderId="12" xfId="0" applyNumberFormat="1" applyFont="1" applyFill="1" applyBorder="1"/>
    <xf numFmtId="193" fontId="6" fillId="9" borderId="1" xfId="1" applyNumberFormat="1" applyFont="1" applyFill="1" applyBorder="1"/>
    <xf numFmtId="193" fontId="6" fillId="9" borderId="3" xfId="1" applyNumberFormat="1" applyFont="1" applyFill="1" applyBorder="1"/>
    <xf numFmtId="193" fontId="6" fillId="9" borderId="14" xfId="1" applyNumberFormat="1" applyFont="1" applyFill="1" applyBorder="1"/>
    <xf numFmtId="193" fontId="6" fillId="9" borderId="15" xfId="1" applyNumberFormat="1" applyFont="1" applyFill="1" applyBorder="1"/>
    <xf numFmtId="0" fontId="6" fillId="0" borderId="15" xfId="0" applyFont="1" applyBorder="1" applyAlignment="1">
      <alignment horizontal="center"/>
    </xf>
    <xf numFmtId="0" fontId="6" fillId="0" borderId="12" xfId="0" applyFont="1" applyBorder="1" applyAlignment="1">
      <alignment horizontal="center"/>
    </xf>
    <xf numFmtId="0" fontId="7" fillId="3" borderId="15" xfId="0" applyFont="1" applyFill="1" applyBorder="1" applyAlignment="1">
      <alignment horizontal="center"/>
    </xf>
    <xf numFmtId="0" fontId="7" fillId="3" borderId="12" xfId="0" applyFont="1" applyFill="1" applyBorder="1" applyAlignment="1">
      <alignment horizontal="center"/>
    </xf>
    <xf numFmtId="0" fontId="6" fillId="0" borderId="1" xfId="0" applyFont="1" applyBorder="1" applyAlignment="1">
      <alignment horizontal="center"/>
    </xf>
    <xf numFmtId="0" fontId="6" fillId="0" borderId="2" xfId="0" applyFont="1" applyBorder="1" applyAlignment="1">
      <alignment horizontal="center"/>
    </xf>
    <xf numFmtId="0" fontId="21" fillId="6" borderId="1" xfId="3" applyFont="1" applyFill="1" applyBorder="1" applyAlignment="1">
      <alignment horizontal="center" vertical="center" wrapText="1"/>
    </xf>
    <xf numFmtId="0" fontId="21" fillId="6" borderId="2" xfId="3" applyFont="1" applyFill="1" applyBorder="1" applyAlignment="1">
      <alignment horizontal="center" vertical="center" wrapText="1"/>
    </xf>
    <xf numFmtId="0" fontId="21" fillId="6" borderId="3" xfId="3" applyFont="1" applyFill="1" applyBorder="1" applyAlignment="1">
      <alignment horizontal="center" vertical="center" wrapText="1"/>
    </xf>
    <xf numFmtId="14" fontId="0" fillId="9" borderId="4" xfId="0" applyNumberFormat="1" applyFill="1" applyBorder="1"/>
  </cellXfs>
  <cellStyles count="5">
    <cellStyle name="桁区切り" xfId="1" builtinId="6"/>
    <cellStyle name="桁区切り 3" xfId="4" xr:uid="{38D82228-E8AF-4543-A567-3ED84F0E1073}"/>
    <cellStyle name="標準" xfId="0" builtinId="0"/>
    <cellStyle name="標準 10" xfId="3" xr:uid="{7D2D5069-EA0C-4251-A66E-51AA13BC50F8}"/>
    <cellStyle name="未定義" xfId="2" xr:uid="{00000000-0005-0000-0000-000003000000}"/>
  </cellStyles>
  <dxfs count="0"/>
  <tableStyles count="0" defaultTableStyle="TableStyleMedium9" defaultPivotStyle="PivotStyleLight16"/>
  <colors>
    <mruColors>
      <color rgb="FFCCFFCC"/>
      <color rgb="FF99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48"/>
  <sheetViews>
    <sheetView tabSelected="1" workbookViewId="0">
      <pane xSplit="2" ySplit="2" topLeftCell="C42" activePane="bottomRight" state="frozen"/>
      <selection activeCell="D5" sqref="D5"/>
      <selection pane="topRight" activeCell="D5" sqref="D5"/>
      <selection pane="bottomLeft" activeCell="D5" sqref="D5"/>
      <selection pane="bottomRight" activeCell="C48" sqref="C48"/>
    </sheetView>
  </sheetViews>
  <sheetFormatPr defaultRowHeight="13" x14ac:dyDescent="0.2"/>
  <cols>
    <col min="1" max="1" width="12.453125" customWidth="1"/>
    <col min="2" max="2" width="24" customWidth="1"/>
    <col min="3" max="3" width="17.36328125" customWidth="1"/>
  </cols>
  <sheetData>
    <row r="1" spans="1:3" x14ac:dyDescent="0.2">
      <c r="A1" s="15" t="s">
        <v>360</v>
      </c>
    </row>
    <row r="2" spans="1:3" x14ac:dyDescent="0.2">
      <c r="A2" s="16" t="s">
        <v>93</v>
      </c>
      <c r="B2" s="17" t="s">
        <v>94</v>
      </c>
      <c r="C2" s="18" t="s">
        <v>95</v>
      </c>
    </row>
    <row r="3" spans="1:3" x14ac:dyDescent="0.2">
      <c r="A3" s="16" t="s">
        <v>103</v>
      </c>
      <c r="B3" s="17"/>
      <c r="C3" s="18"/>
    </row>
    <row r="4" spans="1:3" x14ac:dyDescent="0.2">
      <c r="A4" s="19" t="s">
        <v>104</v>
      </c>
      <c r="B4" s="20"/>
      <c r="C4" s="21"/>
    </row>
    <row r="5" spans="1:3" ht="24" x14ac:dyDescent="0.2">
      <c r="A5" s="22" t="s">
        <v>105</v>
      </c>
      <c r="B5" s="23" t="s">
        <v>106</v>
      </c>
      <c r="C5" s="24"/>
    </row>
    <row r="6" spans="1:3" x14ac:dyDescent="0.2">
      <c r="A6" s="196" t="s">
        <v>264</v>
      </c>
      <c r="B6" s="177" t="s">
        <v>265</v>
      </c>
      <c r="C6" s="8" t="s">
        <v>107</v>
      </c>
    </row>
    <row r="7" spans="1:3" x14ac:dyDescent="0.2">
      <c r="A7" s="25" t="s">
        <v>220</v>
      </c>
      <c r="B7" s="3" t="s">
        <v>266</v>
      </c>
      <c r="C7" s="5" t="s">
        <v>107</v>
      </c>
    </row>
    <row r="8" spans="1:3" x14ac:dyDescent="0.2">
      <c r="A8" s="25" t="s">
        <v>221</v>
      </c>
      <c r="B8" s="3" t="s">
        <v>267</v>
      </c>
      <c r="C8" s="5" t="s">
        <v>107</v>
      </c>
    </row>
    <row r="9" spans="1:3" x14ac:dyDescent="0.2">
      <c r="A9" s="25" t="s">
        <v>222</v>
      </c>
      <c r="B9" s="3" t="s">
        <v>27</v>
      </c>
      <c r="C9" s="5" t="s">
        <v>107</v>
      </c>
    </row>
    <row r="10" spans="1:3" x14ac:dyDescent="0.2">
      <c r="A10" s="25" t="s">
        <v>223</v>
      </c>
      <c r="B10" s="3" t="s">
        <v>191</v>
      </c>
      <c r="C10" s="5" t="s">
        <v>107</v>
      </c>
    </row>
    <row r="11" spans="1:3" x14ac:dyDescent="0.2">
      <c r="A11" s="25" t="s">
        <v>224</v>
      </c>
      <c r="B11" s="3" t="s">
        <v>28</v>
      </c>
      <c r="C11" s="5" t="s">
        <v>107</v>
      </c>
    </row>
    <row r="12" spans="1:3" x14ac:dyDescent="0.2">
      <c r="A12" s="25" t="s">
        <v>225</v>
      </c>
      <c r="B12" s="3" t="s">
        <v>268</v>
      </c>
      <c r="C12" s="5" t="s">
        <v>107</v>
      </c>
    </row>
    <row r="13" spans="1:3" x14ac:dyDescent="0.2">
      <c r="A13" s="25" t="s">
        <v>226</v>
      </c>
      <c r="B13" s="3" t="s">
        <v>29</v>
      </c>
      <c r="C13" s="5" t="s">
        <v>107</v>
      </c>
    </row>
    <row r="14" spans="1:3" x14ac:dyDescent="0.2">
      <c r="A14" s="25" t="s">
        <v>227</v>
      </c>
      <c r="B14" s="3" t="s">
        <v>30</v>
      </c>
      <c r="C14" s="5" t="s">
        <v>107</v>
      </c>
    </row>
    <row r="15" spans="1:3" x14ac:dyDescent="0.2">
      <c r="A15" s="25" t="s">
        <v>2</v>
      </c>
      <c r="B15" s="3" t="s">
        <v>365</v>
      </c>
      <c r="C15" s="5" t="s">
        <v>107</v>
      </c>
    </row>
    <row r="16" spans="1:3" x14ac:dyDescent="0.2">
      <c r="A16" s="25" t="s">
        <v>3</v>
      </c>
      <c r="B16" s="3" t="s">
        <v>31</v>
      </c>
      <c r="C16" s="5" t="s">
        <v>107</v>
      </c>
    </row>
    <row r="17" spans="1:3" x14ac:dyDescent="0.2">
      <c r="A17" s="25" t="s">
        <v>4</v>
      </c>
      <c r="B17" s="3" t="s">
        <v>32</v>
      </c>
      <c r="C17" s="5" t="s">
        <v>107</v>
      </c>
    </row>
    <row r="18" spans="1:3" x14ac:dyDescent="0.2">
      <c r="A18" s="25" t="s">
        <v>5</v>
      </c>
      <c r="B18" s="3" t="s">
        <v>33</v>
      </c>
      <c r="C18" s="5" t="s">
        <v>107</v>
      </c>
    </row>
    <row r="19" spans="1:3" x14ac:dyDescent="0.2">
      <c r="A19" s="25" t="s">
        <v>6</v>
      </c>
      <c r="B19" s="26" t="s">
        <v>34</v>
      </c>
      <c r="C19" s="5" t="s">
        <v>107</v>
      </c>
    </row>
    <row r="20" spans="1:3" x14ac:dyDescent="0.2">
      <c r="A20" s="25" t="s">
        <v>7</v>
      </c>
      <c r="B20" s="3" t="s">
        <v>269</v>
      </c>
      <c r="C20" s="5" t="s">
        <v>107</v>
      </c>
    </row>
    <row r="21" spans="1:3" x14ac:dyDescent="0.2">
      <c r="A21" s="25" t="s">
        <v>8</v>
      </c>
      <c r="B21" s="3" t="s">
        <v>270</v>
      </c>
      <c r="C21" s="5" t="s">
        <v>107</v>
      </c>
    </row>
    <row r="22" spans="1:3" x14ac:dyDescent="0.2">
      <c r="A22" s="25" t="s">
        <v>9</v>
      </c>
      <c r="B22" s="3" t="s">
        <v>271</v>
      </c>
      <c r="C22" s="5" t="s">
        <v>107</v>
      </c>
    </row>
    <row r="23" spans="1:3" x14ac:dyDescent="0.2">
      <c r="A23" s="25" t="s">
        <v>10</v>
      </c>
      <c r="B23" s="3" t="s">
        <v>272</v>
      </c>
      <c r="C23" s="5" t="s">
        <v>107</v>
      </c>
    </row>
    <row r="24" spans="1:3" x14ac:dyDescent="0.2">
      <c r="A24" s="25" t="s">
        <v>11</v>
      </c>
      <c r="B24" s="3" t="s">
        <v>35</v>
      </c>
      <c r="C24" s="5" t="s">
        <v>107</v>
      </c>
    </row>
    <row r="25" spans="1:3" x14ac:dyDescent="0.2">
      <c r="A25" s="25" t="s">
        <v>12</v>
      </c>
      <c r="B25" s="3" t="s">
        <v>367</v>
      </c>
      <c r="C25" s="5" t="s">
        <v>107</v>
      </c>
    </row>
    <row r="26" spans="1:3" x14ac:dyDescent="0.2">
      <c r="A26" s="25" t="s">
        <v>13</v>
      </c>
      <c r="B26" s="3" t="s">
        <v>192</v>
      </c>
      <c r="C26" s="5" t="s">
        <v>107</v>
      </c>
    </row>
    <row r="27" spans="1:3" x14ac:dyDescent="0.2">
      <c r="A27" s="25" t="s">
        <v>14</v>
      </c>
      <c r="B27" s="3" t="s">
        <v>50</v>
      </c>
      <c r="C27" s="5" t="s">
        <v>107</v>
      </c>
    </row>
    <row r="28" spans="1:3" x14ac:dyDescent="0.2">
      <c r="A28" s="25" t="s">
        <v>15</v>
      </c>
      <c r="B28" s="3" t="s">
        <v>36</v>
      </c>
      <c r="C28" s="5" t="s">
        <v>107</v>
      </c>
    </row>
    <row r="29" spans="1:3" x14ac:dyDescent="0.2">
      <c r="A29" s="25" t="s">
        <v>16</v>
      </c>
      <c r="B29" s="3" t="s">
        <v>193</v>
      </c>
      <c r="C29" s="5" t="s">
        <v>107</v>
      </c>
    </row>
    <row r="30" spans="1:3" x14ac:dyDescent="0.2">
      <c r="A30" s="25" t="s">
        <v>17</v>
      </c>
      <c r="B30" s="3" t="s">
        <v>273</v>
      </c>
      <c r="C30" s="5" t="s">
        <v>107</v>
      </c>
    </row>
    <row r="31" spans="1:3" x14ac:dyDescent="0.2">
      <c r="A31" s="25" t="s">
        <v>18</v>
      </c>
      <c r="B31" s="3" t="s">
        <v>274</v>
      </c>
      <c r="C31" s="5" t="s">
        <v>107</v>
      </c>
    </row>
    <row r="32" spans="1:3" x14ac:dyDescent="0.2">
      <c r="A32" s="25" t="s">
        <v>19</v>
      </c>
      <c r="B32" s="3" t="s">
        <v>275</v>
      </c>
      <c r="C32" s="5" t="s">
        <v>107</v>
      </c>
    </row>
    <row r="33" spans="1:3" x14ac:dyDescent="0.2">
      <c r="A33" s="25" t="s">
        <v>20</v>
      </c>
      <c r="B33" s="3" t="s">
        <v>37</v>
      </c>
      <c r="C33" s="5" t="s">
        <v>107</v>
      </c>
    </row>
    <row r="34" spans="1:3" x14ac:dyDescent="0.2">
      <c r="A34" s="25" t="s">
        <v>21</v>
      </c>
      <c r="B34" s="3" t="s">
        <v>38</v>
      </c>
      <c r="C34" s="5" t="s">
        <v>107</v>
      </c>
    </row>
    <row r="35" spans="1:3" x14ac:dyDescent="0.2">
      <c r="A35" s="25" t="s">
        <v>22</v>
      </c>
      <c r="B35" s="3" t="s">
        <v>276</v>
      </c>
      <c r="C35" s="5" t="s">
        <v>107</v>
      </c>
    </row>
    <row r="36" spans="1:3" x14ac:dyDescent="0.2">
      <c r="A36" s="25" t="s">
        <v>23</v>
      </c>
      <c r="B36" s="3" t="s">
        <v>194</v>
      </c>
      <c r="C36" s="5" t="s">
        <v>107</v>
      </c>
    </row>
    <row r="37" spans="1:3" x14ac:dyDescent="0.2">
      <c r="A37" s="25" t="s">
        <v>24</v>
      </c>
      <c r="B37" s="3" t="s">
        <v>39</v>
      </c>
      <c r="C37" s="5" t="s">
        <v>107</v>
      </c>
    </row>
    <row r="38" spans="1:3" x14ac:dyDescent="0.2">
      <c r="A38" s="25" t="s">
        <v>25</v>
      </c>
      <c r="B38" s="3" t="s">
        <v>40</v>
      </c>
      <c r="C38" s="5" t="s">
        <v>107</v>
      </c>
    </row>
    <row r="39" spans="1:3" x14ac:dyDescent="0.2">
      <c r="A39" s="25" t="s">
        <v>26</v>
      </c>
      <c r="B39" s="3" t="s">
        <v>277</v>
      </c>
      <c r="C39" s="5" t="s">
        <v>107</v>
      </c>
    </row>
    <row r="40" spans="1:3" x14ac:dyDescent="0.2">
      <c r="A40" s="25" t="s">
        <v>51</v>
      </c>
      <c r="B40" s="3" t="s">
        <v>368</v>
      </c>
      <c r="C40" s="5" t="s">
        <v>107</v>
      </c>
    </row>
    <row r="41" spans="1:3" x14ac:dyDescent="0.2">
      <c r="A41" s="25" t="s">
        <v>195</v>
      </c>
      <c r="B41" s="3" t="s">
        <v>41</v>
      </c>
      <c r="C41" s="5" t="s">
        <v>107</v>
      </c>
    </row>
    <row r="42" spans="1:3" x14ac:dyDescent="0.2">
      <c r="A42" s="25" t="s">
        <v>201</v>
      </c>
      <c r="B42" s="3" t="s">
        <v>42</v>
      </c>
      <c r="C42" s="5" t="s">
        <v>107</v>
      </c>
    </row>
    <row r="43" spans="1:3" x14ac:dyDescent="0.2">
      <c r="A43" s="25" t="s">
        <v>202</v>
      </c>
      <c r="B43" s="3" t="s">
        <v>279</v>
      </c>
      <c r="C43" s="5" t="s">
        <v>107</v>
      </c>
    </row>
    <row r="44" spans="1:3" x14ac:dyDescent="0.2">
      <c r="A44" s="19" t="s">
        <v>203</v>
      </c>
      <c r="B44" s="12" t="s">
        <v>280</v>
      </c>
      <c r="C44" s="9" t="s">
        <v>107</v>
      </c>
    </row>
    <row r="45" spans="1:3" x14ac:dyDescent="0.2">
      <c r="A45" s="198" t="s">
        <v>208</v>
      </c>
      <c r="B45" s="418" t="str">
        <f>最終需要_まとめ!A46</f>
        <v>2015年赤穂市産業連関表</v>
      </c>
      <c r="C45" s="463">
        <v>45158</v>
      </c>
    </row>
    <row r="46" spans="1:3" x14ac:dyDescent="0.2">
      <c r="A46" s="27" t="s">
        <v>190</v>
      </c>
      <c r="B46" s="237" t="str">
        <f>B45</f>
        <v>2015年赤穂市産業連関表</v>
      </c>
      <c r="C46" s="24"/>
    </row>
    <row r="47" spans="1:3" x14ac:dyDescent="0.2">
      <c r="A47" s="28" t="s">
        <v>110</v>
      </c>
      <c r="B47" s="419" t="str">
        <f>B45</f>
        <v>2015年赤穂市産業連関表</v>
      </c>
      <c r="C47" s="21"/>
    </row>
    <row r="48" spans="1:3" x14ac:dyDescent="0.2">
      <c r="A48" t="s">
        <v>339</v>
      </c>
    </row>
  </sheetData>
  <phoneticPr fontId="5"/>
  <pageMargins left="0.75" right="0.75" top="1" bottom="1" header="0.51200000000000001" footer="0.51200000000000001"/>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2015年赤穂市産業連関表</v>
      </c>
      <c r="H1" s="401"/>
      <c r="I1" s="401"/>
    </row>
    <row r="2" spans="1:25" x14ac:dyDescent="0.2">
      <c r="B2" s="3" t="s">
        <v>304</v>
      </c>
      <c r="S2" s="3" t="s">
        <v>153</v>
      </c>
      <c r="U2" s="64" t="s">
        <v>210</v>
      </c>
      <c r="W2" s="3" t="s">
        <v>130</v>
      </c>
      <c r="Y2" s="3" t="s">
        <v>154</v>
      </c>
    </row>
    <row r="3" spans="1:25" ht="44" x14ac:dyDescent="0.2">
      <c r="B3" s="65"/>
      <c r="C3" s="66" t="s">
        <v>228</v>
      </c>
      <c r="D3" s="66" t="s">
        <v>247</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投入係数表!H5</f>
        <v>8.5873765564620005E-3</v>
      </c>
      <c r="E5" s="77">
        <f t="shared" ref="E5:E38" si="0">$C$10*D5</f>
        <v>0.85873765564620008</v>
      </c>
      <c r="F5" s="76">
        <f>分析係数表!C8</f>
        <v>1</v>
      </c>
      <c r="G5" s="77">
        <f t="shared" ref="G5:G38" si="1">E5*F5</f>
        <v>0.85873765564620008</v>
      </c>
      <c r="H5" s="77">
        <f t="array" ref="H5:H43">MMULT(逆行列係数!C5:AO43,'6'!G5:G43)</f>
        <v>1.007332034825337</v>
      </c>
      <c r="I5" s="77">
        <f t="shared" ref="I5:I38" si="2">C5+H5</f>
        <v>1.007332034825337</v>
      </c>
      <c r="J5" s="76">
        <f>分析係数表!G8</f>
        <v>0.11972098922003804</v>
      </c>
      <c r="K5" s="78">
        <f t="shared" ref="K5:K38" si="3">I5*J5</f>
        <v>0.12059878768232316</v>
      </c>
      <c r="L5" s="79" t="s">
        <v>181</v>
      </c>
      <c r="M5" s="80" t="s">
        <v>181</v>
      </c>
      <c r="N5" s="81">
        <f>分析係数表!H8</f>
        <v>1.236323115495826E-2</v>
      </c>
      <c r="O5" s="82">
        <f t="shared" ref="O5:O43" si="4">$M$44*N5</f>
        <v>0.2091247488323747</v>
      </c>
      <c r="P5" s="76">
        <f>分析係数表!C8</f>
        <v>1</v>
      </c>
      <c r="Q5" s="82">
        <f t="shared" ref="Q5:Q38" si="5">O5*P5</f>
        <v>0.2091247488323747</v>
      </c>
      <c r="R5" s="83">
        <f t="array" ref="R5:R43">MMULT(逆行列係数!C5:AO43,'6'!Q5:Q43)</f>
        <v>0.27959431643460769</v>
      </c>
      <c r="S5" s="84">
        <f t="shared" ref="S5:S38" si="6">I5+R5</f>
        <v>1.2869263512599447</v>
      </c>
      <c r="T5" s="85">
        <f>分析係数表!F8</f>
        <v>0.45136334812935952</v>
      </c>
      <c r="U5" s="86">
        <f t="shared" ref="U5:U43" si="7">S5*T5</f>
        <v>0.5808713867005888</v>
      </c>
      <c r="V5" s="87">
        <f>分析係数表!D8</f>
        <v>6.2777425491439443E-2</v>
      </c>
      <c r="W5" s="167">
        <f t="shared" ref="W5:W43" si="8">ROUND(S5*V5,0)</f>
        <v>0</v>
      </c>
      <c r="X5" s="76">
        <f>分析係数表!E8</f>
        <v>5.7324032974001266E-2</v>
      </c>
      <c r="Y5" s="166">
        <f t="shared" ref="Y5:Y43" si="9">ROUND(S5*X5,0)</f>
        <v>0</v>
      </c>
    </row>
    <row r="6" spans="1:25" x14ac:dyDescent="0.2">
      <c r="A6" s="6" t="s">
        <v>220</v>
      </c>
      <c r="B6" s="5" t="s">
        <v>266</v>
      </c>
      <c r="C6" s="90"/>
      <c r="D6" s="76">
        <f>投入係数表!H6</f>
        <v>0</v>
      </c>
      <c r="E6" s="77">
        <f t="shared" si="0"/>
        <v>0</v>
      </c>
      <c r="F6" s="76">
        <f>分析係数表!C9</f>
        <v>2.7906976744186074E-2</v>
      </c>
      <c r="G6" s="77">
        <f t="shared" si="1"/>
        <v>0</v>
      </c>
      <c r="H6" s="77">
        <v>8.1978219724553216E-5</v>
      </c>
      <c r="I6" s="77">
        <f t="shared" si="2"/>
        <v>8.1978219724553216E-5</v>
      </c>
      <c r="J6" s="76">
        <f>分析係数表!G9</f>
        <v>0.2857142857142857</v>
      </c>
      <c r="K6" s="78">
        <f t="shared" si="3"/>
        <v>2.342234849272949E-5</v>
      </c>
      <c r="L6" s="79"/>
      <c r="M6" s="80"/>
      <c r="N6" s="81">
        <f>分析係数表!H9</f>
        <v>6.5322433452770924E-4</v>
      </c>
      <c r="O6" s="82">
        <f t="shared" si="4"/>
        <v>1.1049326278633628E-2</v>
      </c>
      <c r="P6" s="76">
        <f>分析係数表!C9</f>
        <v>2.7906976744186074E-2</v>
      </c>
      <c r="Q6" s="82">
        <f t="shared" si="5"/>
        <v>3.0835329149675271E-4</v>
      </c>
      <c r="R6" s="83">
        <v>3.6603624301316409E-4</v>
      </c>
      <c r="S6" s="84">
        <f t="shared" si="6"/>
        <v>4.4801446273771734E-4</v>
      </c>
      <c r="T6" s="85">
        <f>分析係数表!F9</f>
        <v>0.7142857142857143</v>
      </c>
      <c r="U6" s="86">
        <f t="shared" si="7"/>
        <v>3.2001033052694096E-4</v>
      </c>
      <c r="V6" s="87">
        <f>分析係数表!D9</f>
        <v>0</v>
      </c>
      <c r="W6" s="167">
        <f t="shared" si="8"/>
        <v>0</v>
      </c>
      <c r="X6" s="76">
        <f>分析係数表!E9</f>
        <v>0</v>
      </c>
      <c r="Y6" s="166">
        <f t="shared" si="9"/>
        <v>0</v>
      </c>
    </row>
    <row r="7" spans="1:25" x14ac:dyDescent="0.2">
      <c r="A7" s="6" t="s">
        <v>221</v>
      </c>
      <c r="B7" s="5" t="s">
        <v>267</v>
      </c>
      <c r="C7" s="90"/>
      <c r="D7" s="76">
        <f>投入係数表!H7</f>
        <v>0</v>
      </c>
      <c r="E7" s="77">
        <f t="shared" si="0"/>
        <v>0</v>
      </c>
      <c r="F7" s="76">
        <f>分析係数表!C10</f>
        <v>1</v>
      </c>
      <c r="G7" s="77">
        <f t="shared" si="1"/>
        <v>0</v>
      </c>
      <c r="H7" s="77">
        <v>1.5745409586611206E-2</v>
      </c>
      <c r="I7" s="77">
        <f t="shared" si="2"/>
        <v>1.5745409586611206E-2</v>
      </c>
      <c r="J7" s="76">
        <f>分析係数表!G10</f>
        <v>0.17979610750695088</v>
      </c>
      <c r="K7" s="78">
        <f t="shared" si="3"/>
        <v>2.8309633547753234E-3</v>
      </c>
      <c r="L7" s="79"/>
      <c r="M7" s="80"/>
      <c r="N7" s="81">
        <f>分析係数表!H10</f>
        <v>1.2488112277735618E-3</v>
      </c>
      <c r="O7" s="82">
        <f t="shared" si="4"/>
        <v>2.1123712003270175E-2</v>
      </c>
      <c r="P7" s="76">
        <f>分析係数表!C10</f>
        <v>1</v>
      </c>
      <c r="Q7" s="82">
        <f t="shared" si="5"/>
        <v>2.1123712003270175E-2</v>
      </c>
      <c r="R7" s="83">
        <v>3.0804354931670726E-2</v>
      </c>
      <c r="S7" s="84">
        <f t="shared" si="6"/>
        <v>4.6549764518281932E-2</v>
      </c>
      <c r="T7" s="85">
        <f>分析係数表!F10</f>
        <v>0.51899907321594063</v>
      </c>
      <c r="U7" s="86">
        <f t="shared" si="7"/>
        <v>2.41592846434086E-2</v>
      </c>
      <c r="V7" s="87">
        <f>分析係数表!D10</f>
        <v>9.8239110287303061E-2</v>
      </c>
      <c r="W7" s="167">
        <f t="shared" si="8"/>
        <v>0</v>
      </c>
      <c r="X7" s="76">
        <f>分析係数表!E10</f>
        <v>2.9657089898053754E-2</v>
      </c>
      <c r="Y7" s="166">
        <f t="shared" si="9"/>
        <v>0</v>
      </c>
    </row>
    <row r="8" spans="1:25" x14ac:dyDescent="0.2">
      <c r="A8" s="6" t="s">
        <v>222</v>
      </c>
      <c r="B8" s="5" t="s">
        <v>27</v>
      </c>
      <c r="C8" s="90"/>
      <c r="D8" s="76">
        <f>投入係数表!H8</f>
        <v>4.2936882782310007E-4</v>
      </c>
      <c r="E8" s="77">
        <f t="shared" si="0"/>
        <v>4.2936882782310004E-2</v>
      </c>
      <c r="F8" s="76">
        <f>分析係数表!C11</f>
        <v>4.7758906908440535E-3</v>
      </c>
      <c r="G8" s="77">
        <f t="shared" si="1"/>
        <v>2.0506185877389667E-4</v>
      </c>
      <c r="H8" s="77">
        <v>5.4344566524012015E-3</v>
      </c>
      <c r="I8" s="77">
        <f t="shared" si="2"/>
        <v>5.4344566524012015E-3</v>
      </c>
      <c r="J8" s="76">
        <f>分析係数表!G11</f>
        <v>0.34306569343065696</v>
      </c>
      <c r="K8" s="78">
        <f t="shared" si="3"/>
        <v>1.8643756398748648E-3</v>
      </c>
      <c r="L8" s="79"/>
      <c r="M8" s="80"/>
      <c r="N8" s="81">
        <f>分析係数表!H11</f>
        <v>-1.9212480427285565E-5</v>
      </c>
      <c r="O8" s="82">
        <f t="shared" si="4"/>
        <v>-3.2498018466569495E-4</v>
      </c>
      <c r="P8" s="76">
        <f>分析係数表!C11</f>
        <v>4.7758906908440535E-3</v>
      </c>
      <c r="Q8" s="82">
        <f t="shared" si="5"/>
        <v>-1.552069838653674E-6</v>
      </c>
      <c r="R8" s="83">
        <v>9.4650395800299921E-4</v>
      </c>
      <c r="S8" s="84">
        <f t="shared" si="6"/>
        <v>6.3809606104042009E-3</v>
      </c>
      <c r="T8" s="85">
        <f>分析係数表!F11</f>
        <v>0.56569343065693434</v>
      </c>
      <c r="U8" s="86">
        <f t="shared" si="7"/>
        <v>3.6096674985863181E-3</v>
      </c>
      <c r="V8" s="87">
        <f>分析係数表!D11</f>
        <v>8.0291970802919707E-2</v>
      </c>
      <c r="W8" s="167">
        <f t="shared" si="8"/>
        <v>0</v>
      </c>
      <c r="X8" s="76">
        <f>分析係数表!E11</f>
        <v>6.9343065693430656E-2</v>
      </c>
      <c r="Y8" s="166">
        <f t="shared" si="9"/>
        <v>0</v>
      </c>
    </row>
    <row r="9" spans="1:25" x14ac:dyDescent="0.2">
      <c r="A9" s="6" t="s">
        <v>223</v>
      </c>
      <c r="B9" s="5" t="s">
        <v>191</v>
      </c>
      <c r="C9" s="90"/>
      <c r="D9" s="76">
        <f>投入係数表!H9</f>
        <v>2.5762129669386004E-3</v>
      </c>
      <c r="E9" s="77">
        <f t="shared" si="0"/>
        <v>0.25762129669386002</v>
      </c>
      <c r="F9" s="76">
        <f>分析係数表!C12</f>
        <v>2.7665742374590407E-2</v>
      </c>
      <c r="G9" s="77">
        <f t="shared" si="1"/>
        <v>7.1272844245402513E-3</v>
      </c>
      <c r="H9" s="77">
        <v>1.1051392972770451E-2</v>
      </c>
      <c r="I9" s="77">
        <f t="shared" si="2"/>
        <v>1.1051392972770451E-2</v>
      </c>
      <c r="J9" s="76">
        <f>分析係数表!G12</f>
        <v>0.13175675675675674</v>
      </c>
      <c r="K9" s="78">
        <f t="shared" si="3"/>
        <v>1.456095695736647E-3</v>
      </c>
      <c r="L9" s="79"/>
      <c r="M9" s="80"/>
      <c r="N9" s="81">
        <f>分析係数表!H12</f>
        <v>9.8185381223642884E-2</v>
      </c>
      <c r="O9" s="82">
        <f t="shared" si="4"/>
        <v>1.6608112337340342</v>
      </c>
      <c r="P9" s="76">
        <f>分析係数表!C12</f>
        <v>2.7665742374590407E-2</v>
      </c>
      <c r="Q9" s="82">
        <f t="shared" si="5"/>
        <v>4.594757572531144E-2</v>
      </c>
      <c r="R9" s="83">
        <v>5.1612254015862731E-2</v>
      </c>
      <c r="S9" s="84">
        <f t="shared" si="6"/>
        <v>6.2663646988633179E-2</v>
      </c>
      <c r="T9" s="85">
        <f>分析係数表!F12</f>
        <v>0.37027027027027026</v>
      </c>
      <c r="U9" s="86">
        <f t="shared" si="7"/>
        <v>2.3202485506602016E-2</v>
      </c>
      <c r="V9" s="87">
        <f>分析係数表!D12</f>
        <v>5.1576576576576577E-2</v>
      </c>
      <c r="W9" s="167">
        <f t="shared" si="8"/>
        <v>0</v>
      </c>
      <c r="X9" s="76">
        <f>分析係数表!E12</f>
        <v>4.954954954954955E-2</v>
      </c>
      <c r="Y9" s="166">
        <f t="shared" si="9"/>
        <v>0</v>
      </c>
    </row>
    <row r="10" spans="1:25" x14ac:dyDescent="0.2">
      <c r="A10" s="6" t="s">
        <v>224</v>
      </c>
      <c r="B10" s="5" t="s">
        <v>28</v>
      </c>
      <c r="C10" s="75">
        <f>最終需要_まとめ!C11</f>
        <v>100</v>
      </c>
      <c r="D10" s="76">
        <f>投入係数表!H10</f>
        <v>0.24559896951481322</v>
      </c>
      <c r="E10" s="77">
        <f t="shared" si="0"/>
        <v>24.559896951481321</v>
      </c>
      <c r="F10" s="76">
        <f>分析係数表!C13</f>
        <v>0</v>
      </c>
      <c r="G10" s="77">
        <f t="shared" si="1"/>
        <v>0</v>
      </c>
      <c r="H10" s="77">
        <v>0</v>
      </c>
      <c r="I10" s="77">
        <f t="shared" si="2"/>
        <v>100</v>
      </c>
      <c r="J10" s="76">
        <f>分析係数表!G13</f>
        <v>0.24516960068699012</v>
      </c>
      <c r="K10" s="78">
        <f t="shared" si="3"/>
        <v>24.516960068699014</v>
      </c>
      <c r="L10" s="79"/>
      <c r="M10" s="80"/>
      <c r="N10" s="81">
        <f>分析係数表!H13</f>
        <v>1.522589073862381E-2</v>
      </c>
      <c r="O10" s="82">
        <f t="shared" si="4"/>
        <v>0.25754679634756328</v>
      </c>
      <c r="P10" s="76">
        <f>分析係数表!C13</f>
        <v>0</v>
      </c>
      <c r="Q10" s="82">
        <f t="shared" si="5"/>
        <v>0</v>
      </c>
      <c r="R10" s="83">
        <v>0</v>
      </c>
      <c r="S10" s="84">
        <f t="shared" si="6"/>
        <v>100</v>
      </c>
      <c r="T10" s="85">
        <f>分析係数表!F13</f>
        <v>0.38299699441820523</v>
      </c>
      <c r="U10" s="86">
        <f t="shared" si="7"/>
        <v>38.299699441820522</v>
      </c>
      <c r="V10" s="87">
        <f>分析係数表!D13</f>
        <v>0.13954486904250751</v>
      </c>
      <c r="W10" s="167">
        <f t="shared" si="8"/>
        <v>14</v>
      </c>
      <c r="X10" s="76">
        <f>分析係数表!E13</f>
        <v>0.1348218119364534</v>
      </c>
      <c r="Y10" s="166">
        <f t="shared" si="9"/>
        <v>13</v>
      </c>
    </row>
    <row r="11" spans="1:25" x14ac:dyDescent="0.2">
      <c r="A11" s="6" t="s">
        <v>225</v>
      </c>
      <c r="B11" s="5" t="s">
        <v>268</v>
      </c>
      <c r="C11" s="90"/>
      <c r="D11" s="76">
        <f>投入係数表!H11</f>
        <v>6.0111635895234005E-3</v>
      </c>
      <c r="E11" s="77">
        <f t="shared" si="0"/>
        <v>0.60111635895234006</v>
      </c>
      <c r="F11" s="76">
        <f>分析係数表!C14</f>
        <v>8.758537565287261E-2</v>
      </c>
      <c r="G11" s="77">
        <f t="shared" si="1"/>
        <v>5.264900210992772E-2</v>
      </c>
      <c r="H11" s="77">
        <v>7.4954289401855625E-2</v>
      </c>
      <c r="I11" s="77">
        <f t="shared" si="2"/>
        <v>7.4954289401855625E-2</v>
      </c>
      <c r="J11" s="76">
        <f>分析係数表!G14</f>
        <v>0.1675092686215032</v>
      </c>
      <c r="K11" s="78">
        <f t="shared" si="3"/>
        <v>1.2555538197749324E-2</v>
      </c>
      <c r="L11" s="79"/>
      <c r="M11" s="80"/>
      <c r="N11" s="81">
        <f>分析係数表!H14</f>
        <v>1.2392049875599189E-3</v>
      </c>
      <c r="O11" s="82">
        <f t="shared" si="4"/>
        <v>2.0961221910937324E-2</v>
      </c>
      <c r="P11" s="76">
        <f>分析係数表!C14</f>
        <v>8.758537565287261E-2</v>
      </c>
      <c r="Q11" s="82">
        <f t="shared" si="5"/>
        <v>1.8358964952126698E-3</v>
      </c>
      <c r="R11" s="83">
        <v>2.1765828928446675E-2</v>
      </c>
      <c r="S11" s="84">
        <f t="shared" si="6"/>
        <v>9.6720118330302307E-2</v>
      </c>
      <c r="T11" s="85">
        <f>分析係数表!F14</f>
        <v>0.31985170205594876</v>
      </c>
      <c r="U11" s="86">
        <f t="shared" si="7"/>
        <v>3.0936094470999962E-2</v>
      </c>
      <c r="V11" s="87">
        <f>分析係数表!D14</f>
        <v>3.3704078193461412E-2</v>
      </c>
      <c r="W11" s="167">
        <f t="shared" si="8"/>
        <v>0</v>
      </c>
      <c r="X11" s="76">
        <f>分析係数表!E14</f>
        <v>2.8985507246376812E-2</v>
      </c>
      <c r="Y11" s="166">
        <f t="shared" si="9"/>
        <v>0</v>
      </c>
    </row>
    <row r="12" spans="1:25" x14ac:dyDescent="0.2">
      <c r="A12" s="6" t="s">
        <v>226</v>
      </c>
      <c r="B12" s="5" t="s">
        <v>29</v>
      </c>
      <c r="C12" s="90"/>
      <c r="D12" s="76">
        <f>投入係数表!H12</f>
        <v>0.11378273937312151</v>
      </c>
      <c r="E12" s="77">
        <f t="shared" si="0"/>
        <v>11.378273937312152</v>
      </c>
      <c r="F12" s="76">
        <f>分析係数表!C15</f>
        <v>0</v>
      </c>
      <c r="G12" s="77">
        <f t="shared" si="1"/>
        <v>0</v>
      </c>
      <c r="H12" s="77">
        <v>0</v>
      </c>
      <c r="I12" s="77">
        <f t="shared" si="2"/>
        <v>0</v>
      </c>
      <c r="J12" s="76">
        <f>分析係数表!G15</f>
        <v>9.5604813172894237E-2</v>
      </c>
      <c r="K12" s="78">
        <f t="shared" si="3"/>
        <v>0</v>
      </c>
      <c r="L12" s="79"/>
      <c r="M12" s="80"/>
      <c r="N12" s="81">
        <f>分析係数表!H15</f>
        <v>9.0490782812515016E-3</v>
      </c>
      <c r="O12" s="82">
        <f t="shared" si="4"/>
        <v>0.15306566697754234</v>
      </c>
      <c r="P12" s="76">
        <f>分析係数表!C15</f>
        <v>0</v>
      </c>
      <c r="Q12" s="82">
        <f t="shared" si="5"/>
        <v>0</v>
      </c>
      <c r="R12" s="83">
        <v>0</v>
      </c>
      <c r="S12" s="84">
        <f t="shared" si="6"/>
        <v>0</v>
      </c>
      <c r="T12" s="85">
        <f>分析係数表!F15</f>
        <v>0.30347055098163395</v>
      </c>
      <c r="U12" s="86">
        <f t="shared" si="7"/>
        <v>0</v>
      </c>
      <c r="V12" s="87">
        <f>分析係数表!D15</f>
        <v>2.4585180493983533E-2</v>
      </c>
      <c r="W12" s="167">
        <f t="shared" si="8"/>
        <v>0</v>
      </c>
      <c r="X12" s="76">
        <f>分析係数表!E15</f>
        <v>2.2317922735908803E-2</v>
      </c>
      <c r="Y12" s="166">
        <f t="shared" si="9"/>
        <v>0</v>
      </c>
    </row>
    <row r="13" spans="1:25" x14ac:dyDescent="0.2">
      <c r="A13" s="6" t="s">
        <v>227</v>
      </c>
      <c r="B13" s="5" t="s">
        <v>30</v>
      </c>
      <c r="C13" s="90"/>
      <c r="D13" s="76">
        <f>投入係数表!H13</f>
        <v>6.0111635895234005E-3</v>
      </c>
      <c r="E13" s="77">
        <f t="shared" si="0"/>
        <v>0.60111635895234006</v>
      </c>
      <c r="F13" s="76">
        <f>分析係数表!C16</f>
        <v>0.11006875655518</v>
      </c>
      <c r="G13" s="77">
        <f t="shared" si="1"/>
        <v>6.6164130174861321E-2</v>
      </c>
      <c r="H13" s="77">
        <v>9.3623990577850688E-2</v>
      </c>
      <c r="I13" s="77">
        <f t="shared" si="2"/>
        <v>9.3623990577850688E-2</v>
      </c>
      <c r="J13" s="76">
        <f>分析係数表!G16</f>
        <v>3.3349328214971212E-2</v>
      </c>
      <c r="K13" s="78">
        <f t="shared" si="3"/>
        <v>3.1222971905761148E-3</v>
      </c>
      <c r="L13" s="79"/>
      <c r="M13" s="80"/>
      <c r="N13" s="81">
        <f>分析係数表!H16</f>
        <v>1.7877213037589219E-2</v>
      </c>
      <c r="O13" s="82">
        <f t="shared" si="4"/>
        <v>0.3023940618314292</v>
      </c>
      <c r="P13" s="76">
        <f>分析係数表!C16</f>
        <v>0.11006875655518</v>
      </c>
      <c r="Q13" s="82">
        <f t="shared" si="5"/>
        <v>3.328413837545563E-2</v>
      </c>
      <c r="R13" s="83">
        <v>4.325904828327503E-2</v>
      </c>
      <c r="S13" s="84">
        <f t="shared" si="6"/>
        <v>0.13688303886112571</v>
      </c>
      <c r="T13" s="85">
        <f>分析係数表!F16</f>
        <v>0.28862763915547024</v>
      </c>
      <c r="U13" s="86">
        <f t="shared" si="7"/>
        <v>3.9508228346913199E-2</v>
      </c>
      <c r="V13" s="87">
        <f>分析係数表!D16</f>
        <v>1.6314779270633396E-2</v>
      </c>
      <c r="W13" s="167">
        <f t="shared" si="8"/>
        <v>0</v>
      </c>
      <c r="X13" s="76">
        <f>分析係数表!E16</f>
        <v>1.6554702495201537E-2</v>
      </c>
      <c r="Y13" s="166">
        <f t="shared" si="9"/>
        <v>0</v>
      </c>
    </row>
    <row r="14" spans="1:25" x14ac:dyDescent="0.2">
      <c r="A14" s="6" t="s">
        <v>2</v>
      </c>
      <c r="B14" s="5" t="s">
        <v>365</v>
      </c>
      <c r="C14" s="90"/>
      <c r="D14" s="76">
        <f>投入係数表!H14</f>
        <v>1.11635895234006E-2</v>
      </c>
      <c r="E14" s="77">
        <f t="shared" si="0"/>
        <v>1.1163589523400601</v>
      </c>
      <c r="F14" s="76">
        <f>分析係数表!C17</f>
        <v>0.13914449142004481</v>
      </c>
      <c r="G14" s="77">
        <f t="shared" si="1"/>
        <v>0.15533519866557172</v>
      </c>
      <c r="H14" s="77">
        <v>0.18402724775698323</v>
      </c>
      <c r="I14" s="77">
        <f t="shared" si="2"/>
        <v>0.18402724775698323</v>
      </c>
      <c r="J14" s="76">
        <f>分析係数表!G17</f>
        <v>0.21214924452667283</v>
      </c>
      <c r="K14" s="78">
        <f t="shared" si="3"/>
        <v>3.9041241583966838E-2</v>
      </c>
      <c r="L14" s="79"/>
      <c r="M14" s="80"/>
      <c r="N14" s="81">
        <f>分析係数表!H17</f>
        <v>3.1124218292202617E-3</v>
      </c>
      <c r="O14" s="82">
        <f t="shared" si="4"/>
        <v>5.2646789915842589E-2</v>
      </c>
      <c r="P14" s="76">
        <f>分析係数表!C17</f>
        <v>0.13914449142004481</v>
      </c>
      <c r="Q14" s="82">
        <f t="shared" si="5"/>
        <v>7.3255108077378605E-3</v>
      </c>
      <c r="R14" s="83">
        <v>1.9463217002933395E-2</v>
      </c>
      <c r="S14" s="84">
        <f t="shared" si="6"/>
        <v>0.20349046475991661</v>
      </c>
      <c r="T14" s="85">
        <f>分析係数表!F17</f>
        <v>0.32223250077089116</v>
      </c>
      <c r="U14" s="86">
        <f t="shared" si="7"/>
        <v>6.5571241342618825E-2</v>
      </c>
      <c r="V14" s="87">
        <f>分析係数表!D17</f>
        <v>3.12981806968856E-2</v>
      </c>
      <c r="W14" s="167">
        <f t="shared" si="8"/>
        <v>0</v>
      </c>
      <c r="X14" s="76">
        <f>分析係数表!E17</f>
        <v>2.8677150786308975E-2</v>
      </c>
      <c r="Y14" s="166">
        <f t="shared" si="9"/>
        <v>0</v>
      </c>
    </row>
    <row r="15" spans="1:25" x14ac:dyDescent="0.2">
      <c r="A15" s="6" t="s">
        <v>3</v>
      </c>
      <c r="B15" s="5" t="s">
        <v>31</v>
      </c>
      <c r="C15" s="90"/>
      <c r="D15" s="76">
        <f>投入係数表!H15</f>
        <v>4.2936882782310007E-4</v>
      </c>
      <c r="E15" s="77">
        <f t="shared" si="0"/>
        <v>4.2936882782310004E-2</v>
      </c>
      <c r="F15" s="76">
        <f>分析係数表!C18</f>
        <v>1</v>
      </c>
      <c r="G15" s="77">
        <f t="shared" si="1"/>
        <v>4.2936882782310004E-2</v>
      </c>
      <c r="H15" s="77">
        <v>0.10160538290590239</v>
      </c>
      <c r="I15" s="77">
        <f t="shared" si="2"/>
        <v>0.10160538290590239</v>
      </c>
      <c r="J15" s="76">
        <f>分析係数表!G18</f>
        <v>0.2156836946153087</v>
      </c>
      <c r="K15" s="78">
        <f t="shared" si="3"/>
        <v>2.1914624377948159E-2</v>
      </c>
      <c r="L15" s="79"/>
      <c r="M15" s="80"/>
      <c r="N15" s="81">
        <f>分析係数表!H18</f>
        <v>4.8031201068213914E-4</v>
      </c>
      <c r="O15" s="82">
        <f t="shared" si="4"/>
        <v>8.1245046166423737E-3</v>
      </c>
      <c r="P15" s="76">
        <f>分析係数表!C18</f>
        <v>1</v>
      </c>
      <c r="Q15" s="82">
        <f t="shared" si="5"/>
        <v>8.1245046166423737E-3</v>
      </c>
      <c r="R15" s="83">
        <v>3.1434017010457123E-2</v>
      </c>
      <c r="S15" s="84">
        <f t="shared" si="6"/>
        <v>0.13303939991635952</v>
      </c>
      <c r="T15" s="85">
        <f>分析係数表!F18</f>
        <v>0.45886648465511004</v>
      </c>
      <c r="U15" s="86">
        <f t="shared" si="7"/>
        <v>6.1047321760245236E-2</v>
      </c>
      <c r="V15" s="87">
        <f>分析係数表!D18</f>
        <v>2.7301733495608698E-2</v>
      </c>
      <c r="W15" s="167">
        <f t="shared" si="8"/>
        <v>0</v>
      </c>
      <c r="X15" s="76">
        <f>分析係数表!E18</f>
        <v>2.9308246439261866E-2</v>
      </c>
      <c r="Y15" s="166">
        <f t="shared" si="9"/>
        <v>0</v>
      </c>
    </row>
    <row r="16" spans="1:25" x14ac:dyDescent="0.2">
      <c r="A16" s="6" t="s">
        <v>4</v>
      </c>
      <c r="B16" s="5" t="s">
        <v>32</v>
      </c>
      <c r="C16" s="90"/>
      <c r="D16" s="76">
        <f>投入係数表!H16</f>
        <v>4.2936882782310007E-4</v>
      </c>
      <c r="E16" s="77">
        <f t="shared" si="0"/>
        <v>4.2936882782310004E-2</v>
      </c>
      <c r="F16" s="76">
        <f>分析係数表!C19</f>
        <v>0.27592808390211421</v>
      </c>
      <c r="G16" s="77">
        <f t="shared" si="1"/>
        <v>1.1847491794852477E-2</v>
      </c>
      <c r="H16" s="77">
        <v>2.7167386475871719E-2</v>
      </c>
      <c r="I16" s="77">
        <f t="shared" si="2"/>
        <v>2.7167386475871719E-2</v>
      </c>
      <c r="J16" s="76">
        <f>分析係数表!G19</f>
        <v>5.7631973809848587E-2</v>
      </c>
      <c r="K16" s="78">
        <f t="shared" si="3"/>
        <v>1.5657101058594736E-3</v>
      </c>
      <c r="L16" s="79"/>
      <c r="M16" s="80"/>
      <c r="N16" s="81">
        <f>分析係数表!H19</f>
        <v>-1.2488112277735618E-4</v>
      </c>
      <c r="O16" s="82">
        <f t="shared" si="4"/>
        <v>-2.1123712003270172E-3</v>
      </c>
      <c r="P16" s="76">
        <f>分析係数表!C19</f>
        <v>0.27592808390211421</v>
      </c>
      <c r="Q16" s="82">
        <f t="shared" si="5"/>
        <v>-5.8286253779624294E-4</v>
      </c>
      <c r="R16" s="83">
        <v>6.1237323267899898E-3</v>
      </c>
      <c r="S16" s="84">
        <f t="shared" si="6"/>
        <v>3.3291118802661709E-2</v>
      </c>
      <c r="T16" s="85">
        <f>分析係数表!F19</f>
        <v>0.23987177738371299</v>
      </c>
      <c r="U16" s="86">
        <f t="shared" si="7"/>
        <v>7.985599838286811E-3</v>
      </c>
      <c r="V16" s="87">
        <f>分析係数表!D19</f>
        <v>7.502387123175556E-4</v>
      </c>
      <c r="W16" s="167">
        <f t="shared" si="8"/>
        <v>0</v>
      </c>
      <c r="X16" s="76">
        <f>分析係数表!E19</f>
        <v>8.1844223161915155E-4</v>
      </c>
      <c r="Y16" s="166">
        <f t="shared" si="9"/>
        <v>0</v>
      </c>
    </row>
    <row r="17" spans="1:25" x14ac:dyDescent="0.2">
      <c r="A17" s="6" t="s">
        <v>5</v>
      </c>
      <c r="B17" s="5" t="s">
        <v>33</v>
      </c>
      <c r="C17" s="90"/>
      <c r="D17" s="76">
        <f>投入係数表!H17</f>
        <v>0</v>
      </c>
      <c r="E17" s="77">
        <f t="shared" si="0"/>
        <v>0</v>
      </c>
      <c r="F17" s="76">
        <f>分析係数表!C20</f>
        <v>2.5484643868438295E-2</v>
      </c>
      <c r="G17" s="77">
        <f t="shared" si="1"/>
        <v>0</v>
      </c>
      <c r="H17" s="77">
        <v>1.2863665707216088E-3</v>
      </c>
      <c r="I17" s="77">
        <f t="shared" si="2"/>
        <v>1.2863665707216088E-3</v>
      </c>
      <c r="J17" s="76">
        <f>分析係数表!G20</f>
        <v>9.947643979057591E-2</v>
      </c>
      <c r="K17" s="78">
        <f t="shared" si="3"/>
        <v>1.2796316672099772E-4</v>
      </c>
      <c r="L17" s="79"/>
      <c r="M17" s="80"/>
      <c r="N17" s="81">
        <f>分析係数表!H20</f>
        <v>5.9558689324585256E-4</v>
      </c>
      <c r="O17" s="82">
        <f t="shared" si="4"/>
        <v>1.0074385724636545E-2</v>
      </c>
      <c r="P17" s="76">
        <f>分析係数表!C20</f>
        <v>2.5484643868438295E-2</v>
      </c>
      <c r="Q17" s="82">
        <f t="shared" si="5"/>
        <v>2.5674213238564104E-4</v>
      </c>
      <c r="R17" s="83">
        <v>1.0486422337134165E-3</v>
      </c>
      <c r="S17" s="84">
        <f t="shared" si="6"/>
        <v>2.3350088044350251E-3</v>
      </c>
      <c r="T17" s="85">
        <f>分析係数表!F20</f>
        <v>0.22338568935427575</v>
      </c>
      <c r="U17" s="86">
        <f t="shared" si="7"/>
        <v>5.2160755142702134E-4</v>
      </c>
      <c r="V17" s="87">
        <f>分析係数表!D20</f>
        <v>0.15532286212914484</v>
      </c>
      <c r="W17" s="167">
        <f t="shared" si="8"/>
        <v>0</v>
      </c>
      <c r="X17" s="76">
        <f>分析係数表!E20</f>
        <v>0.17102966841186737</v>
      </c>
      <c r="Y17" s="166">
        <f t="shared" si="9"/>
        <v>0</v>
      </c>
    </row>
    <row r="18" spans="1:25" x14ac:dyDescent="0.2">
      <c r="A18" s="6" t="s">
        <v>6</v>
      </c>
      <c r="B18" s="5" t="s">
        <v>34</v>
      </c>
      <c r="C18" s="90"/>
      <c r="D18" s="76">
        <f>投入係数表!H18</f>
        <v>2.5762129669386004E-3</v>
      </c>
      <c r="E18" s="77">
        <f t="shared" si="0"/>
        <v>0.25762129669386002</v>
      </c>
      <c r="F18" s="76">
        <f>分析係数表!C21</f>
        <v>0.22087867795243854</v>
      </c>
      <c r="G18" s="77">
        <f t="shared" si="1"/>
        <v>5.6903051426132729E-2</v>
      </c>
      <c r="H18" s="77">
        <v>7.6097113987329643E-2</v>
      </c>
      <c r="I18" s="77">
        <f t="shared" si="2"/>
        <v>7.6097113987329643E-2</v>
      </c>
      <c r="J18" s="76">
        <f>分析係数表!G21</f>
        <v>0.28511270745603173</v>
      </c>
      <c r="K18" s="78">
        <f t="shared" si="3"/>
        <v>2.1696254198517818E-2</v>
      </c>
      <c r="L18" s="79"/>
      <c r="M18" s="80"/>
      <c r="N18" s="81">
        <f>分析係数表!H21</f>
        <v>9.8944274200520651E-4</v>
      </c>
      <c r="O18" s="82">
        <f t="shared" si="4"/>
        <v>1.673647951028329E-2</v>
      </c>
      <c r="P18" s="76">
        <f>分析係数表!C21</f>
        <v>0.22087867795243854</v>
      </c>
      <c r="Q18" s="82">
        <f t="shared" si="5"/>
        <v>3.6967314678094491E-3</v>
      </c>
      <c r="R18" s="83">
        <v>1.1227229892343324E-2</v>
      </c>
      <c r="S18" s="84">
        <f t="shared" si="6"/>
        <v>8.7324343879672972E-2</v>
      </c>
      <c r="T18" s="85">
        <f>分析係数表!F21</f>
        <v>0.42531582858558337</v>
      </c>
      <c r="U18" s="86">
        <f t="shared" si="7"/>
        <v>3.7140425672875524E-2</v>
      </c>
      <c r="V18" s="87">
        <f>分析係数表!D21</f>
        <v>6.1431756254644539E-2</v>
      </c>
      <c r="W18" s="167">
        <f t="shared" si="8"/>
        <v>0</v>
      </c>
      <c r="X18" s="76">
        <f>分析係数表!E21</f>
        <v>5.1523408471637354E-2</v>
      </c>
      <c r="Y18" s="166">
        <f t="shared" si="9"/>
        <v>0</v>
      </c>
    </row>
    <row r="19" spans="1:25" x14ac:dyDescent="0.2">
      <c r="A19" s="6" t="s">
        <v>7</v>
      </c>
      <c r="B19" s="5" t="s">
        <v>269</v>
      </c>
      <c r="C19" s="90"/>
      <c r="D19" s="76">
        <f>投入係数表!H19</f>
        <v>0</v>
      </c>
      <c r="E19" s="77">
        <f t="shared" si="0"/>
        <v>0</v>
      </c>
      <c r="F19" s="76">
        <f>分析係数表!C22</f>
        <v>2.2900763358778664E-2</v>
      </c>
      <c r="G19" s="77">
        <f t="shared" si="1"/>
        <v>0</v>
      </c>
      <c r="H19" s="77">
        <v>4.9587774169076223E-4</v>
      </c>
      <c r="I19" s="77">
        <f t="shared" si="2"/>
        <v>4.9587774169076223E-4</v>
      </c>
      <c r="J19" s="76">
        <f>分析係数表!G22</f>
        <v>0.19537275064267351</v>
      </c>
      <c r="K19" s="78">
        <f t="shared" si="3"/>
        <v>9.6880998376601356E-5</v>
      </c>
      <c r="L19" s="79"/>
      <c r="M19" s="80"/>
      <c r="N19" s="81">
        <f>分析係数表!H22</f>
        <v>4.8031201068213912E-5</v>
      </c>
      <c r="O19" s="82">
        <f t="shared" si="4"/>
        <v>8.1245046166423737E-4</v>
      </c>
      <c r="P19" s="76">
        <f>分析係数表!C22</f>
        <v>2.2900763358778664E-2</v>
      </c>
      <c r="Q19" s="82">
        <f t="shared" si="5"/>
        <v>1.8605735763303177E-5</v>
      </c>
      <c r="R19" s="83">
        <v>2.3426531608649324E-4</v>
      </c>
      <c r="S19" s="84">
        <f t="shared" si="6"/>
        <v>7.3014305777725547E-4</v>
      </c>
      <c r="T19" s="85">
        <f>分析係数表!F22</f>
        <v>0.41388174807197942</v>
      </c>
      <c r="U19" s="86">
        <f t="shared" si="7"/>
        <v>3.0219288509547077E-4</v>
      </c>
      <c r="V19" s="87">
        <f>分析係数表!D22</f>
        <v>2.313624678663239E-2</v>
      </c>
      <c r="W19" s="167">
        <f t="shared" si="8"/>
        <v>0</v>
      </c>
      <c r="X19" s="76">
        <f>分析係数表!E22</f>
        <v>1.713796058269066E-2</v>
      </c>
      <c r="Y19" s="166">
        <f t="shared" si="9"/>
        <v>0</v>
      </c>
    </row>
    <row r="20" spans="1:25" x14ac:dyDescent="0.2">
      <c r="A20" s="6" t="s">
        <v>8</v>
      </c>
      <c r="B20" s="5" t="s">
        <v>270</v>
      </c>
      <c r="C20" s="90"/>
      <c r="D20" s="76">
        <f>投入係数表!H20</f>
        <v>0</v>
      </c>
      <c r="E20" s="77">
        <f t="shared" si="0"/>
        <v>0</v>
      </c>
      <c r="F20" s="76">
        <f>分析係数表!C23</f>
        <v>0</v>
      </c>
      <c r="G20" s="77">
        <f t="shared" si="1"/>
        <v>0</v>
      </c>
      <c r="H20" s="77">
        <v>0</v>
      </c>
      <c r="I20" s="77">
        <f t="shared" si="2"/>
        <v>0</v>
      </c>
      <c r="J20" s="76">
        <f>分析係数表!G23</f>
        <v>0.21568627450980393</v>
      </c>
      <c r="K20" s="78">
        <f t="shared" si="3"/>
        <v>0</v>
      </c>
      <c r="L20" s="79"/>
      <c r="M20" s="80"/>
      <c r="N20" s="81">
        <f>分析係数表!H23</f>
        <v>2.8818720640928347E-5</v>
      </c>
      <c r="O20" s="82">
        <f t="shared" si="4"/>
        <v>4.8747027699854242E-4</v>
      </c>
      <c r="P20" s="76">
        <f>分析係数表!C23</f>
        <v>0</v>
      </c>
      <c r="Q20" s="82">
        <f t="shared" si="5"/>
        <v>0</v>
      </c>
      <c r="R20" s="83">
        <v>0</v>
      </c>
      <c r="S20" s="84">
        <f t="shared" si="6"/>
        <v>0</v>
      </c>
      <c r="T20" s="85">
        <f>分析係数表!F23</f>
        <v>0.44049247606019154</v>
      </c>
      <c r="U20" s="86">
        <f t="shared" si="7"/>
        <v>0</v>
      </c>
      <c r="V20" s="87">
        <f>分析係数表!D23</f>
        <v>5.6087551299589603E-2</v>
      </c>
      <c r="W20" s="167">
        <f t="shared" si="8"/>
        <v>0</v>
      </c>
      <c r="X20" s="76">
        <f>分析係数表!E23</f>
        <v>5.0615595075239397E-2</v>
      </c>
      <c r="Y20" s="166">
        <f t="shared" si="9"/>
        <v>0</v>
      </c>
    </row>
    <row r="21" spans="1:25" x14ac:dyDescent="0.2">
      <c r="A21" s="6" t="s">
        <v>9</v>
      </c>
      <c r="B21" s="5" t="s">
        <v>271</v>
      </c>
      <c r="C21" s="90"/>
      <c r="D21" s="76">
        <f>投入係数表!H21</f>
        <v>0</v>
      </c>
      <c r="E21" s="77">
        <f t="shared" si="0"/>
        <v>0</v>
      </c>
      <c r="F21" s="76">
        <f>分析係数表!C24</f>
        <v>0.12778993435448582</v>
      </c>
      <c r="G21" s="77">
        <f t="shared" si="1"/>
        <v>0</v>
      </c>
      <c r="H21" s="77">
        <v>1.7505129669299953E-3</v>
      </c>
      <c r="I21" s="77">
        <f t="shared" si="2"/>
        <v>1.7505129669299953E-3</v>
      </c>
      <c r="J21" s="76">
        <f>分析係数表!G24</f>
        <v>0.20582120582120583</v>
      </c>
      <c r="K21" s="78">
        <f t="shared" si="3"/>
        <v>3.6029268965918828E-4</v>
      </c>
      <c r="L21" s="79"/>
      <c r="M21" s="80"/>
      <c r="N21" s="81">
        <f>分析係数表!H24</f>
        <v>3.7464336833206854E-4</v>
      </c>
      <c r="O21" s="82">
        <f t="shared" si="4"/>
        <v>6.3371136009810524E-3</v>
      </c>
      <c r="P21" s="76">
        <f>分析係数表!C24</f>
        <v>0.12778993435448582</v>
      </c>
      <c r="Q21" s="82">
        <f t="shared" si="5"/>
        <v>8.0981933106628792E-4</v>
      </c>
      <c r="R21" s="83">
        <v>4.6315883435364604E-3</v>
      </c>
      <c r="S21" s="84">
        <f t="shared" si="6"/>
        <v>6.3821013104664558E-3</v>
      </c>
      <c r="T21" s="85">
        <f>分析係数表!F24</f>
        <v>0.38877338877338879</v>
      </c>
      <c r="U21" s="86">
        <f t="shared" si="7"/>
        <v>2.4811911539651295E-3</v>
      </c>
      <c r="V21" s="87">
        <f>分析係数表!D24</f>
        <v>2.0790020790020791E-3</v>
      </c>
      <c r="W21" s="167">
        <f t="shared" si="8"/>
        <v>0</v>
      </c>
      <c r="X21" s="76">
        <f>分析係数表!E24</f>
        <v>0</v>
      </c>
      <c r="Y21" s="166">
        <f t="shared" si="9"/>
        <v>0</v>
      </c>
    </row>
    <row r="22" spans="1:25" x14ac:dyDescent="0.2">
      <c r="A22" s="6" t="s">
        <v>10</v>
      </c>
      <c r="B22" s="5" t="s">
        <v>272</v>
      </c>
      <c r="C22" s="90"/>
      <c r="D22" s="76">
        <f>投入係数表!H22</f>
        <v>0</v>
      </c>
      <c r="E22" s="77">
        <f t="shared" si="0"/>
        <v>0</v>
      </c>
      <c r="F22" s="76">
        <f>分析係数表!C25</f>
        <v>1.1170547514159801E-2</v>
      </c>
      <c r="G22" s="77">
        <f t="shared" si="1"/>
        <v>0</v>
      </c>
      <c r="H22" s="77">
        <v>5.7497902343905949E-4</v>
      </c>
      <c r="I22" s="77">
        <f t="shared" si="2"/>
        <v>5.7497902343905949E-4</v>
      </c>
      <c r="J22" s="76">
        <f>分析係数表!G25</f>
        <v>0.19560185185185186</v>
      </c>
      <c r="K22" s="78">
        <f t="shared" si="3"/>
        <v>1.1246696176064937E-4</v>
      </c>
      <c r="L22" s="79"/>
      <c r="M22" s="80"/>
      <c r="N22" s="81">
        <f>分析係数表!H25</f>
        <v>5.4755569217763858E-4</v>
      </c>
      <c r="O22" s="82">
        <f t="shared" si="4"/>
        <v>9.261935262972306E-3</v>
      </c>
      <c r="P22" s="76">
        <f>分析係数表!C25</f>
        <v>1.1170547514159801E-2</v>
      </c>
      <c r="Q22" s="82">
        <f t="shared" si="5"/>
        <v>1.034608879281043E-4</v>
      </c>
      <c r="R22" s="83">
        <v>1.0677445674867397E-3</v>
      </c>
      <c r="S22" s="84">
        <f t="shared" si="6"/>
        <v>1.6427235909257992E-3</v>
      </c>
      <c r="T22" s="85">
        <f>分析係数表!F25</f>
        <v>0.34722222222222221</v>
      </c>
      <c r="U22" s="86">
        <f t="shared" si="7"/>
        <v>5.7039013573812467E-4</v>
      </c>
      <c r="V22" s="87">
        <f>分析係数表!D25</f>
        <v>0.24652777777777779</v>
      </c>
      <c r="W22" s="167">
        <f t="shared" si="8"/>
        <v>0</v>
      </c>
      <c r="X22" s="76">
        <f>分析係数表!E25</f>
        <v>0.22337962962962962</v>
      </c>
      <c r="Y22" s="166">
        <f t="shared" si="9"/>
        <v>0</v>
      </c>
    </row>
    <row r="23" spans="1:25" x14ac:dyDescent="0.2">
      <c r="A23" s="6" t="s">
        <v>11</v>
      </c>
      <c r="B23" s="5" t="s">
        <v>35</v>
      </c>
      <c r="C23" s="90"/>
      <c r="D23" s="76">
        <f>投入係数表!H23</f>
        <v>0</v>
      </c>
      <c r="E23" s="77">
        <f t="shared" si="0"/>
        <v>0</v>
      </c>
      <c r="F23" s="76">
        <f>分析係数表!C26</f>
        <v>0.68426150121065377</v>
      </c>
      <c r="G23" s="77">
        <f t="shared" si="1"/>
        <v>0</v>
      </c>
      <c r="H23" s="77">
        <v>1.5272165399281659E-2</v>
      </c>
      <c r="I23" s="77">
        <f t="shared" si="2"/>
        <v>1.5272165399281659E-2</v>
      </c>
      <c r="J23" s="76">
        <f>分析係数表!G26</f>
        <v>0.19646752810874307</v>
      </c>
      <c r="K23" s="78">
        <f t="shared" si="3"/>
        <v>3.0004845848647429E-3</v>
      </c>
      <c r="L23" s="79"/>
      <c r="M23" s="80"/>
      <c r="N23" s="81">
        <f>分析係数表!H26</f>
        <v>1.1546700736798624E-2</v>
      </c>
      <c r="O23" s="82">
        <f t="shared" si="4"/>
        <v>0.19531309098408267</v>
      </c>
      <c r="P23" s="76">
        <f>分析係数表!C26</f>
        <v>0.68426150121065377</v>
      </c>
      <c r="Q23" s="82">
        <f t="shared" si="5"/>
        <v>0.13364522884286142</v>
      </c>
      <c r="R23" s="83">
        <v>0.15320731985158878</v>
      </c>
      <c r="S23" s="84">
        <f t="shared" si="6"/>
        <v>0.16847948525087045</v>
      </c>
      <c r="T23" s="85">
        <f>分析係数表!F26</f>
        <v>0.33441013592884711</v>
      </c>
      <c r="U23" s="86">
        <f t="shared" si="7"/>
        <v>5.6341247563965781E-2</v>
      </c>
      <c r="V23" s="87">
        <f>分析係数表!D26</f>
        <v>3.0416177210941434E-2</v>
      </c>
      <c r="W23" s="167">
        <f t="shared" si="8"/>
        <v>0</v>
      </c>
      <c r="X23" s="76">
        <f>分析係数表!E26</f>
        <v>3.3227051518711193E-2</v>
      </c>
      <c r="Y23" s="166">
        <f t="shared" si="9"/>
        <v>0</v>
      </c>
    </row>
    <row r="24" spans="1:25" x14ac:dyDescent="0.2">
      <c r="A24" s="6" t="s">
        <v>12</v>
      </c>
      <c r="B24" s="5" t="s">
        <v>366</v>
      </c>
      <c r="C24" s="90"/>
      <c r="D24" s="76">
        <f>投入係数表!H24</f>
        <v>0</v>
      </c>
      <c r="E24" s="77">
        <f t="shared" si="0"/>
        <v>0</v>
      </c>
      <c r="F24" s="76">
        <f>分析係数表!C27</f>
        <v>0.55841188231933736</v>
      </c>
      <c r="G24" s="77">
        <f t="shared" si="1"/>
        <v>0</v>
      </c>
      <c r="H24" s="77">
        <v>1.639846214754251E-3</v>
      </c>
      <c r="I24" s="77">
        <f t="shared" si="2"/>
        <v>1.639846214754251E-3</v>
      </c>
      <c r="J24" s="76">
        <f>分析係数表!G27</f>
        <v>0.17085913312693499</v>
      </c>
      <c r="K24" s="78">
        <f t="shared" si="3"/>
        <v>2.80182702714397E-4</v>
      </c>
      <c r="L24" s="79"/>
      <c r="M24" s="80"/>
      <c r="N24" s="81">
        <f>分析係数表!H27</f>
        <v>1.1844494183421551E-2</v>
      </c>
      <c r="O24" s="82">
        <f t="shared" si="4"/>
        <v>0.20035028384640094</v>
      </c>
      <c r="P24" s="76">
        <f>分析係数表!C27</f>
        <v>0.55841188231933736</v>
      </c>
      <c r="Q24" s="82">
        <f t="shared" si="5"/>
        <v>0.11187797912588228</v>
      </c>
      <c r="R24" s="83">
        <v>0.11453128714231729</v>
      </c>
      <c r="S24" s="84">
        <f t="shared" si="6"/>
        <v>0.11617113335707155</v>
      </c>
      <c r="T24" s="85">
        <f>分析係数表!F27</f>
        <v>0.32159442724458204</v>
      </c>
      <c r="U24" s="86">
        <f t="shared" si="7"/>
        <v>3.735998909432138E-2</v>
      </c>
      <c r="V24" s="87">
        <f>分析係数表!D27</f>
        <v>0</v>
      </c>
      <c r="W24" s="167">
        <f t="shared" si="8"/>
        <v>0</v>
      </c>
      <c r="X24" s="76">
        <f>分析係数表!E27</f>
        <v>0</v>
      </c>
      <c r="Y24" s="166">
        <f t="shared" si="9"/>
        <v>0</v>
      </c>
    </row>
    <row r="25" spans="1:25" x14ac:dyDescent="0.2">
      <c r="A25" s="6" t="s">
        <v>13</v>
      </c>
      <c r="B25" s="5" t="s">
        <v>192</v>
      </c>
      <c r="C25" s="90"/>
      <c r="D25" s="76">
        <f>投入係数表!H25</f>
        <v>0</v>
      </c>
      <c r="E25" s="77">
        <f t="shared" si="0"/>
        <v>0</v>
      </c>
      <c r="F25" s="76">
        <f>分析係数表!C28</f>
        <v>4.6678935921030562E-2</v>
      </c>
      <c r="G25" s="77">
        <f t="shared" si="1"/>
        <v>0</v>
      </c>
      <c r="H25" s="77">
        <v>2.6772790330769759E-3</v>
      </c>
      <c r="I25" s="77">
        <f t="shared" si="2"/>
        <v>2.6772790330769759E-3</v>
      </c>
      <c r="J25" s="76">
        <f>分析係数表!G28</f>
        <v>0.12480417754569191</v>
      </c>
      <c r="K25" s="78">
        <f t="shared" si="3"/>
        <v>3.3413560778349725E-4</v>
      </c>
      <c r="L25" s="79"/>
      <c r="M25" s="80"/>
      <c r="N25" s="81">
        <f>分析係数表!H28</f>
        <v>2.1854196486037331E-2</v>
      </c>
      <c r="O25" s="82">
        <f t="shared" si="4"/>
        <v>0.36966496005722804</v>
      </c>
      <c r="P25" s="76">
        <f>分析係数表!C28</f>
        <v>4.6678935921030562E-2</v>
      </c>
      <c r="Q25" s="82">
        <f t="shared" si="5"/>
        <v>1.7255566982761671E-2</v>
      </c>
      <c r="R25" s="83">
        <v>1.8588891379529942E-2</v>
      </c>
      <c r="S25" s="84">
        <f t="shared" si="6"/>
        <v>2.1266170412606918E-2</v>
      </c>
      <c r="T25" s="85">
        <f>分析係数表!F28</f>
        <v>0.21409921671018275</v>
      </c>
      <c r="U25" s="86">
        <f t="shared" si="7"/>
        <v>4.5530704277644048E-3</v>
      </c>
      <c r="V25" s="87">
        <f>分析係数表!D28</f>
        <v>3.7075718015665796E-2</v>
      </c>
      <c r="W25" s="167">
        <f t="shared" si="8"/>
        <v>0</v>
      </c>
      <c r="X25" s="76">
        <f>分析係数表!E28</f>
        <v>3.3420365535248041E-2</v>
      </c>
      <c r="Y25" s="166">
        <f t="shared" si="9"/>
        <v>0</v>
      </c>
    </row>
    <row r="26" spans="1:25" x14ac:dyDescent="0.2">
      <c r="A26" s="6" t="s">
        <v>14</v>
      </c>
      <c r="B26" s="5" t="s">
        <v>50</v>
      </c>
      <c r="C26" s="90"/>
      <c r="D26" s="76">
        <f>投入係数表!H26</f>
        <v>1.6745384285100903E-2</v>
      </c>
      <c r="E26" s="77">
        <f t="shared" si="0"/>
        <v>1.6745384285100904</v>
      </c>
      <c r="F26" s="76">
        <f>分析係数表!C29</f>
        <v>0.714898177920686</v>
      </c>
      <c r="G26" s="77">
        <f t="shared" si="1"/>
        <v>1.1971244714000324</v>
      </c>
      <c r="H26" s="77">
        <v>1.3411400521559858</v>
      </c>
      <c r="I26" s="77">
        <f t="shared" si="2"/>
        <v>1.3411400521559858</v>
      </c>
      <c r="J26" s="76">
        <f>分析係数表!G29</f>
        <v>0.2589450092051549</v>
      </c>
      <c r="K26" s="78">
        <f t="shared" si="3"/>
        <v>0.34728152315093364</v>
      </c>
      <c r="L26" s="79"/>
      <c r="M26" s="80"/>
      <c r="N26" s="81">
        <f>分析係数表!H29</f>
        <v>1.0662926637143489E-2</v>
      </c>
      <c r="O26" s="82">
        <f t="shared" si="4"/>
        <v>0.18036400248946072</v>
      </c>
      <c r="P26" s="76">
        <f>分析係数表!C29</f>
        <v>0.714898177920686</v>
      </c>
      <c r="Q26" s="82">
        <f t="shared" si="5"/>
        <v>0.12894189674219753</v>
      </c>
      <c r="R26" s="83">
        <v>0.217604082207767</v>
      </c>
      <c r="S26" s="84">
        <f t="shared" si="6"/>
        <v>1.5587441343637527</v>
      </c>
      <c r="T26" s="85">
        <f>分析係数表!F29</f>
        <v>0.37284879532538223</v>
      </c>
      <c r="U26" s="86">
        <f t="shared" si="7"/>
        <v>0.58117587271803095</v>
      </c>
      <c r="V26" s="87">
        <f>分析係数表!D29</f>
        <v>6.5236532458176578E-3</v>
      </c>
      <c r="W26" s="167">
        <f t="shared" si="8"/>
        <v>0</v>
      </c>
      <c r="X26" s="76">
        <f>分析係数表!E29</f>
        <v>4.8026895061234294E-3</v>
      </c>
      <c r="Y26" s="166">
        <f t="shared" si="9"/>
        <v>0</v>
      </c>
    </row>
    <row r="27" spans="1:25" x14ac:dyDescent="0.2">
      <c r="A27" s="6" t="s">
        <v>15</v>
      </c>
      <c r="B27" s="5" t="s">
        <v>36</v>
      </c>
      <c r="C27" s="90"/>
      <c r="D27" s="76">
        <f>投入係数表!H27</f>
        <v>2.5762129669386004E-3</v>
      </c>
      <c r="E27" s="77">
        <f t="shared" si="0"/>
        <v>0.25762129669386002</v>
      </c>
      <c r="F27" s="76">
        <f>分析係数表!C30</f>
        <v>1</v>
      </c>
      <c r="G27" s="77">
        <f t="shared" si="1"/>
        <v>0.25762129669386002</v>
      </c>
      <c r="H27" s="77">
        <v>0.32885089979724985</v>
      </c>
      <c r="I27" s="77">
        <f t="shared" si="2"/>
        <v>0.32885089979724985</v>
      </c>
      <c r="J27" s="76">
        <f>分析係数表!G30</f>
        <v>0.34457852549986789</v>
      </c>
      <c r="K27" s="78">
        <f t="shared" si="3"/>
        <v>0.11331495816144116</v>
      </c>
      <c r="L27" s="79"/>
      <c r="M27" s="80"/>
      <c r="N27" s="81">
        <f>分析係数表!H30</f>
        <v>0</v>
      </c>
      <c r="O27" s="82">
        <f t="shared" si="4"/>
        <v>0</v>
      </c>
      <c r="P27" s="76">
        <f>分析係数表!C30</f>
        <v>1</v>
      </c>
      <c r="Q27" s="82">
        <f t="shared" si="5"/>
        <v>0</v>
      </c>
      <c r="R27" s="83">
        <v>3.5525181063953318E-2</v>
      </c>
      <c r="S27" s="84">
        <f t="shared" si="6"/>
        <v>0.36437608086120316</v>
      </c>
      <c r="T27" s="85">
        <f>分析係数表!F30</f>
        <v>0.44032414339822074</v>
      </c>
      <c r="U27" s="86">
        <f t="shared" si="7"/>
        <v>0.1604435856800101</v>
      </c>
      <c r="V27" s="87">
        <f>分析係数表!D30</f>
        <v>0.11177662291905223</v>
      </c>
      <c r="W27" s="167">
        <f t="shared" si="8"/>
        <v>0</v>
      </c>
      <c r="X27" s="76">
        <f>分析係数表!E30</f>
        <v>7.5662820399894304E-2</v>
      </c>
      <c r="Y27" s="166">
        <f t="shared" si="9"/>
        <v>0</v>
      </c>
    </row>
    <row r="28" spans="1:25" x14ac:dyDescent="0.2">
      <c r="A28" s="6" t="s">
        <v>16</v>
      </c>
      <c r="B28" s="5" t="s">
        <v>193</v>
      </c>
      <c r="C28" s="90"/>
      <c r="D28" s="76">
        <f>投入係数表!H28</f>
        <v>3.0914555603263203E-2</v>
      </c>
      <c r="E28" s="77">
        <f t="shared" si="0"/>
        <v>3.0914555603263203</v>
      </c>
      <c r="F28" s="76">
        <f>分析係数表!C31</f>
        <v>0.96265092809515229</v>
      </c>
      <c r="G28" s="77">
        <f t="shared" si="1"/>
        <v>2.9759925643130511</v>
      </c>
      <c r="H28" s="77">
        <v>3.4186291486242921</v>
      </c>
      <c r="I28" s="77">
        <f t="shared" si="2"/>
        <v>3.4186291486242921</v>
      </c>
      <c r="J28" s="76">
        <f>分析係数表!G31</f>
        <v>7.0888135593220339E-2</v>
      </c>
      <c r="K28" s="78">
        <f t="shared" si="3"/>
        <v>0.24234024663061424</v>
      </c>
      <c r="L28" s="79"/>
      <c r="M28" s="80"/>
      <c r="N28" s="81">
        <f>分析係数表!H31</f>
        <v>2.4361425181798096E-2</v>
      </c>
      <c r="O28" s="82">
        <f t="shared" si="4"/>
        <v>0.41207487415610122</v>
      </c>
      <c r="P28" s="76">
        <f>分析係数表!C31</f>
        <v>0.96265092809515229</v>
      </c>
      <c r="Q28" s="82">
        <f t="shared" si="5"/>
        <v>0.39668426005106394</v>
      </c>
      <c r="R28" s="83">
        <v>0.56424212037314325</v>
      </c>
      <c r="S28" s="84">
        <f t="shared" si="6"/>
        <v>3.9828712689974353</v>
      </c>
      <c r="T28" s="85">
        <f>分析係数表!F31</f>
        <v>0.34461468926553673</v>
      </c>
      <c r="U28" s="86">
        <f t="shared" si="7"/>
        <v>1.3725559447501852</v>
      </c>
      <c r="V28" s="87">
        <f>分析係数表!D31</f>
        <v>2.2598870056497176E-3</v>
      </c>
      <c r="W28" s="167">
        <f t="shared" si="8"/>
        <v>0</v>
      </c>
      <c r="X28" s="76">
        <f>分析係数表!E31</f>
        <v>1.9706214689265535E-3</v>
      </c>
      <c r="Y28" s="166">
        <f t="shared" si="9"/>
        <v>0</v>
      </c>
    </row>
    <row r="29" spans="1:25" x14ac:dyDescent="0.2">
      <c r="A29" s="6" t="s">
        <v>17</v>
      </c>
      <c r="B29" s="5" t="s">
        <v>273</v>
      </c>
      <c r="C29" s="90"/>
      <c r="D29" s="76">
        <f>投入係数表!H29</f>
        <v>1.7174753112924003E-3</v>
      </c>
      <c r="E29" s="77">
        <f t="shared" si="0"/>
        <v>0.17174753112924002</v>
      </c>
      <c r="F29" s="76">
        <f>分析係数表!C32</f>
        <v>0.97339246119733924</v>
      </c>
      <c r="G29" s="77">
        <f t="shared" si="1"/>
        <v>0.16717775203045757</v>
      </c>
      <c r="H29" s="77">
        <v>0.19660303553855901</v>
      </c>
      <c r="I29" s="77">
        <f t="shared" si="2"/>
        <v>0.19660303553855901</v>
      </c>
      <c r="J29" s="76">
        <f>分析係数表!G32</f>
        <v>0.14027149321266968</v>
      </c>
      <c r="K29" s="78">
        <f t="shared" si="3"/>
        <v>2.7577801365137239E-2</v>
      </c>
      <c r="L29" s="79"/>
      <c r="M29" s="80"/>
      <c r="N29" s="81">
        <f>分析係数表!H32</f>
        <v>6.9260991940364464E-3</v>
      </c>
      <c r="O29" s="82">
        <f t="shared" si="4"/>
        <v>0.11715535657198303</v>
      </c>
      <c r="P29" s="76">
        <f>分析係数表!C32</f>
        <v>0.97339246119733924</v>
      </c>
      <c r="Q29" s="82">
        <f t="shared" si="5"/>
        <v>0.11403814087605443</v>
      </c>
      <c r="R29" s="83">
        <v>0.15330819512830321</v>
      </c>
      <c r="S29" s="84">
        <f t="shared" si="6"/>
        <v>0.34991123066686225</v>
      </c>
      <c r="T29" s="85">
        <f>分析係数表!F32</f>
        <v>0.48190045248868779</v>
      </c>
      <c r="U29" s="86">
        <f t="shared" si="7"/>
        <v>0.16862238038923452</v>
      </c>
      <c r="V29" s="87">
        <f>分析係数表!D32</f>
        <v>3.0542986425339366E-2</v>
      </c>
      <c r="W29" s="167">
        <f t="shared" si="8"/>
        <v>0</v>
      </c>
      <c r="X29" s="76">
        <f>分析係数表!E32</f>
        <v>4.6380090497737558E-2</v>
      </c>
      <c r="Y29" s="166">
        <f t="shared" si="9"/>
        <v>0</v>
      </c>
    </row>
    <row r="30" spans="1:25" x14ac:dyDescent="0.2">
      <c r="A30" s="6" t="s">
        <v>18</v>
      </c>
      <c r="B30" s="5" t="s">
        <v>274</v>
      </c>
      <c r="C30" s="90"/>
      <c r="D30" s="76">
        <f>投入係数表!H30</f>
        <v>4.2936882782310007E-4</v>
      </c>
      <c r="E30" s="77">
        <f t="shared" si="0"/>
        <v>4.2936882782310004E-2</v>
      </c>
      <c r="F30" s="76">
        <f>分析係数表!C33</f>
        <v>0.73613503272476755</v>
      </c>
      <c r="G30" s="77">
        <f t="shared" si="1"/>
        <v>3.1607343612055284E-2</v>
      </c>
      <c r="H30" s="77">
        <v>7.4394569565990776E-2</v>
      </c>
      <c r="I30" s="77">
        <f t="shared" si="2"/>
        <v>7.4394569565990776E-2</v>
      </c>
      <c r="J30" s="76">
        <f>分析係数表!G33</f>
        <v>0.507239607659972</v>
      </c>
      <c r="K30" s="78">
        <f t="shared" si="3"/>
        <v>3.7735872278685655E-2</v>
      </c>
      <c r="L30" s="79"/>
      <c r="M30" s="80"/>
      <c r="N30" s="81">
        <f>分析係数表!H33</f>
        <v>1.0278677028597778E-3</v>
      </c>
      <c r="O30" s="82">
        <f t="shared" si="4"/>
        <v>1.738643987961468E-2</v>
      </c>
      <c r="P30" s="76">
        <f>分析係数表!C33</f>
        <v>0.73613503272476755</v>
      </c>
      <c r="Q30" s="82">
        <f t="shared" si="5"/>
        <v>1.2798767489747356E-2</v>
      </c>
      <c r="R30" s="83">
        <v>6.1665887223376105E-2</v>
      </c>
      <c r="S30" s="84">
        <f t="shared" si="6"/>
        <v>0.13606045678936687</v>
      </c>
      <c r="T30" s="85">
        <f>分析係数表!F33</f>
        <v>0.64409154600653895</v>
      </c>
      <c r="U30" s="86">
        <f t="shared" si="7"/>
        <v>8.7635389963819199E-2</v>
      </c>
      <c r="V30" s="87">
        <f>分析係数表!D33</f>
        <v>0.11583372255955161</v>
      </c>
      <c r="W30" s="167">
        <f t="shared" si="8"/>
        <v>0</v>
      </c>
      <c r="X30" s="76">
        <f>分析係数表!E33</f>
        <v>0.11116300794021486</v>
      </c>
      <c r="Y30" s="166">
        <f t="shared" si="9"/>
        <v>0</v>
      </c>
    </row>
    <row r="31" spans="1:25" x14ac:dyDescent="0.2">
      <c r="A31" s="6" t="s">
        <v>19</v>
      </c>
      <c r="B31" s="5" t="s">
        <v>275</v>
      </c>
      <c r="C31" s="90"/>
      <c r="D31" s="76">
        <f>投入係数表!H31</f>
        <v>7.6427651352511811E-2</v>
      </c>
      <c r="E31" s="77">
        <f t="shared" si="0"/>
        <v>7.6427651352511807</v>
      </c>
      <c r="F31" s="76">
        <f>分析係数表!C34</f>
        <v>0.16452089215864052</v>
      </c>
      <c r="G31" s="77">
        <f t="shared" si="1"/>
        <v>1.2573945386104772</v>
      </c>
      <c r="H31" s="77">
        <v>1.3198027729728683</v>
      </c>
      <c r="I31" s="77">
        <f t="shared" si="2"/>
        <v>1.3198027729728683</v>
      </c>
      <c r="J31" s="76">
        <f>分析係数表!G34</f>
        <v>0.42495687176538238</v>
      </c>
      <c r="K31" s="78">
        <f t="shared" si="3"/>
        <v>0.56085925774982726</v>
      </c>
      <c r="L31" s="79"/>
      <c r="M31" s="80"/>
      <c r="N31" s="81">
        <f>分析係数表!H34</f>
        <v>0.1722879182316833</v>
      </c>
      <c r="O31" s="82">
        <f t="shared" si="4"/>
        <v>2.9142598059896194</v>
      </c>
      <c r="P31" s="76">
        <f>分析係数表!C34</f>
        <v>0.16452089215864052</v>
      </c>
      <c r="Q31" s="82">
        <f t="shared" si="5"/>
        <v>0.47945662326347882</v>
      </c>
      <c r="R31" s="83">
        <v>0.5389884562502667</v>
      </c>
      <c r="S31" s="84">
        <f t="shared" si="6"/>
        <v>1.858791229223135</v>
      </c>
      <c r="T31" s="85">
        <f>分析係数表!F34</f>
        <v>0.6985815602836879</v>
      </c>
      <c r="U31" s="86">
        <f t="shared" si="7"/>
        <v>1.2985172771523319</v>
      </c>
      <c r="V31" s="87">
        <f>分析係数表!D34</f>
        <v>0.35882691201840139</v>
      </c>
      <c r="W31" s="167">
        <f t="shared" si="8"/>
        <v>1</v>
      </c>
      <c r="X31" s="76">
        <f>分析係数表!E34</f>
        <v>0.25177304964539005</v>
      </c>
      <c r="Y31" s="166">
        <f t="shared" si="9"/>
        <v>0</v>
      </c>
    </row>
    <row r="32" spans="1:25" x14ac:dyDescent="0.2">
      <c r="A32" s="6" t="s">
        <v>20</v>
      </c>
      <c r="B32" s="5" t="s">
        <v>37</v>
      </c>
      <c r="C32" s="90"/>
      <c r="D32" s="76">
        <f>投入係数表!H32</f>
        <v>1.8462859596393301E-2</v>
      </c>
      <c r="E32" s="77">
        <f t="shared" si="0"/>
        <v>1.8462859596393302</v>
      </c>
      <c r="F32" s="76">
        <f>分析係数表!C35</f>
        <v>0.4086737714624038</v>
      </c>
      <c r="G32" s="77">
        <f t="shared" si="1"/>
        <v>0.7545286463238885</v>
      </c>
      <c r="H32" s="77">
        <v>0.84145269726459326</v>
      </c>
      <c r="I32" s="77">
        <f t="shared" si="2"/>
        <v>0.84145269726459326</v>
      </c>
      <c r="J32" s="76">
        <f>分析係数表!G35</f>
        <v>0.3140916808149406</v>
      </c>
      <c r="K32" s="78">
        <f t="shared" si="3"/>
        <v>0.26429329201010149</v>
      </c>
      <c r="L32" s="79"/>
      <c r="M32" s="80"/>
      <c r="N32" s="81">
        <f>分析係数表!H35</f>
        <v>6.449629679439764E-2</v>
      </c>
      <c r="O32" s="82">
        <f t="shared" si="4"/>
        <v>1.0909584799227379</v>
      </c>
      <c r="P32" s="76">
        <f>分析係数表!C35</f>
        <v>0.4086737714624038</v>
      </c>
      <c r="Q32" s="82">
        <f t="shared" si="5"/>
        <v>0.44584611649891642</v>
      </c>
      <c r="R32" s="83">
        <v>0.50472499674886384</v>
      </c>
      <c r="S32" s="84">
        <f t="shared" si="6"/>
        <v>1.3461776940134571</v>
      </c>
      <c r="T32" s="85">
        <f>分析係数表!F35</f>
        <v>0.64261460101867574</v>
      </c>
      <c r="U32" s="86">
        <f t="shared" si="7"/>
        <v>0.86507344173869871</v>
      </c>
      <c r="V32" s="87">
        <f>分析係数表!D35</f>
        <v>5.9932088285229203E-2</v>
      </c>
      <c r="W32" s="167">
        <f t="shared" si="8"/>
        <v>0</v>
      </c>
      <c r="X32" s="76">
        <f>分析係数表!E35</f>
        <v>5.2631578947368418E-2</v>
      </c>
      <c r="Y32" s="166">
        <f t="shared" si="9"/>
        <v>0</v>
      </c>
    </row>
    <row r="33" spans="1:25" x14ac:dyDescent="0.2">
      <c r="A33" s="6" t="s">
        <v>21</v>
      </c>
      <c r="B33" s="5" t="s">
        <v>38</v>
      </c>
      <c r="C33" s="90"/>
      <c r="D33" s="76">
        <f>投入係数表!H33</f>
        <v>2.5762129669386004E-3</v>
      </c>
      <c r="E33" s="77">
        <f t="shared" si="0"/>
        <v>0.25762129669386002</v>
      </c>
      <c r="F33" s="76">
        <f>分析係数表!C36</f>
        <v>0.74689610106730564</v>
      </c>
      <c r="G33" s="77">
        <f t="shared" si="1"/>
        <v>0.19241634205254762</v>
      </c>
      <c r="H33" s="77">
        <v>0.25788160717039793</v>
      </c>
      <c r="I33" s="77">
        <f t="shared" si="2"/>
        <v>0.25788160717039793</v>
      </c>
      <c r="J33" s="76">
        <f>分析係数表!G36</f>
        <v>1.5876708345449259E-2</v>
      </c>
      <c r="K33" s="78">
        <f t="shared" si="3"/>
        <v>4.0943110647001244E-3</v>
      </c>
      <c r="L33" s="79"/>
      <c r="M33" s="80"/>
      <c r="N33" s="81">
        <f>分析係数表!H36</f>
        <v>4.3132018559256094E-2</v>
      </c>
      <c r="O33" s="82">
        <f t="shared" si="4"/>
        <v>0.72958051457448525</v>
      </c>
      <c r="P33" s="76">
        <f>分析係数表!C36</f>
        <v>0.74689610106730564</v>
      </c>
      <c r="Q33" s="82">
        <f t="shared" si="5"/>
        <v>0.5449208417503616</v>
      </c>
      <c r="R33" s="83">
        <v>0.62823747140951758</v>
      </c>
      <c r="S33" s="84">
        <f t="shared" si="6"/>
        <v>0.88611907857991556</v>
      </c>
      <c r="T33" s="85">
        <f>分析係数表!F36</f>
        <v>0.88601337598138996</v>
      </c>
      <c r="U33" s="86">
        <f t="shared" si="7"/>
        <v>0.78511335633410961</v>
      </c>
      <c r="V33" s="87">
        <f>分析係数表!D36</f>
        <v>1.0468159348647864E-2</v>
      </c>
      <c r="W33" s="167">
        <f t="shared" si="8"/>
        <v>0</v>
      </c>
      <c r="X33" s="76">
        <f>分析係数表!E36</f>
        <v>4.1291072986333237E-3</v>
      </c>
      <c r="Y33" s="166">
        <f t="shared" si="9"/>
        <v>0</v>
      </c>
    </row>
    <row r="34" spans="1:25" x14ac:dyDescent="0.2">
      <c r="A34" s="6" t="s">
        <v>22</v>
      </c>
      <c r="B34" s="5" t="s">
        <v>378</v>
      </c>
      <c r="C34" s="90"/>
      <c r="D34" s="76">
        <f>投入係数表!H34</f>
        <v>1.6745384285100903E-2</v>
      </c>
      <c r="E34" s="77">
        <f t="shared" si="0"/>
        <v>1.6745384285100904</v>
      </c>
      <c r="F34" s="76">
        <f>分析係数表!C37</f>
        <v>0.19184325518019074</v>
      </c>
      <c r="G34" s="77">
        <f t="shared" si="1"/>
        <v>0.32124890304969689</v>
      </c>
      <c r="H34" s="77">
        <v>0.413574840400113</v>
      </c>
      <c r="I34" s="77">
        <f t="shared" si="2"/>
        <v>0.413574840400113</v>
      </c>
      <c r="J34" s="76">
        <f>分析係数表!G37</f>
        <v>0.41984423991099423</v>
      </c>
      <c r="K34" s="78">
        <f t="shared" si="3"/>
        <v>0.17363701451409619</v>
      </c>
      <c r="L34" s="79"/>
      <c r="M34" s="80"/>
      <c r="N34" s="81">
        <f>分析係数表!H37</f>
        <v>5.2046609477516596E-2</v>
      </c>
      <c r="O34" s="82">
        <f t="shared" si="4"/>
        <v>0.88037132025936771</v>
      </c>
      <c r="P34" s="76">
        <f>分析係数表!C37</f>
        <v>0.19184325518019074</v>
      </c>
      <c r="Q34" s="82">
        <f t="shared" si="5"/>
        <v>0.16889329984583931</v>
      </c>
      <c r="R34" s="83">
        <v>0.22582889747216031</v>
      </c>
      <c r="S34" s="84">
        <f t="shared" si="6"/>
        <v>0.63940373787227334</v>
      </c>
      <c r="T34" s="85">
        <f>分析係数表!F37</f>
        <v>0.69485182562961467</v>
      </c>
      <c r="U34" s="86">
        <f t="shared" si="7"/>
        <v>0.44429085457494871</v>
      </c>
      <c r="V34" s="87">
        <f>分析係数表!D37</f>
        <v>8.7589764337008186E-2</v>
      </c>
      <c r="W34" s="167">
        <f t="shared" si="8"/>
        <v>0</v>
      </c>
      <c r="X34" s="76">
        <f>分析係数表!E37</f>
        <v>8.1420046525740877E-2</v>
      </c>
      <c r="Y34" s="166">
        <f t="shared" si="9"/>
        <v>0</v>
      </c>
    </row>
    <row r="35" spans="1:25" x14ac:dyDescent="0.2">
      <c r="A35" s="6" t="s">
        <v>23</v>
      </c>
      <c r="B35" s="5" t="s">
        <v>194</v>
      </c>
      <c r="C35" s="90"/>
      <c r="D35" s="76">
        <f>投入係数表!H35</f>
        <v>4.7230571060541005E-3</v>
      </c>
      <c r="E35" s="77">
        <f t="shared" si="0"/>
        <v>0.47230571060541005</v>
      </c>
      <c r="F35" s="76">
        <f>分析係数表!C38</f>
        <v>3.8450184501845008E-2</v>
      </c>
      <c r="G35" s="77">
        <f t="shared" si="1"/>
        <v>1.8160241714053033E-2</v>
      </c>
      <c r="H35" s="77">
        <v>2.6174540431774244E-2</v>
      </c>
      <c r="I35" s="77">
        <f t="shared" si="2"/>
        <v>2.6174540431774244E-2</v>
      </c>
      <c r="J35" s="76">
        <f>分析係数表!G38</f>
        <v>0.35618279569892475</v>
      </c>
      <c r="K35" s="78">
        <f t="shared" si="3"/>
        <v>9.3229209871238915E-3</v>
      </c>
      <c r="L35" s="79"/>
      <c r="M35" s="80"/>
      <c r="N35" s="81">
        <f>分析係数表!H38</f>
        <v>4.5927434461426143E-2</v>
      </c>
      <c r="O35" s="82">
        <f t="shared" si="4"/>
        <v>0.77686513144334379</v>
      </c>
      <c r="P35" s="76">
        <f>分析係数表!C38</f>
        <v>3.8450184501845008E-2</v>
      </c>
      <c r="Q35" s="82">
        <f t="shared" si="5"/>
        <v>2.9870607637046642E-2</v>
      </c>
      <c r="R35" s="83">
        <v>3.901894098668391E-2</v>
      </c>
      <c r="S35" s="84">
        <f t="shared" si="6"/>
        <v>6.5193481418458155E-2</v>
      </c>
      <c r="T35" s="85">
        <f>分析係数表!F38</f>
        <v>0.56854838709677424</v>
      </c>
      <c r="U35" s="86">
        <f t="shared" si="7"/>
        <v>3.7065648709687905E-2</v>
      </c>
      <c r="V35" s="87">
        <f>分析係数表!D38</f>
        <v>5.6451612903225805E-2</v>
      </c>
      <c r="W35" s="167">
        <f t="shared" si="8"/>
        <v>0</v>
      </c>
      <c r="X35" s="76">
        <f>分析係数表!E38</f>
        <v>4.7043010752688172E-2</v>
      </c>
      <c r="Y35" s="166">
        <f t="shared" si="9"/>
        <v>0</v>
      </c>
    </row>
    <row r="36" spans="1:25" x14ac:dyDescent="0.2">
      <c r="A36" s="6" t="s">
        <v>24</v>
      </c>
      <c r="B36" s="5" t="s">
        <v>39</v>
      </c>
      <c r="C36" s="90"/>
      <c r="D36" s="76">
        <f>投入係数表!H36</f>
        <v>0</v>
      </c>
      <c r="E36" s="77">
        <f t="shared" si="0"/>
        <v>0</v>
      </c>
      <c r="F36" s="76">
        <f>分析係数表!C39</f>
        <v>1</v>
      </c>
      <c r="G36" s="77">
        <f t="shared" si="1"/>
        <v>0</v>
      </c>
      <c r="H36" s="77">
        <v>8.5057101291635268E-2</v>
      </c>
      <c r="I36" s="77">
        <f t="shared" si="2"/>
        <v>8.5057101291635268E-2</v>
      </c>
      <c r="J36" s="76">
        <f>分析係数表!G39</f>
        <v>0.35147550111358572</v>
      </c>
      <c r="K36" s="78">
        <f t="shared" si="3"/>
        <v>2.9895487299746525E-2</v>
      </c>
      <c r="L36" s="79"/>
      <c r="M36" s="80"/>
      <c r="N36" s="81">
        <f>分析係数表!H39</f>
        <v>4.1114708114391111E-3</v>
      </c>
      <c r="O36" s="82">
        <f t="shared" si="4"/>
        <v>6.9545759518458719E-2</v>
      </c>
      <c r="P36" s="76">
        <f>分析係数表!C39</f>
        <v>1</v>
      </c>
      <c r="Q36" s="82">
        <f t="shared" si="5"/>
        <v>6.9545759518458719E-2</v>
      </c>
      <c r="R36" s="83">
        <v>0.3677075358426925</v>
      </c>
      <c r="S36" s="84">
        <f t="shared" si="6"/>
        <v>0.4527646371343278</v>
      </c>
      <c r="T36" s="85">
        <f>分析係数表!F39</f>
        <v>0.70211581291759462</v>
      </c>
      <c r="U36" s="86">
        <f t="shared" si="7"/>
        <v>0.31789321126190828</v>
      </c>
      <c r="V36" s="87">
        <f>分析係数表!D39</f>
        <v>7.4053452115812921E-2</v>
      </c>
      <c r="W36" s="167">
        <f t="shared" si="8"/>
        <v>0</v>
      </c>
      <c r="X36" s="76">
        <f>分析係数表!E39</f>
        <v>9.3819599109131402E-2</v>
      </c>
      <c r="Y36" s="166">
        <f t="shared" si="9"/>
        <v>0</v>
      </c>
    </row>
    <row r="37" spans="1:25" x14ac:dyDescent="0.2">
      <c r="A37" s="6" t="s">
        <v>25</v>
      </c>
      <c r="B37" s="5" t="s">
        <v>40</v>
      </c>
      <c r="C37" s="90"/>
      <c r="D37" s="76">
        <f>投入係数表!H37</f>
        <v>0</v>
      </c>
      <c r="E37" s="77">
        <f t="shared" si="0"/>
        <v>0</v>
      </c>
      <c r="F37" s="76">
        <f>分析係数表!C40</f>
        <v>0.87072171446580526</v>
      </c>
      <c r="G37" s="77">
        <f t="shared" si="1"/>
        <v>0</v>
      </c>
      <c r="H37" s="77">
        <v>9.509815748205367E-4</v>
      </c>
      <c r="I37" s="77">
        <f t="shared" si="2"/>
        <v>9.509815748205367E-4</v>
      </c>
      <c r="J37" s="76">
        <f>分析係数表!G40</f>
        <v>0.51632160548710782</v>
      </c>
      <c r="K37" s="78">
        <f t="shared" si="3"/>
        <v>4.9101233349999767E-4</v>
      </c>
      <c r="L37" s="79"/>
      <c r="M37" s="80"/>
      <c r="N37" s="81">
        <f>分析係数表!H40</f>
        <v>3.2209723436344248E-2</v>
      </c>
      <c r="O37" s="82">
        <f t="shared" si="4"/>
        <v>0.54482927959203753</v>
      </c>
      <c r="P37" s="76">
        <f>分析係数表!C40</f>
        <v>0.87072171446580526</v>
      </c>
      <c r="Q37" s="82">
        <f t="shared" si="5"/>
        <v>0.47439468441754851</v>
      </c>
      <c r="R37" s="83">
        <v>0.47536717869353506</v>
      </c>
      <c r="S37" s="84">
        <f t="shared" si="6"/>
        <v>0.47631816026835561</v>
      </c>
      <c r="T37" s="85">
        <f>分析係数表!F40</f>
        <v>0.71084719928870821</v>
      </c>
      <c r="U37" s="86">
        <f t="shared" si="7"/>
        <v>0.33858943019711063</v>
      </c>
      <c r="V37" s="87">
        <f>分析係数表!D40</f>
        <v>7.6590880223548832E-2</v>
      </c>
      <c r="W37" s="167">
        <f t="shared" si="8"/>
        <v>0</v>
      </c>
      <c r="X37" s="76">
        <f>分析係数表!E40</f>
        <v>4.8520259113425633E-2</v>
      </c>
      <c r="Y37" s="166">
        <f t="shared" si="9"/>
        <v>0</v>
      </c>
    </row>
    <row r="38" spans="1:25" x14ac:dyDescent="0.2">
      <c r="A38" s="6" t="s">
        <v>26</v>
      </c>
      <c r="B38" s="5" t="s">
        <v>277</v>
      </c>
      <c r="C38" s="90"/>
      <c r="D38" s="76">
        <f>投入係数表!H38</f>
        <v>0</v>
      </c>
      <c r="E38" s="77">
        <f t="shared" si="0"/>
        <v>0</v>
      </c>
      <c r="F38" s="76">
        <f>分析係数表!C41</f>
        <v>0.84583808437856334</v>
      </c>
      <c r="G38" s="77">
        <f t="shared" si="1"/>
        <v>0</v>
      </c>
      <c r="H38" s="77">
        <v>1.6481118576904413E-3</v>
      </c>
      <c r="I38" s="77">
        <f t="shared" si="2"/>
        <v>1.6481118576904413E-3</v>
      </c>
      <c r="J38" s="76">
        <f>分析係数表!G41</f>
        <v>0.44301808878315901</v>
      </c>
      <c r="K38" s="78">
        <f t="shared" si="3"/>
        <v>7.3014336529488109E-4</v>
      </c>
      <c r="L38" s="79"/>
      <c r="M38" s="80"/>
      <c r="N38" s="81">
        <f>分析係数表!H41</f>
        <v>7.1326333586297655E-2</v>
      </c>
      <c r="O38" s="82">
        <f t="shared" si="4"/>
        <v>1.2064889355713924</v>
      </c>
      <c r="P38" s="76">
        <f>分析係数表!C41</f>
        <v>0.84583808437856334</v>
      </c>
      <c r="Q38" s="82">
        <f t="shared" si="5"/>
        <v>1.0204942900876384</v>
      </c>
      <c r="R38" s="83">
        <v>1.0417833993499035</v>
      </c>
      <c r="S38" s="84">
        <f t="shared" si="6"/>
        <v>1.043431511207594</v>
      </c>
      <c r="T38" s="85">
        <f>分析係数表!F41</f>
        <v>0.54692759998204588</v>
      </c>
      <c r="U38" s="86">
        <f t="shared" si="7"/>
        <v>0.57068149217040864</v>
      </c>
      <c r="V38" s="87">
        <f>分析係数表!D41</f>
        <v>0.14515911845235424</v>
      </c>
      <c r="W38" s="167">
        <f t="shared" si="8"/>
        <v>0</v>
      </c>
      <c r="X38" s="76">
        <f>分析係数表!E41</f>
        <v>0.14242111405359306</v>
      </c>
      <c r="Y38" s="166">
        <f t="shared" si="9"/>
        <v>0</v>
      </c>
    </row>
    <row r="39" spans="1:25" x14ac:dyDescent="0.2">
      <c r="A39" s="6" t="s">
        <v>51</v>
      </c>
      <c r="B39" s="5" t="s">
        <v>368</v>
      </c>
      <c r="C39" s="90"/>
      <c r="D39" s="76">
        <f>投入係数表!H39</f>
        <v>4.2936882782310007E-4</v>
      </c>
      <c r="E39" s="77">
        <f>$C$10*D39</f>
        <v>4.2936882782310004E-2</v>
      </c>
      <c r="F39" s="76">
        <f>分析係数表!C42</f>
        <v>0.23407560849300879</v>
      </c>
      <c r="G39" s="77">
        <f>E39*F39</f>
        <v>1.0050476964062206E-2</v>
      </c>
      <c r="H39" s="77">
        <v>1.2804624139904528E-2</v>
      </c>
      <c r="I39" s="77">
        <f>C39+H39</f>
        <v>1.2804624139904528E-2</v>
      </c>
      <c r="J39" s="76">
        <f>分析係数表!G42</f>
        <v>0.48351648351648352</v>
      </c>
      <c r="K39" s="78">
        <f>I39*J39</f>
        <v>6.1912468368769142E-3</v>
      </c>
      <c r="L39" s="79"/>
      <c r="M39" s="80"/>
      <c r="N39" s="81">
        <f>分析係数表!H42</f>
        <v>1.4092354393413963E-2</v>
      </c>
      <c r="O39" s="82">
        <f t="shared" si="4"/>
        <v>0.23837296545228726</v>
      </c>
      <c r="P39" s="76">
        <f>分析係数表!C42</f>
        <v>0.23407560849300879</v>
      </c>
      <c r="Q39" s="82">
        <f>O39*P39</f>
        <v>5.5797296936527102E-2</v>
      </c>
      <c r="R39" s="83">
        <v>5.9503558630629387E-2</v>
      </c>
      <c r="S39" s="84">
        <f>I39+R39</f>
        <v>7.2308182770533913E-2</v>
      </c>
      <c r="T39" s="85">
        <f>分析係数表!F42</f>
        <v>0.55384615384615388</v>
      </c>
      <c r="U39" s="86">
        <f t="shared" si="7"/>
        <v>4.0047608919064941E-2</v>
      </c>
      <c r="V39" s="87">
        <f>分析係数表!D42</f>
        <v>0.66153846153846152</v>
      </c>
      <c r="W39" s="167">
        <f t="shared" si="8"/>
        <v>0</v>
      </c>
      <c r="X39" s="76">
        <f>分析係数表!E42</f>
        <v>0.56483516483516483</v>
      </c>
      <c r="Y39" s="166">
        <f t="shared" si="9"/>
        <v>0</v>
      </c>
    </row>
    <row r="40" spans="1:25" x14ac:dyDescent="0.2">
      <c r="A40" s="6" t="s">
        <v>195</v>
      </c>
      <c r="B40" s="5" t="s">
        <v>41</v>
      </c>
      <c r="C40" s="90"/>
      <c r="D40" s="76">
        <f>投入係数表!H40</f>
        <v>3.0485186775440102E-2</v>
      </c>
      <c r="E40" s="77">
        <f>$C$10*D40</f>
        <v>3.0485186775440103</v>
      </c>
      <c r="F40" s="76">
        <f>分析係数表!C43</f>
        <v>0.27699973067600325</v>
      </c>
      <c r="G40" s="77">
        <f>E40*F40</f>
        <v>0.84443885264045648</v>
      </c>
      <c r="H40" s="77">
        <v>1.0635473010579666</v>
      </c>
      <c r="I40" s="77">
        <f>C40+H40</f>
        <v>1.0635473010579666</v>
      </c>
      <c r="J40" s="76">
        <f>分析係数表!G43</f>
        <v>0.36947234730400647</v>
      </c>
      <c r="K40" s="78">
        <f>I40*J40</f>
        <v>0.39295131779072773</v>
      </c>
      <c r="L40" s="79"/>
      <c r="M40" s="80"/>
      <c r="N40" s="81">
        <f>分析係数表!H43</f>
        <v>3.8415354614357487E-2</v>
      </c>
      <c r="O40" s="82">
        <f t="shared" si="4"/>
        <v>0.64979787923905707</v>
      </c>
      <c r="P40" s="76">
        <f>分析係数表!C43</f>
        <v>0.27699973067600325</v>
      </c>
      <c r="Q40" s="82">
        <f>O40*P40</f>
        <v>0.17999383754305689</v>
      </c>
      <c r="R40" s="83">
        <v>0.31212866506118808</v>
      </c>
      <c r="S40" s="84">
        <f>I40+R40</f>
        <v>1.3756759661191547</v>
      </c>
      <c r="T40" s="85">
        <f>分析係数表!F43</f>
        <v>0.59762152176423045</v>
      </c>
      <c r="U40" s="86">
        <f t="shared" si="7"/>
        <v>0.82213356432660711</v>
      </c>
      <c r="V40" s="87">
        <f>分析係数表!D43</f>
        <v>0.12735249971134974</v>
      </c>
      <c r="W40" s="167">
        <f t="shared" si="8"/>
        <v>0</v>
      </c>
      <c r="X40" s="76">
        <f>分析係数表!E43</f>
        <v>0.10079667474887426</v>
      </c>
      <c r="Y40" s="166">
        <f t="shared" si="9"/>
        <v>0</v>
      </c>
    </row>
    <row r="41" spans="1:25" x14ac:dyDescent="0.2">
      <c r="A41" s="6" t="s">
        <v>341</v>
      </c>
      <c r="B41" s="5" t="s">
        <v>42</v>
      </c>
      <c r="C41" s="90"/>
      <c r="D41" s="76">
        <f>投入係数表!H41</f>
        <v>0</v>
      </c>
      <c r="E41" s="77">
        <f>$C$10*D41</f>
        <v>0</v>
      </c>
      <c r="F41" s="76">
        <f>分析係数表!C44</f>
        <v>0.49584741394123377</v>
      </c>
      <c r="G41" s="77">
        <f>E41*F41</f>
        <v>0</v>
      </c>
      <c r="H41" s="77">
        <v>2.3177696384494876E-3</v>
      </c>
      <c r="I41" s="77">
        <f>C41+H41</f>
        <v>2.3177696384494876E-3</v>
      </c>
      <c r="J41" s="76">
        <f>分析係数表!G44</f>
        <v>0.26302305721605468</v>
      </c>
      <c r="K41" s="78">
        <f>I41*J41</f>
        <v>6.0962685622753391E-4</v>
      </c>
      <c r="L41" s="79"/>
      <c r="M41" s="80"/>
      <c r="N41" s="81">
        <f>分析係数表!H44</f>
        <v>0.12140366382001748</v>
      </c>
      <c r="O41" s="82">
        <f t="shared" si="4"/>
        <v>2.0535497869025265</v>
      </c>
      <c r="P41" s="76">
        <f>分析係数表!C44</f>
        <v>0.49584741394123377</v>
      </c>
      <c r="Q41" s="82">
        <f>O41*P41</f>
        <v>1.0182473512351895</v>
      </c>
      <c r="R41" s="83">
        <v>1.0368669795244345</v>
      </c>
      <c r="S41" s="84">
        <f>I41+R41</f>
        <v>1.0391847491628841</v>
      </c>
      <c r="T41" s="85">
        <f>分析係数表!F44</f>
        <v>0.50173640762880733</v>
      </c>
      <c r="U41" s="86">
        <f t="shared" si="7"/>
        <v>0.52139682290762868</v>
      </c>
      <c r="V41" s="87">
        <f>分析係数表!D44</f>
        <v>0.16572729860518076</v>
      </c>
      <c r="W41" s="167">
        <f t="shared" si="8"/>
        <v>0</v>
      </c>
      <c r="X41" s="76">
        <f>分析係数表!E44</f>
        <v>0.11534301167093652</v>
      </c>
      <c r="Y41" s="166">
        <f t="shared" si="9"/>
        <v>0</v>
      </c>
    </row>
    <row r="42" spans="1:25" x14ac:dyDescent="0.2">
      <c r="A42" s="6" t="s">
        <v>342</v>
      </c>
      <c r="B42" s="5" t="s">
        <v>279</v>
      </c>
      <c r="C42" s="90"/>
      <c r="D42" s="76">
        <f>投入係数表!H42</f>
        <v>1.2881064834693002E-3</v>
      </c>
      <c r="E42" s="77">
        <f>$C$10*D42</f>
        <v>0.12881064834693001</v>
      </c>
      <c r="F42" s="76">
        <f>分析係数表!C45</f>
        <v>1</v>
      </c>
      <c r="G42" s="77">
        <f>E42*F42</f>
        <v>0.12881064834693001</v>
      </c>
      <c r="H42" s="77">
        <v>0.14856500410323364</v>
      </c>
      <c r="I42" s="77">
        <f>C42+H42</f>
        <v>0.14856500410323364</v>
      </c>
      <c r="J42" s="76">
        <f>分析係数表!G45</f>
        <v>0</v>
      </c>
      <c r="K42" s="78">
        <f>I42*J42</f>
        <v>0</v>
      </c>
      <c r="L42" s="79"/>
      <c r="M42" s="80"/>
      <c r="N42" s="81">
        <f>分析係数表!H45</f>
        <v>0</v>
      </c>
      <c r="O42" s="82">
        <f t="shared" si="4"/>
        <v>0</v>
      </c>
      <c r="P42" s="76">
        <f>分析係数表!C45</f>
        <v>1</v>
      </c>
      <c r="Q42" s="82">
        <f>O42*P42</f>
        <v>0</v>
      </c>
      <c r="R42" s="83">
        <v>1.9717304571905955E-2</v>
      </c>
      <c r="S42" s="84">
        <f>I42+R42</f>
        <v>0.1682823086751396</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76">
        <f>投入係数表!H43</f>
        <v>3.8643194504079004E-3</v>
      </c>
      <c r="E43" s="77">
        <f>$C$10*D43</f>
        <v>0.38643194504079004</v>
      </c>
      <c r="F43" s="76">
        <f>分析係数表!C46</f>
        <v>1</v>
      </c>
      <c r="G43" s="77">
        <f>E43*F43</f>
        <v>0.38643194504079004</v>
      </c>
      <c r="H43" s="77">
        <v>0.44831137634156143</v>
      </c>
      <c r="I43" s="77">
        <f>C43+H43</f>
        <v>0.44831137634156143</v>
      </c>
      <c r="J43" s="76">
        <f>分析係数表!G46</f>
        <v>9.2759598041741824E-3</v>
      </c>
      <c r="K43" s="78">
        <f>I43*J43</f>
        <v>4.1585183066983281E-3</v>
      </c>
      <c r="L43" s="79"/>
      <c r="M43" s="80"/>
      <c r="N43" s="81">
        <f>分析係数表!H46</f>
        <v>9.0452357851660434E-2</v>
      </c>
      <c r="O43" s="82">
        <f t="shared" si="4"/>
        <v>1.5300067094060918</v>
      </c>
      <c r="P43" s="76">
        <f>分析係数表!C46</f>
        <v>1</v>
      </c>
      <c r="Q43" s="82">
        <f>O43*P43</f>
        <v>1.5300067094060918</v>
      </c>
      <c r="R43" s="83">
        <v>1.5715244734011105</v>
      </c>
      <c r="S43" s="84">
        <f>I43+R43</f>
        <v>2.0198358497426718</v>
      </c>
      <c r="T43" s="85">
        <f>分析係数表!F46</f>
        <v>0.31349308597440523</v>
      </c>
      <c r="U43" s="86">
        <f t="shared" si="7"/>
        <v>0.63320457369756522</v>
      </c>
      <c r="V43" s="87">
        <f>分析係数表!D46</f>
        <v>1.71777033410633E-4</v>
      </c>
      <c r="W43" s="167">
        <f t="shared" si="8"/>
        <v>0</v>
      </c>
      <c r="X43" s="76">
        <f>分析係数表!E46</f>
        <v>5.1533110023189901E-4</v>
      </c>
      <c r="Y43" s="166">
        <f t="shared" si="9"/>
        <v>0</v>
      </c>
    </row>
    <row r="44" spans="1:25" x14ac:dyDescent="0.2">
      <c r="A44" s="192">
        <v>40</v>
      </c>
      <c r="B44" s="14" t="s">
        <v>151</v>
      </c>
      <c r="C44" s="197">
        <f>SUM(C5:C43)</f>
        <v>100</v>
      </c>
      <c r="D44" s="92">
        <f>投入係数表!H44</f>
        <v>0.60498067840274794</v>
      </c>
      <c r="E44" s="91">
        <f>SUM(E5:E43)</f>
        <v>60.498067840274786</v>
      </c>
      <c r="F44" s="92">
        <f>分析係数表!C47</f>
        <v>0.37574754530031729</v>
      </c>
      <c r="G44" s="91">
        <f>SUM(G5:G43)</f>
        <v>9.7949097816755266</v>
      </c>
      <c r="H44" s="91">
        <f>SUM(H5:H43)</f>
        <v>11.602524144239618</v>
      </c>
      <c r="I44" s="91">
        <f>SUM(I5:I43)</f>
        <v>111.60252414423965</v>
      </c>
      <c r="J44" s="92">
        <f>分析係数表!G47</f>
        <v>0.18377890112838052</v>
      </c>
      <c r="K44" s="93">
        <f>SUM(K5:K43)</f>
        <v>26.96342633648845</v>
      </c>
      <c r="L44" s="94">
        <f>最終需要_まとめ!$L$33</f>
        <v>0.62733333333333341</v>
      </c>
      <c r="M44" s="91">
        <f>K44*L44</f>
        <v>16.91505612175709</v>
      </c>
      <c r="N44" s="95">
        <f>分析係数表!H47</f>
        <v>1</v>
      </c>
      <c r="O44" s="96">
        <f>SUM(O5:O43)</f>
        <v>16.91505612175709</v>
      </c>
      <c r="P44" s="92">
        <f>分析係数表!C47</f>
        <v>0.37574754530031729</v>
      </c>
      <c r="Q44" s="96">
        <f>SUM(Q5:Q43)</f>
        <v>7.2640846433455408</v>
      </c>
      <c r="R44" s="96">
        <f>SUM(R5:R43)</f>
        <v>8.6436496018010978</v>
      </c>
      <c r="S44" s="97">
        <f>SUM(S5:S43)</f>
        <v>120.2461737460407</v>
      </c>
      <c r="T44" s="98">
        <f>分析係数表!F47</f>
        <v>0.42462652784065186</v>
      </c>
      <c r="U44" s="99">
        <f>SUM(U5:U43)</f>
        <v>48.320621332235788</v>
      </c>
      <c r="V44" s="100">
        <f>分析係数表!D47</f>
        <v>4.7224737186258234E-2</v>
      </c>
      <c r="W44" s="164">
        <f>SUM(W5:W43)</f>
        <v>15</v>
      </c>
      <c r="X44" s="92">
        <f>分析係数表!E47</f>
        <v>3.9558288483141357E-2</v>
      </c>
      <c r="Y44" s="165">
        <f>SUM(Y5:Y43)</f>
        <v>13</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2015年赤穂市産業連関表</v>
      </c>
      <c r="H1" s="401"/>
      <c r="I1" s="401"/>
    </row>
    <row r="2" spans="1:25" x14ac:dyDescent="0.2">
      <c r="B2" s="3" t="s">
        <v>285</v>
      </c>
      <c r="S2" s="3" t="s">
        <v>153</v>
      </c>
      <c r="U2" s="64" t="s">
        <v>210</v>
      </c>
      <c r="W2" s="3" t="s">
        <v>130</v>
      </c>
      <c r="Y2" s="3" t="s">
        <v>154</v>
      </c>
    </row>
    <row r="3" spans="1:25" ht="44" x14ac:dyDescent="0.2">
      <c r="B3" s="65"/>
      <c r="C3" s="66" t="s">
        <v>228</v>
      </c>
      <c r="D3" s="66" t="s">
        <v>310</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投入係数表!I5</f>
        <v>3.370407819346141E-4</v>
      </c>
      <c r="E5" s="77">
        <f t="shared" ref="E5:E38" si="0">$C$11*D5</f>
        <v>3.3704078193461412E-2</v>
      </c>
      <c r="F5" s="76">
        <f>分析係数表!C8</f>
        <v>1</v>
      </c>
      <c r="G5" s="77">
        <f t="shared" ref="G5:G38" si="1">E5*F5</f>
        <v>3.3704078193461412E-2</v>
      </c>
      <c r="H5" s="77">
        <f t="array" ref="H5:H43">MMULT(逆行列係数!C5:AO43,'7'!G5:G43)</f>
        <v>4.7264240299646258E-2</v>
      </c>
      <c r="I5" s="77">
        <f t="shared" ref="I5:I38" si="2">C5+H5</f>
        <v>4.7264240299646258E-2</v>
      </c>
      <c r="J5" s="76">
        <f>分析係数表!G8</f>
        <v>0.11972098922003804</v>
      </c>
      <c r="K5" s="78">
        <f t="shared" ref="K5:K38" si="3">I5*J5</f>
        <v>5.6585216034072371E-3</v>
      </c>
      <c r="L5" s="79" t="s">
        <v>183</v>
      </c>
      <c r="M5" s="80" t="s">
        <v>183</v>
      </c>
      <c r="N5" s="81">
        <f>分析係数表!H8</f>
        <v>1.236323115495826E-2</v>
      </c>
      <c r="O5" s="82">
        <f t="shared" ref="O5:O43" si="4">$M$44*N5</f>
        <v>0.15433486199716587</v>
      </c>
      <c r="P5" s="76">
        <f>分析係数表!C8</f>
        <v>1</v>
      </c>
      <c r="Q5" s="82">
        <f t="shared" ref="Q5:Q38" si="5">O5*P5</f>
        <v>0.15433486199716587</v>
      </c>
      <c r="R5" s="83">
        <f t="array" ref="R5:R43">MMULT(逆行列係数!C5:AO43,'7'!Q5:Q43)</f>
        <v>0.20634167157668754</v>
      </c>
      <c r="S5" s="84">
        <f t="shared" ref="S5:S38" si="6">I5+R5</f>
        <v>0.2536059118763338</v>
      </c>
      <c r="T5" s="85">
        <f>分析係数表!F8</f>
        <v>0.45136334812935952</v>
      </c>
      <c r="U5" s="86">
        <f t="shared" ref="U5:U43" si="7">S5*T5</f>
        <v>0.11446841348990132</v>
      </c>
      <c r="V5" s="87">
        <f>分析係数表!D8</f>
        <v>6.2777425491439443E-2</v>
      </c>
      <c r="W5" s="167">
        <f t="shared" ref="W5:W43" si="8">ROUND(S5*V5,0)</f>
        <v>0</v>
      </c>
      <c r="X5" s="76">
        <f>分析係数表!E8</f>
        <v>5.7324032974001266E-2</v>
      </c>
      <c r="Y5" s="166">
        <f t="shared" ref="Y5:Y43" si="9">ROUND(S5*X5,0)</f>
        <v>0</v>
      </c>
    </row>
    <row r="6" spans="1:25" x14ac:dyDescent="0.2">
      <c r="A6" s="6" t="s">
        <v>220</v>
      </c>
      <c r="B6" s="5" t="s">
        <v>266</v>
      </c>
      <c r="C6" s="90"/>
      <c r="D6" s="76">
        <f>投入係数表!I6</f>
        <v>3.1344792719919107E-2</v>
      </c>
      <c r="E6" s="77">
        <f t="shared" si="0"/>
        <v>3.1344792719919106</v>
      </c>
      <c r="F6" s="76">
        <f>分析係数表!C9</f>
        <v>2.7906976744186074E-2</v>
      </c>
      <c r="G6" s="77">
        <f t="shared" si="1"/>
        <v>8.7473840148611537E-2</v>
      </c>
      <c r="H6" s="77">
        <v>9.0651385220863773E-2</v>
      </c>
      <c r="I6" s="77">
        <f t="shared" si="2"/>
        <v>9.0651385220863773E-2</v>
      </c>
      <c r="J6" s="76">
        <f>分析係数表!G9</f>
        <v>0.2857142857142857</v>
      </c>
      <c r="K6" s="78">
        <f t="shared" si="3"/>
        <v>2.5900395777389649E-2</v>
      </c>
      <c r="L6" s="79"/>
      <c r="M6" s="80"/>
      <c r="N6" s="81">
        <f>分析係数表!H9</f>
        <v>6.5322433452770924E-4</v>
      </c>
      <c r="O6" s="82">
        <f t="shared" si="4"/>
        <v>8.1544449229271794E-3</v>
      </c>
      <c r="P6" s="76">
        <f>分析係数表!C9</f>
        <v>2.7906976744186074E-2</v>
      </c>
      <c r="Q6" s="82">
        <f t="shared" si="5"/>
        <v>2.27565904825875E-4</v>
      </c>
      <c r="R6" s="83">
        <v>2.7013614298075937E-4</v>
      </c>
      <c r="S6" s="84">
        <f t="shared" si="6"/>
        <v>9.0921521363844529E-2</v>
      </c>
      <c r="T6" s="85">
        <f>分析係数表!F9</f>
        <v>0.7142857142857143</v>
      </c>
      <c r="U6" s="86">
        <f t="shared" si="7"/>
        <v>6.4943943831317519E-2</v>
      </c>
      <c r="V6" s="87">
        <f>分析係数表!D9</f>
        <v>0</v>
      </c>
      <c r="W6" s="167">
        <f t="shared" si="8"/>
        <v>0</v>
      </c>
      <c r="X6" s="76">
        <f>分析係数表!E9</f>
        <v>0</v>
      </c>
      <c r="Y6" s="166">
        <f t="shared" si="9"/>
        <v>0</v>
      </c>
    </row>
    <row r="7" spans="1:25" x14ac:dyDescent="0.2">
      <c r="A7" s="6" t="s">
        <v>221</v>
      </c>
      <c r="B7" s="5" t="s">
        <v>267</v>
      </c>
      <c r="C7" s="90"/>
      <c r="D7" s="76">
        <f>投入係数表!I7</f>
        <v>0</v>
      </c>
      <c r="E7" s="77">
        <f t="shared" si="0"/>
        <v>0</v>
      </c>
      <c r="F7" s="76">
        <f>分析係数表!C10</f>
        <v>1</v>
      </c>
      <c r="G7" s="77">
        <f t="shared" si="1"/>
        <v>0</v>
      </c>
      <c r="H7" s="77">
        <v>1.4686395286636079E-2</v>
      </c>
      <c r="I7" s="77">
        <f t="shared" si="2"/>
        <v>1.4686395286636079E-2</v>
      </c>
      <c r="J7" s="76">
        <f>分析係数表!G10</f>
        <v>0.17979610750695088</v>
      </c>
      <c r="K7" s="78">
        <f t="shared" si="3"/>
        <v>2.6405567058455973E-3</v>
      </c>
      <c r="L7" s="79"/>
      <c r="M7" s="80"/>
      <c r="N7" s="81">
        <f>分析係数表!H10</f>
        <v>1.2488112277735618E-3</v>
      </c>
      <c r="O7" s="82">
        <f t="shared" si="4"/>
        <v>1.5589379999713724E-2</v>
      </c>
      <c r="P7" s="76">
        <f>分析係数表!C10</f>
        <v>1</v>
      </c>
      <c r="Q7" s="82">
        <f t="shared" si="5"/>
        <v>1.5589379999713724E-2</v>
      </c>
      <c r="R7" s="83">
        <v>2.2733731391600454E-2</v>
      </c>
      <c r="S7" s="84">
        <f t="shared" si="6"/>
        <v>3.7420126678236534E-2</v>
      </c>
      <c r="T7" s="85">
        <f>分析係数表!F10</f>
        <v>0.51899907321594063</v>
      </c>
      <c r="U7" s="86">
        <f t="shared" si="7"/>
        <v>1.9421011065627856E-2</v>
      </c>
      <c r="V7" s="87">
        <f>分析係数表!D10</f>
        <v>9.8239110287303061E-2</v>
      </c>
      <c r="W7" s="167">
        <f t="shared" si="8"/>
        <v>0</v>
      </c>
      <c r="X7" s="76">
        <f>分析係数表!E10</f>
        <v>2.9657089898053754E-2</v>
      </c>
      <c r="Y7" s="166">
        <f t="shared" si="9"/>
        <v>0</v>
      </c>
    </row>
    <row r="8" spans="1:25" x14ac:dyDescent="0.2">
      <c r="A8" s="6" t="s">
        <v>222</v>
      </c>
      <c r="B8" s="5" t="s">
        <v>27</v>
      </c>
      <c r="C8" s="90"/>
      <c r="D8" s="76">
        <f>投入係数表!I8</f>
        <v>5.0556117290192111E-3</v>
      </c>
      <c r="E8" s="77">
        <f t="shared" si="0"/>
        <v>0.50556117290192115</v>
      </c>
      <c r="F8" s="76">
        <f>分析係数表!C11</f>
        <v>4.7758906908440535E-3</v>
      </c>
      <c r="G8" s="77">
        <f t="shared" si="1"/>
        <v>2.4145048993144862E-3</v>
      </c>
      <c r="H8" s="77">
        <v>1.054005248096835E-2</v>
      </c>
      <c r="I8" s="77">
        <f t="shared" si="2"/>
        <v>1.054005248096835E-2</v>
      </c>
      <c r="J8" s="76">
        <f>分析係数表!G11</f>
        <v>0.34306569343065696</v>
      </c>
      <c r="K8" s="78">
        <f t="shared" si="3"/>
        <v>3.6159304131789232E-3</v>
      </c>
      <c r="L8" s="79"/>
      <c r="M8" s="80"/>
      <c r="N8" s="81">
        <f>分析係数表!H11</f>
        <v>-1.9212480427285565E-5</v>
      </c>
      <c r="O8" s="82">
        <f t="shared" si="4"/>
        <v>-2.3983661538021114E-4</v>
      </c>
      <c r="P8" s="76">
        <f>分析係数表!C11</f>
        <v>4.7758906908440535E-3</v>
      </c>
      <c r="Q8" s="82">
        <f t="shared" si="5"/>
        <v>-1.1454334587178961E-6</v>
      </c>
      <c r="R8" s="83">
        <v>6.9852352987285289E-4</v>
      </c>
      <c r="S8" s="84">
        <f t="shared" si="6"/>
        <v>1.1238576010841203E-2</v>
      </c>
      <c r="T8" s="85">
        <f>分析係数表!F11</f>
        <v>0.56569343065693434</v>
      </c>
      <c r="U8" s="86">
        <f t="shared" si="7"/>
        <v>6.3575886192714839E-3</v>
      </c>
      <c r="V8" s="87">
        <f>分析係数表!D11</f>
        <v>8.0291970802919707E-2</v>
      </c>
      <c r="W8" s="167">
        <f t="shared" si="8"/>
        <v>0</v>
      </c>
      <c r="X8" s="76">
        <f>分析係数表!E11</f>
        <v>6.9343065693430656E-2</v>
      </c>
      <c r="Y8" s="166">
        <f t="shared" si="9"/>
        <v>0</v>
      </c>
    </row>
    <row r="9" spans="1:25" x14ac:dyDescent="0.2">
      <c r="A9" s="6" t="s">
        <v>223</v>
      </c>
      <c r="B9" s="5" t="s">
        <v>191</v>
      </c>
      <c r="C9" s="90"/>
      <c r="D9" s="76">
        <f>投入係数表!I9</f>
        <v>2.0222446916076846E-3</v>
      </c>
      <c r="E9" s="77">
        <f t="shared" si="0"/>
        <v>0.20222446916076847</v>
      </c>
      <c r="F9" s="76">
        <f>分析係数表!C12</f>
        <v>2.7665742374590407E-2</v>
      </c>
      <c r="G9" s="77">
        <f t="shared" si="1"/>
        <v>5.5946900656401229E-3</v>
      </c>
      <c r="H9" s="77">
        <v>6.1455528939740912E-3</v>
      </c>
      <c r="I9" s="77">
        <f t="shared" si="2"/>
        <v>6.1455528939740912E-3</v>
      </c>
      <c r="J9" s="76">
        <f>分析係数表!G12</f>
        <v>0.13175675675675674</v>
      </c>
      <c r="K9" s="78">
        <f t="shared" si="3"/>
        <v>8.097181177871268E-4</v>
      </c>
      <c r="L9" s="79"/>
      <c r="M9" s="80"/>
      <c r="N9" s="81">
        <f>分析係数表!H12</f>
        <v>9.8185381223642884E-2</v>
      </c>
      <c r="O9" s="82">
        <f t="shared" si="4"/>
        <v>1.2256850229005691</v>
      </c>
      <c r="P9" s="76">
        <f>分析係数表!C12</f>
        <v>2.7665742374590407E-2</v>
      </c>
      <c r="Q9" s="82">
        <f t="shared" si="5"/>
        <v>3.3909486075961087E-2</v>
      </c>
      <c r="R9" s="83">
        <v>3.8090040252890846E-2</v>
      </c>
      <c r="S9" s="84">
        <f t="shared" si="6"/>
        <v>4.423559314686494E-2</v>
      </c>
      <c r="T9" s="85">
        <f>分析係数表!F12</f>
        <v>0.37027027027027026</v>
      </c>
      <c r="U9" s="86">
        <f t="shared" si="7"/>
        <v>1.6379125030055397E-2</v>
      </c>
      <c r="V9" s="87">
        <f>分析係数表!D12</f>
        <v>5.1576576576576577E-2</v>
      </c>
      <c r="W9" s="167">
        <f t="shared" si="8"/>
        <v>0</v>
      </c>
      <c r="X9" s="76">
        <f>分析係数表!E12</f>
        <v>4.954954954954955E-2</v>
      </c>
      <c r="Y9" s="166">
        <f t="shared" si="9"/>
        <v>0</v>
      </c>
    </row>
    <row r="10" spans="1:25" x14ac:dyDescent="0.2">
      <c r="A10" s="6" t="s">
        <v>224</v>
      </c>
      <c r="B10" s="5" t="s">
        <v>28</v>
      </c>
      <c r="C10" s="90"/>
      <c r="D10" s="76">
        <f>投入係数表!I10</f>
        <v>6.740815638692282E-3</v>
      </c>
      <c r="E10" s="77">
        <f t="shared" si="0"/>
        <v>0.67408156386922824</v>
      </c>
      <c r="F10" s="76">
        <f>分析係数表!C13</f>
        <v>0</v>
      </c>
      <c r="G10" s="77">
        <f t="shared" si="1"/>
        <v>0</v>
      </c>
      <c r="H10" s="77">
        <v>0</v>
      </c>
      <c r="I10" s="77">
        <f t="shared" si="2"/>
        <v>0</v>
      </c>
      <c r="J10" s="76">
        <f>分析係数表!G13</f>
        <v>0.24516960068699012</v>
      </c>
      <c r="K10" s="78">
        <f t="shared" si="3"/>
        <v>0</v>
      </c>
      <c r="L10" s="79"/>
      <c r="M10" s="80"/>
      <c r="N10" s="81">
        <f>分析係数表!H13</f>
        <v>1.522589073862381E-2</v>
      </c>
      <c r="O10" s="82">
        <f t="shared" si="4"/>
        <v>0.19007051768881733</v>
      </c>
      <c r="P10" s="76">
        <f>分析係数表!C13</f>
        <v>0</v>
      </c>
      <c r="Q10" s="82">
        <f t="shared" si="5"/>
        <v>0</v>
      </c>
      <c r="R10" s="83">
        <v>0</v>
      </c>
      <c r="S10" s="84">
        <f t="shared" si="6"/>
        <v>0</v>
      </c>
      <c r="T10" s="85">
        <f>分析係数表!F13</f>
        <v>0.38299699441820523</v>
      </c>
      <c r="U10" s="86">
        <f t="shared" si="7"/>
        <v>0</v>
      </c>
      <c r="V10" s="87">
        <f>分析係数表!D13</f>
        <v>0.13954486904250751</v>
      </c>
      <c r="W10" s="167">
        <f t="shared" si="8"/>
        <v>0</v>
      </c>
      <c r="X10" s="76">
        <f>分析係数表!E13</f>
        <v>0.1348218119364534</v>
      </c>
      <c r="Y10" s="166">
        <f t="shared" si="9"/>
        <v>0</v>
      </c>
    </row>
    <row r="11" spans="1:25" x14ac:dyDescent="0.2">
      <c r="A11" s="6" t="s">
        <v>225</v>
      </c>
      <c r="B11" s="5" t="s">
        <v>268</v>
      </c>
      <c r="C11" s="75">
        <f>最終需要_まとめ!C12</f>
        <v>100</v>
      </c>
      <c r="D11" s="76">
        <f>投入係数表!I11</f>
        <v>0.30805527468823729</v>
      </c>
      <c r="E11" s="77">
        <f t="shared" si="0"/>
        <v>30.80552746882373</v>
      </c>
      <c r="F11" s="76">
        <f>分析係数表!C14</f>
        <v>8.758537565287261E-2</v>
      </c>
      <c r="G11" s="77">
        <f t="shared" si="1"/>
        <v>2.6981136955418124</v>
      </c>
      <c r="H11" s="77">
        <v>2.7930191721527731</v>
      </c>
      <c r="I11" s="77">
        <f t="shared" si="2"/>
        <v>102.79301917215277</v>
      </c>
      <c r="J11" s="76">
        <f>分析係数表!G14</f>
        <v>0.1675092686215032</v>
      </c>
      <c r="K11" s="78">
        <f t="shared" si="3"/>
        <v>17.218783460923465</v>
      </c>
      <c r="L11" s="79"/>
      <c r="M11" s="80"/>
      <c r="N11" s="81">
        <f>分析係数表!H14</f>
        <v>1.2392049875599189E-3</v>
      </c>
      <c r="O11" s="82">
        <f t="shared" si="4"/>
        <v>1.5469461692023618E-2</v>
      </c>
      <c r="P11" s="76">
        <f>分析係数表!C14</f>
        <v>8.758537565287261E-2</v>
      </c>
      <c r="Q11" s="82">
        <f t="shared" si="5"/>
        <v>1.3548986134436108E-3</v>
      </c>
      <c r="R11" s="83">
        <v>1.6063264738782057E-2</v>
      </c>
      <c r="S11" s="84">
        <f t="shared" si="6"/>
        <v>102.80908243689154</v>
      </c>
      <c r="T11" s="85">
        <f>分析係数表!F14</f>
        <v>0.31985170205594876</v>
      </c>
      <c r="U11" s="86">
        <f t="shared" si="7"/>
        <v>32.88366000425011</v>
      </c>
      <c r="V11" s="87">
        <f>分析係数表!D14</f>
        <v>3.3704078193461412E-2</v>
      </c>
      <c r="W11" s="167">
        <f t="shared" si="8"/>
        <v>3</v>
      </c>
      <c r="X11" s="76">
        <f>分析係数表!E14</f>
        <v>2.8985507246376812E-2</v>
      </c>
      <c r="Y11" s="166">
        <f t="shared" si="9"/>
        <v>3</v>
      </c>
    </row>
    <row r="12" spans="1:25" x14ac:dyDescent="0.2">
      <c r="A12" s="6" t="s">
        <v>226</v>
      </c>
      <c r="B12" s="5" t="s">
        <v>29</v>
      </c>
      <c r="C12" s="90"/>
      <c r="D12" s="76">
        <f>投入係数表!I12</f>
        <v>3.6737445230872932E-2</v>
      </c>
      <c r="E12" s="77">
        <f t="shared" si="0"/>
        <v>3.6737445230872932</v>
      </c>
      <c r="F12" s="76">
        <f>分析係数表!C15</f>
        <v>0</v>
      </c>
      <c r="G12" s="77">
        <f t="shared" si="1"/>
        <v>0</v>
      </c>
      <c r="H12" s="77">
        <v>0</v>
      </c>
      <c r="I12" s="77">
        <f t="shared" si="2"/>
        <v>0</v>
      </c>
      <c r="J12" s="76">
        <f>分析係数表!G15</f>
        <v>9.5604813172894237E-2</v>
      </c>
      <c r="K12" s="78">
        <f t="shared" si="3"/>
        <v>0</v>
      </c>
      <c r="L12" s="79"/>
      <c r="M12" s="80"/>
      <c r="N12" s="81">
        <f>分析係数表!H15</f>
        <v>9.0490782812515016E-3</v>
      </c>
      <c r="O12" s="82">
        <f t="shared" si="4"/>
        <v>0.11296304584407944</v>
      </c>
      <c r="P12" s="76">
        <f>分析係数表!C15</f>
        <v>0</v>
      </c>
      <c r="Q12" s="82">
        <f t="shared" si="5"/>
        <v>0</v>
      </c>
      <c r="R12" s="83">
        <v>0</v>
      </c>
      <c r="S12" s="84">
        <f t="shared" si="6"/>
        <v>0</v>
      </c>
      <c r="T12" s="85">
        <f>分析係数表!F15</f>
        <v>0.30347055098163395</v>
      </c>
      <c r="U12" s="86">
        <f t="shared" si="7"/>
        <v>0</v>
      </c>
      <c r="V12" s="87">
        <f>分析係数表!D15</f>
        <v>2.4585180493983533E-2</v>
      </c>
      <c r="W12" s="167">
        <f t="shared" si="8"/>
        <v>0</v>
      </c>
      <c r="X12" s="76">
        <f>分析係数表!E15</f>
        <v>2.2317922735908803E-2</v>
      </c>
      <c r="Y12" s="166">
        <f t="shared" si="9"/>
        <v>0</v>
      </c>
    </row>
    <row r="13" spans="1:25" x14ac:dyDescent="0.2">
      <c r="A13" s="6" t="s">
        <v>227</v>
      </c>
      <c r="B13" s="5" t="s">
        <v>30</v>
      </c>
      <c r="C13" s="90"/>
      <c r="D13" s="76">
        <f>投入係数表!I13</f>
        <v>4.3815301651499829E-3</v>
      </c>
      <c r="E13" s="77">
        <f t="shared" si="0"/>
        <v>0.43815301651499827</v>
      </c>
      <c r="F13" s="76">
        <f>分析係数表!C16</f>
        <v>0.11006875655518</v>
      </c>
      <c r="G13" s="77">
        <f t="shared" si="1"/>
        <v>4.8226957708707108E-2</v>
      </c>
      <c r="H13" s="77">
        <v>9.1124866150931058E-2</v>
      </c>
      <c r="I13" s="77">
        <f t="shared" si="2"/>
        <v>9.1124866150931058E-2</v>
      </c>
      <c r="J13" s="76">
        <f>分析係数表!G16</f>
        <v>3.3349328214971212E-2</v>
      </c>
      <c r="K13" s="78">
        <f t="shared" si="3"/>
        <v>3.0389530698127203E-3</v>
      </c>
      <c r="L13" s="79"/>
      <c r="M13" s="80"/>
      <c r="N13" s="81">
        <f>分析係数表!H16</f>
        <v>1.7877213037589219E-2</v>
      </c>
      <c r="O13" s="82">
        <f t="shared" si="4"/>
        <v>0.22316797061128646</v>
      </c>
      <c r="P13" s="76">
        <f>分析係数表!C16</f>
        <v>0.11006875655518</v>
      </c>
      <c r="Q13" s="82">
        <f t="shared" si="5"/>
        <v>2.4563821028127254E-2</v>
      </c>
      <c r="R13" s="83">
        <v>3.1925342572817525E-2</v>
      </c>
      <c r="S13" s="84">
        <f t="shared" si="6"/>
        <v>0.12305020872374858</v>
      </c>
      <c r="T13" s="85">
        <f>分析係数表!F16</f>
        <v>0.28862763915547024</v>
      </c>
      <c r="U13" s="86">
        <f t="shared" si="7"/>
        <v>3.5515691241523401E-2</v>
      </c>
      <c r="V13" s="87">
        <f>分析係数表!D16</f>
        <v>1.6314779270633396E-2</v>
      </c>
      <c r="W13" s="167">
        <f t="shared" si="8"/>
        <v>0</v>
      </c>
      <c r="X13" s="76">
        <f>分析係数表!E16</f>
        <v>1.6554702495201537E-2</v>
      </c>
      <c r="Y13" s="166">
        <f t="shared" si="9"/>
        <v>0</v>
      </c>
    </row>
    <row r="14" spans="1:25" x14ac:dyDescent="0.2">
      <c r="A14" s="6" t="s">
        <v>2</v>
      </c>
      <c r="B14" s="5" t="s">
        <v>365</v>
      </c>
      <c r="C14" s="90"/>
      <c r="D14" s="76">
        <f>投入係数表!I14</f>
        <v>2.1233569261880688E-2</v>
      </c>
      <c r="E14" s="77">
        <f t="shared" si="0"/>
        <v>2.1233569261880687</v>
      </c>
      <c r="F14" s="76">
        <f>分析係数表!C17</f>
        <v>0.13914449142004481</v>
      </c>
      <c r="G14" s="77">
        <f t="shared" si="1"/>
        <v>0.29545341959766847</v>
      </c>
      <c r="H14" s="77">
        <v>0.33621727048015315</v>
      </c>
      <c r="I14" s="77">
        <f t="shared" si="2"/>
        <v>0.33621727048015315</v>
      </c>
      <c r="J14" s="76">
        <f>分析係数表!G17</f>
        <v>0.21214924452667283</v>
      </c>
      <c r="K14" s="78">
        <f t="shared" si="3"/>
        <v>7.1328239929184509E-2</v>
      </c>
      <c r="L14" s="79"/>
      <c r="M14" s="80"/>
      <c r="N14" s="81">
        <f>分析係数表!H17</f>
        <v>3.1124218292202617E-3</v>
      </c>
      <c r="O14" s="82">
        <f t="shared" si="4"/>
        <v>3.8853531691594202E-2</v>
      </c>
      <c r="P14" s="76">
        <f>分析係数表!C17</f>
        <v>0.13914449142004481</v>
      </c>
      <c r="Q14" s="82">
        <f t="shared" si="5"/>
        <v>5.4062549070994685E-3</v>
      </c>
      <c r="R14" s="83">
        <v>1.4363928358266083E-2</v>
      </c>
      <c r="S14" s="84">
        <f t="shared" si="6"/>
        <v>0.35058119883841926</v>
      </c>
      <c r="T14" s="85">
        <f>分析係数表!F17</f>
        <v>0.32223250077089116</v>
      </c>
      <c r="U14" s="86">
        <f t="shared" si="7"/>
        <v>0.11296865642496089</v>
      </c>
      <c r="V14" s="87">
        <f>分析係数表!D17</f>
        <v>3.12981806968856E-2</v>
      </c>
      <c r="W14" s="167">
        <f t="shared" si="8"/>
        <v>0</v>
      </c>
      <c r="X14" s="76">
        <f>分析係数表!E17</f>
        <v>2.8677150786308975E-2</v>
      </c>
      <c r="Y14" s="166">
        <f t="shared" si="9"/>
        <v>0</v>
      </c>
    </row>
    <row r="15" spans="1:25" x14ac:dyDescent="0.2">
      <c r="A15" s="6" t="s">
        <v>3</v>
      </c>
      <c r="B15" s="5" t="s">
        <v>31</v>
      </c>
      <c r="C15" s="90"/>
      <c r="D15" s="76">
        <f>投入係数表!I15</f>
        <v>2.6963262554769128E-3</v>
      </c>
      <c r="E15" s="77">
        <f t="shared" si="0"/>
        <v>0.2696326255476913</v>
      </c>
      <c r="F15" s="76">
        <f>分析係数表!C18</f>
        <v>1</v>
      </c>
      <c r="G15" s="77">
        <f t="shared" si="1"/>
        <v>0.2696326255476913</v>
      </c>
      <c r="H15" s="77">
        <v>0.36693694575173047</v>
      </c>
      <c r="I15" s="77">
        <f t="shared" si="2"/>
        <v>0.36693694575173047</v>
      </c>
      <c r="J15" s="76">
        <f>分析係数表!G18</f>
        <v>0.2156836946153087</v>
      </c>
      <c r="K15" s="78">
        <f t="shared" si="3"/>
        <v>7.9142316150590336E-2</v>
      </c>
      <c r="L15" s="79"/>
      <c r="M15" s="80"/>
      <c r="N15" s="81">
        <f>分析係数表!H18</f>
        <v>4.8031201068213914E-4</v>
      </c>
      <c r="O15" s="82">
        <f t="shared" si="4"/>
        <v>5.9959153845052784E-3</v>
      </c>
      <c r="P15" s="76">
        <f>分析係数表!C18</f>
        <v>1</v>
      </c>
      <c r="Q15" s="82">
        <f t="shared" si="5"/>
        <v>5.9959153845052784E-3</v>
      </c>
      <c r="R15" s="83">
        <v>2.3198424406544568E-2</v>
      </c>
      <c r="S15" s="84">
        <f t="shared" si="6"/>
        <v>0.39013537015827504</v>
      </c>
      <c r="T15" s="85">
        <f>分析係数表!F18</f>
        <v>0.45886648465511004</v>
      </c>
      <c r="U15" s="86">
        <f t="shared" si="7"/>
        <v>0.1790200458441478</v>
      </c>
      <c r="V15" s="87">
        <f>分析係数表!D18</f>
        <v>2.7301733495608698E-2</v>
      </c>
      <c r="W15" s="167">
        <f t="shared" si="8"/>
        <v>0</v>
      </c>
      <c r="X15" s="76">
        <f>分析係数表!E18</f>
        <v>2.9308246439261866E-2</v>
      </c>
      <c r="Y15" s="166">
        <f t="shared" si="9"/>
        <v>0</v>
      </c>
    </row>
    <row r="16" spans="1:25" x14ac:dyDescent="0.2">
      <c r="A16" s="6" t="s">
        <v>4</v>
      </c>
      <c r="B16" s="5" t="s">
        <v>32</v>
      </c>
      <c r="C16" s="90"/>
      <c r="D16" s="76">
        <f>投入係数表!I16</f>
        <v>6.740815638692282E-3</v>
      </c>
      <c r="E16" s="77">
        <f t="shared" si="0"/>
        <v>0.67408156386922824</v>
      </c>
      <c r="F16" s="76">
        <f>分析係数表!C19</f>
        <v>0.27592808390211421</v>
      </c>
      <c r="G16" s="77">
        <f t="shared" si="1"/>
        <v>0.18599803431217676</v>
      </c>
      <c r="H16" s="77">
        <v>0.25294384015344762</v>
      </c>
      <c r="I16" s="77">
        <f t="shared" si="2"/>
        <v>0.25294384015344762</v>
      </c>
      <c r="J16" s="76">
        <f>分析係数表!G19</f>
        <v>5.7631973809848587E-2</v>
      </c>
      <c r="K16" s="78">
        <f t="shared" si="3"/>
        <v>1.4577652771086021E-2</v>
      </c>
      <c r="L16" s="79"/>
      <c r="M16" s="80"/>
      <c r="N16" s="81">
        <f>分析係数表!H19</f>
        <v>-1.2488112277735618E-4</v>
      </c>
      <c r="O16" s="82">
        <f t="shared" si="4"/>
        <v>-1.5589379999713725E-3</v>
      </c>
      <c r="P16" s="76">
        <f>分析係数表!C19</f>
        <v>0.27592808390211421</v>
      </c>
      <c r="Q16" s="82">
        <f t="shared" si="5"/>
        <v>-4.3015477525429498E-4</v>
      </c>
      <c r="R16" s="83">
        <v>4.5193378059727955E-3</v>
      </c>
      <c r="S16" s="84">
        <f t="shared" si="6"/>
        <v>0.25746317795942042</v>
      </c>
      <c r="T16" s="85">
        <f>分析係数表!F19</f>
        <v>0.23987177738371299</v>
      </c>
      <c r="U16" s="86">
        <f t="shared" si="7"/>
        <v>6.1758150107985375E-2</v>
      </c>
      <c r="V16" s="87">
        <f>分析係数表!D19</f>
        <v>7.502387123175556E-4</v>
      </c>
      <c r="W16" s="167">
        <f t="shared" si="8"/>
        <v>0</v>
      </c>
      <c r="X16" s="76">
        <f>分析係数表!E19</f>
        <v>8.1844223161915155E-4</v>
      </c>
      <c r="Y16" s="166">
        <f t="shared" si="9"/>
        <v>0</v>
      </c>
    </row>
    <row r="17" spans="1:25" x14ac:dyDescent="0.2">
      <c r="A17" s="6" t="s">
        <v>5</v>
      </c>
      <c r="B17" s="5" t="s">
        <v>33</v>
      </c>
      <c r="C17" s="90"/>
      <c r="D17" s="76">
        <f>投入係数表!I17</f>
        <v>2.0222446916076846E-3</v>
      </c>
      <c r="E17" s="77">
        <f t="shared" si="0"/>
        <v>0.20222446916076847</v>
      </c>
      <c r="F17" s="76">
        <f>分析係数表!C20</f>
        <v>2.5484643868438295E-2</v>
      </c>
      <c r="G17" s="77">
        <f t="shared" si="1"/>
        <v>5.1536185780461669E-3</v>
      </c>
      <c r="H17" s="77">
        <v>7.0756794311753407E-3</v>
      </c>
      <c r="I17" s="77">
        <f t="shared" si="2"/>
        <v>7.0756794311753407E-3</v>
      </c>
      <c r="J17" s="76">
        <f>分析係数表!G20</f>
        <v>9.947643979057591E-2</v>
      </c>
      <c r="K17" s="78">
        <f t="shared" si="3"/>
        <v>7.0386339891273021E-4</v>
      </c>
      <c r="L17" s="79"/>
      <c r="M17" s="80"/>
      <c r="N17" s="81">
        <f>分析係数表!H20</f>
        <v>5.9558689324585256E-4</v>
      </c>
      <c r="O17" s="82">
        <f t="shared" si="4"/>
        <v>7.434935076786546E-3</v>
      </c>
      <c r="P17" s="76">
        <f>分析係数表!C20</f>
        <v>2.5484643868438295E-2</v>
      </c>
      <c r="Q17" s="82">
        <f t="shared" si="5"/>
        <v>1.8947667261686506E-4</v>
      </c>
      <c r="R17" s="83">
        <v>7.7390196678388083E-4</v>
      </c>
      <c r="S17" s="84">
        <f t="shared" si="6"/>
        <v>7.8495813979592224E-3</v>
      </c>
      <c r="T17" s="85">
        <f>分析係数表!F20</f>
        <v>0.22338568935427575</v>
      </c>
      <c r="U17" s="86">
        <f t="shared" si="7"/>
        <v>1.7534841517256204E-3</v>
      </c>
      <c r="V17" s="87">
        <f>分析係数表!D20</f>
        <v>0.15532286212914484</v>
      </c>
      <c r="W17" s="167">
        <f t="shared" si="8"/>
        <v>0</v>
      </c>
      <c r="X17" s="76">
        <f>分析係数表!E20</f>
        <v>0.17102966841186737</v>
      </c>
      <c r="Y17" s="166">
        <f t="shared" si="9"/>
        <v>0</v>
      </c>
    </row>
    <row r="18" spans="1:25" x14ac:dyDescent="0.2">
      <c r="A18" s="6" t="s">
        <v>6</v>
      </c>
      <c r="B18" s="5" t="s">
        <v>34</v>
      </c>
      <c r="C18" s="90"/>
      <c r="D18" s="76">
        <f>投入係数表!I18</f>
        <v>9.7741826761038094E-3</v>
      </c>
      <c r="E18" s="77">
        <f t="shared" si="0"/>
        <v>0.97741826761038098</v>
      </c>
      <c r="F18" s="76">
        <f>分析係数表!C21</f>
        <v>0.22087867795243854</v>
      </c>
      <c r="G18" s="77">
        <f t="shared" si="1"/>
        <v>0.21589085475634373</v>
      </c>
      <c r="H18" s="77">
        <v>0.24832187525047786</v>
      </c>
      <c r="I18" s="77">
        <f t="shared" si="2"/>
        <v>0.24832187525047786</v>
      </c>
      <c r="J18" s="76">
        <f>分析係数表!G21</f>
        <v>0.28511270745603173</v>
      </c>
      <c r="K18" s="78">
        <f t="shared" si="3"/>
        <v>7.0799722173222696E-2</v>
      </c>
      <c r="L18" s="79"/>
      <c r="M18" s="80"/>
      <c r="N18" s="81">
        <f>分析係数表!H21</f>
        <v>9.8944274200520651E-4</v>
      </c>
      <c r="O18" s="82">
        <f t="shared" si="4"/>
        <v>1.2351585692080872E-2</v>
      </c>
      <c r="P18" s="76">
        <f>分析係数表!C21</f>
        <v>0.22087867795243854</v>
      </c>
      <c r="Q18" s="82">
        <f t="shared" si="5"/>
        <v>2.7282019182830785E-3</v>
      </c>
      <c r="R18" s="83">
        <v>8.2857384681626622E-3</v>
      </c>
      <c r="S18" s="84">
        <f t="shared" si="6"/>
        <v>0.25660761371864049</v>
      </c>
      <c r="T18" s="85">
        <f>分析係数表!F21</f>
        <v>0.42531582858558337</v>
      </c>
      <c r="U18" s="86">
        <f t="shared" si="7"/>
        <v>0.10913927985011289</v>
      </c>
      <c r="V18" s="87">
        <f>分析係数表!D21</f>
        <v>6.1431756254644539E-2</v>
      </c>
      <c r="W18" s="167">
        <f t="shared" si="8"/>
        <v>0</v>
      </c>
      <c r="X18" s="76">
        <f>分析係数表!E21</f>
        <v>5.1523408471637354E-2</v>
      </c>
      <c r="Y18" s="166">
        <f t="shared" si="9"/>
        <v>0</v>
      </c>
    </row>
    <row r="19" spans="1:25" x14ac:dyDescent="0.2">
      <c r="A19" s="6" t="s">
        <v>7</v>
      </c>
      <c r="B19" s="5" t="s">
        <v>269</v>
      </c>
      <c r="C19" s="90"/>
      <c r="D19" s="76">
        <f>投入係数表!I19</f>
        <v>6.740815638692282E-4</v>
      </c>
      <c r="E19" s="77">
        <f t="shared" si="0"/>
        <v>6.7408156386922824E-2</v>
      </c>
      <c r="F19" s="76">
        <f>分析係数表!C22</f>
        <v>2.2900763358778664E-2</v>
      </c>
      <c r="G19" s="77">
        <f t="shared" si="1"/>
        <v>1.5436982378684641E-3</v>
      </c>
      <c r="H19" s="77">
        <v>2.0508687375789389E-3</v>
      </c>
      <c r="I19" s="77">
        <f t="shared" si="2"/>
        <v>2.0508687375789389E-3</v>
      </c>
      <c r="J19" s="76">
        <f>分析係数表!G22</f>
        <v>0.19537275064267351</v>
      </c>
      <c r="K19" s="78">
        <f t="shared" si="3"/>
        <v>4.0068386646786462E-4</v>
      </c>
      <c r="L19" s="79"/>
      <c r="M19" s="80"/>
      <c r="N19" s="81">
        <f>分析係数表!H22</f>
        <v>4.8031201068213912E-5</v>
      </c>
      <c r="O19" s="82">
        <f t="shared" si="4"/>
        <v>5.9959153845052788E-4</v>
      </c>
      <c r="P19" s="76">
        <f>分析係数表!C22</f>
        <v>2.2900763358778664E-2</v>
      </c>
      <c r="Q19" s="82">
        <f t="shared" si="5"/>
        <v>1.3731103933981577E-5</v>
      </c>
      <c r="R19" s="83">
        <v>1.728886964876256E-4</v>
      </c>
      <c r="S19" s="84">
        <f t="shared" si="6"/>
        <v>2.2237574340665646E-3</v>
      </c>
      <c r="T19" s="85">
        <f>分析係数表!F22</f>
        <v>0.41388174807197942</v>
      </c>
      <c r="U19" s="86">
        <f t="shared" si="7"/>
        <v>9.2037261409952929E-4</v>
      </c>
      <c r="V19" s="87">
        <f>分析係数表!D22</f>
        <v>2.313624678663239E-2</v>
      </c>
      <c r="W19" s="167">
        <f t="shared" si="8"/>
        <v>0</v>
      </c>
      <c r="X19" s="76">
        <f>分析係数表!E22</f>
        <v>1.713796058269066E-2</v>
      </c>
      <c r="Y19" s="166">
        <f t="shared" si="9"/>
        <v>0</v>
      </c>
    </row>
    <row r="20" spans="1:25" x14ac:dyDescent="0.2">
      <c r="A20" s="6" t="s">
        <v>8</v>
      </c>
      <c r="B20" s="5" t="s">
        <v>270</v>
      </c>
      <c r="C20" s="90"/>
      <c r="D20" s="76">
        <f>投入係数表!I20</f>
        <v>0</v>
      </c>
      <c r="E20" s="77">
        <f t="shared" si="0"/>
        <v>0</v>
      </c>
      <c r="F20" s="76">
        <f>分析係数表!C23</f>
        <v>0</v>
      </c>
      <c r="G20" s="77">
        <f t="shared" si="1"/>
        <v>0</v>
      </c>
      <c r="H20" s="77">
        <v>0</v>
      </c>
      <c r="I20" s="77">
        <f t="shared" si="2"/>
        <v>0</v>
      </c>
      <c r="J20" s="76">
        <f>分析係数表!G23</f>
        <v>0.21568627450980393</v>
      </c>
      <c r="K20" s="78">
        <f t="shared" si="3"/>
        <v>0</v>
      </c>
      <c r="L20" s="79"/>
      <c r="M20" s="80"/>
      <c r="N20" s="81">
        <f>分析係数表!H23</f>
        <v>2.8818720640928347E-5</v>
      </c>
      <c r="O20" s="82">
        <f t="shared" si="4"/>
        <v>3.5975492307031669E-4</v>
      </c>
      <c r="P20" s="76">
        <f>分析係数表!C23</f>
        <v>0</v>
      </c>
      <c r="Q20" s="82">
        <f t="shared" si="5"/>
        <v>0</v>
      </c>
      <c r="R20" s="83">
        <v>0</v>
      </c>
      <c r="S20" s="84">
        <f t="shared" si="6"/>
        <v>0</v>
      </c>
      <c r="T20" s="85">
        <f>分析係数表!F23</f>
        <v>0.44049247606019154</v>
      </c>
      <c r="U20" s="86">
        <f t="shared" si="7"/>
        <v>0</v>
      </c>
      <c r="V20" s="87">
        <f>分析係数表!D23</f>
        <v>5.6087551299589603E-2</v>
      </c>
      <c r="W20" s="167">
        <f t="shared" si="8"/>
        <v>0</v>
      </c>
      <c r="X20" s="76">
        <f>分析係数表!E23</f>
        <v>5.0615595075239397E-2</v>
      </c>
      <c r="Y20" s="166">
        <f t="shared" si="9"/>
        <v>0</v>
      </c>
    </row>
    <row r="21" spans="1:25" x14ac:dyDescent="0.2">
      <c r="A21" s="6" t="s">
        <v>9</v>
      </c>
      <c r="B21" s="5" t="s">
        <v>271</v>
      </c>
      <c r="C21" s="90"/>
      <c r="D21" s="76">
        <f>投入係数表!I21</f>
        <v>0</v>
      </c>
      <c r="E21" s="77">
        <f t="shared" si="0"/>
        <v>0</v>
      </c>
      <c r="F21" s="76">
        <f>分析係数表!C24</f>
        <v>0.12778993435448582</v>
      </c>
      <c r="G21" s="77">
        <f t="shared" si="1"/>
        <v>0</v>
      </c>
      <c r="H21" s="77">
        <v>1.4822399857408503E-3</v>
      </c>
      <c r="I21" s="77">
        <f t="shared" si="2"/>
        <v>1.4822399857408503E-3</v>
      </c>
      <c r="J21" s="76">
        <f>分析係数表!G24</f>
        <v>0.20582120582120583</v>
      </c>
      <c r="K21" s="78">
        <f t="shared" si="3"/>
        <v>3.0507642118158873E-4</v>
      </c>
      <c r="L21" s="79"/>
      <c r="M21" s="80"/>
      <c r="N21" s="81">
        <f>分析係数表!H24</f>
        <v>3.7464336833206854E-4</v>
      </c>
      <c r="O21" s="82">
        <f t="shared" si="4"/>
        <v>4.6768139999141169E-3</v>
      </c>
      <c r="P21" s="76">
        <f>分析係数表!C24</f>
        <v>0.12778993435448582</v>
      </c>
      <c r="Q21" s="82">
        <f t="shared" si="5"/>
        <v>5.9764975403716529E-4</v>
      </c>
      <c r="R21" s="83">
        <v>3.4181298570278105E-3</v>
      </c>
      <c r="S21" s="84">
        <f t="shared" si="6"/>
        <v>4.9003698427686603E-3</v>
      </c>
      <c r="T21" s="85">
        <f>分析係数表!F24</f>
        <v>0.38877338877338879</v>
      </c>
      <c r="U21" s="86">
        <f t="shared" si="7"/>
        <v>1.9051333900160904E-3</v>
      </c>
      <c r="V21" s="87">
        <f>分析係数表!D24</f>
        <v>2.0790020790020791E-3</v>
      </c>
      <c r="W21" s="167">
        <f t="shared" si="8"/>
        <v>0</v>
      </c>
      <c r="X21" s="76">
        <f>分析係数表!E24</f>
        <v>0</v>
      </c>
      <c r="Y21" s="166">
        <f t="shared" si="9"/>
        <v>0</v>
      </c>
    </row>
    <row r="22" spans="1:25" x14ac:dyDescent="0.2">
      <c r="A22" s="6" t="s">
        <v>10</v>
      </c>
      <c r="B22" s="5" t="s">
        <v>272</v>
      </c>
      <c r="C22" s="90"/>
      <c r="D22" s="76">
        <f>投入係数表!I22</f>
        <v>0</v>
      </c>
      <c r="E22" s="77">
        <f t="shared" si="0"/>
        <v>0</v>
      </c>
      <c r="F22" s="76">
        <f>分析係数表!C25</f>
        <v>1.1170547514159801E-2</v>
      </c>
      <c r="G22" s="77">
        <f t="shared" si="1"/>
        <v>0</v>
      </c>
      <c r="H22" s="77">
        <v>4.9719905456164376E-4</v>
      </c>
      <c r="I22" s="77">
        <f t="shared" si="2"/>
        <v>4.9719905456164376E-4</v>
      </c>
      <c r="J22" s="76">
        <f>分析係数表!G25</f>
        <v>0.19560185185185186</v>
      </c>
      <c r="K22" s="78">
        <f t="shared" si="3"/>
        <v>9.7253055811247454E-5</v>
      </c>
      <c r="L22" s="79"/>
      <c r="M22" s="80"/>
      <c r="N22" s="81">
        <f>分析係数表!H25</f>
        <v>5.4755569217763858E-4</v>
      </c>
      <c r="O22" s="82">
        <f t="shared" si="4"/>
        <v>6.8353435383360171E-3</v>
      </c>
      <c r="P22" s="76">
        <f>分析係数表!C25</f>
        <v>1.1170547514159801E-2</v>
      </c>
      <c r="Q22" s="82">
        <f t="shared" si="5"/>
        <v>7.6354529770587649E-5</v>
      </c>
      <c r="R22" s="83">
        <v>7.8799956194270499E-4</v>
      </c>
      <c r="S22" s="84">
        <f t="shared" si="6"/>
        <v>1.2851986165043489E-3</v>
      </c>
      <c r="T22" s="85">
        <f>分析係数表!F25</f>
        <v>0.34722222222222221</v>
      </c>
      <c r="U22" s="86">
        <f t="shared" si="7"/>
        <v>4.4624951961956555E-4</v>
      </c>
      <c r="V22" s="87">
        <f>分析係数表!D25</f>
        <v>0.24652777777777779</v>
      </c>
      <c r="W22" s="167">
        <f t="shared" si="8"/>
        <v>0</v>
      </c>
      <c r="X22" s="76">
        <f>分析係数表!E25</f>
        <v>0.22337962962962962</v>
      </c>
      <c r="Y22" s="166">
        <f t="shared" si="9"/>
        <v>0</v>
      </c>
    </row>
    <row r="23" spans="1:25" x14ac:dyDescent="0.2">
      <c r="A23" s="6" t="s">
        <v>11</v>
      </c>
      <c r="B23" s="5" t="s">
        <v>35</v>
      </c>
      <c r="C23" s="90"/>
      <c r="D23" s="76">
        <f>投入係数表!I23</f>
        <v>0</v>
      </c>
      <c r="E23" s="77">
        <f t="shared" si="0"/>
        <v>0</v>
      </c>
      <c r="F23" s="76">
        <f>分析係数表!C26</f>
        <v>0.68426150121065377</v>
      </c>
      <c r="G23" s="77">
        <f t="shared" si="1"/>
        <v>0</v>
      </c>
      <c r="H23" s="77">
        <v>1.3875955423734463E-2</v>
      </c>
      <c r="I23" s="77">
        <f t="shared" si="2"/>
        <v>1.3875955423734463E-2</v>
      </c>
      <c r="J23" s="76">
        <f>分析係数表!G26</f>
        <v>0.19646752810874307</v>
      </c>
      <c r="K23" s="78">
        <f t="shared" si="3"/>
        <v>2.7261746622482164E-3</v>
      </c>
      <c r="L23" s="79"/>
      <c r="M23" s="80"/>
      <c r="N23" s="81">
        <f>分析係数表!H26</f>
        <v>1.1546700736798624E-2</v>
      </c>
      <c r="O23" s="82">
        <f t="shared" si="4"/>
        <v>0.14414180584350689</v>
      </c>
      <c r="P23" s="76">
        <f>分析係数表!C26</f>
        <v>0.68426150121065377</v>
      </c>
      <c r="Q23" s="82">
        <f t="shared" si="5"/>
        <v>9.8630688453692605E-2</v>
      </c>
      <c r="R23" s="83">
        <v>0.11306758620522522</v>
      </c>
      <c r="S23" s="84">
        <f t="shared" si="6"/>
        <v>0.12694354162895968</v>
      </c>
      <c r="T23" s="85">
        <f>分析係数表!F26</f>
        <v>0.33441013592884711</v>
      </c>
      <c r="U23" s="86">
        <f t="shared" si="7"/>
        <v>4.2451207011429667E-2</v>
      </c>
      <c r="V23" s="87">
        <f>分析係数表!D26</f>
        <v>3.0416177210941434E-2</v>
      </c>
      <c r="W23" s="167">
        <f t="shared" si="8"/>
        <v>0</v>
      </c>
      <c r="X23" s="76">
        <f>分析係数表!E26</f>
        <v>3.3227051518711193E-2</v>
      </c>
      <c r="Y23" s="166">
        <f t="shared" si="9"/>
        <v>0</v>
      </c>
    </row>
    <row r="24" spans="1:25" x14ac:dyDescent="0.2">
      <c r="A24" s="6" t="s">
        <v>12</v>
      </c>
      <c r="B24" s="5" t="s">
        <v>366</v>
      </c>
      <c r="C24" s="90"/>
      <c r="D24" s="76">
        <f>投入係数表!I24</f>
        <v>0</v>
      </c>
      <c r="E24" s="77">
        <f t="shared" si="0"/>
        <v>0</v>
      </c>
      <c r="F24" s="76">
        <f>分析係数表!C27</f>
        <v>0.55841188231933736</v>
      </c>
      <c r="G24" s="77">
        <f t="shared" si="1"/>
        <v>0</v>
      </c>
      <c r="H24" s="77">
        <v>1.6193106738825547E-3</v>
      </c>
      <c r="I24" s="77">
        <f t="shared" si="2"/>
        <v>1.6193106738825547E-3</v>
      </c>
      <c r="J24" s="76">
        <f>分析係数表!G27</f>
        <v>0.17085913312693499</v>
      </c>
      <c r="K24" s="78">
        <f t="shared" si="3"/>
        <v>2.7667401800276619E-4</v>
      </c>
      <c r="L24" s="79"/>
      <c r="M24" s="80"/>
      <c r="N24" s="81">
        <f>分析係数表!H27</f>
        <v>1.1844494183421551E-2</v>
      </c>
      <c r="O24" s="82">
        <f t="shared" si="4"/>
        <v>0.14785927338190016</v>
      </c>
      <c r="P24" s="76">
        <f>分析係数表!C27</f>
        <v>0.55841188231933736</v>
      </c>
      <c r="Q24" s="82">
        <f t="shared" si="5"/>
        <v>8.2566375167556369E-2</v>
      </c>
      <c r="R24" s="83">
        <v>8.452452660032006E-2</v>
      </c>
      <c r="S24" s="84">
        <f t="shared" si="6"/>
        <v>8.614383727420262E-2</v>
      </c>
      <c r="T24" s="85">
        <f>分析係数表!F27</f>
        <v>0.32159442724458204</v>
      </c>
      <c r="U24" s="86">
        <f t="shared" si="7"/>
        <v>2.770337800884767E-2</v>
      </c>
      <c r="V24" s="87">
        <f>分析係数表!D27</f>
        <v>0</v>
      </c>
      <c r="W24" s="167">
        <f t="shared" si="8"/>
        <v>0</v>
      </c>
      <c r="X24" s="76">
        <f>分析係数表!E27</f>
        <v>0</v>
      </c>
      <c r="Y24" s="166">
        <f t="shared" si="9"/>
        <v>0</v>
      </c>
    </row>
    <row r="25" spans="1:25" x14ac:dyDescent="0.2">
      <c r="A25" s="6" t="s">
        <v>13</v>
      </c>
      <c r="B25" s="5" t="s">
        <v>192</v>
      </c>
      <c r="C25" s="90"/>
      <c r="D25" s="76">
        <f>投入係数表!I25</f>
        <v>0</v>
      </c>
      <c r="E25" s="77">
        <f t="shared" si="0"/>
        <v>0</v>
      </c>
      <c r="F25" s="76">
        <f>分析係数表!C28</f>
        <v>4.6678935921030562E-2</v>
      </c>
      <c r="G25" s="77">
        <f t="shared" si="1"/>
        <v>0</v>
      </c>
      <c r="H25" s="77">
        <v>2.0084677994313461E-3</v>
      </c>
      <c r="I25" s="77">
        <f t="shared" si="2"/>
        <v>2.0084677994313461E-3</v>
      </c>
      <c r="J25" s="76">
        <f>分析係数表!G28</f>
        <v>0.12480417754569191</v>
      </c>
      <c r="K25" s="78">
        <f t="shared" si="3"/>
        <v>2.5066517183503488E-4</v>
      </c>
      <c r="L25" s="79"/>
      <c r="M25" s="80"/>
      <c r="N25" s="81">
        <f>分析係数表!H28</f>
        <v>2.1854196486037331E-2</v>
      </c>
      <c r="O25" s="82">
        <f t="shared" si="4"/>
        <v>0.27281414999499015</v>
      </c>
      <c r="P25" s="76">
        <f>分析係数表!C28</f>
        <v>4.6678935921030562E-2</v>
      </c>
      <c r="Q25" s="82">
        <f t="shared" si="5"/>
        <v>1.2734674225966566E-2</v>
      </c>
      <c r="R25" s="83">
        <v>1.3718672714532015E-2</v>
      </c>
      <c r="S25" s="84">
        <f t="shared" si="6"/>
        <v>1.5727140513963362E-2</v>
      </c>
      <c r="T25" s="85">
        <f>分析係数表!F28</f>
        <v>0.21409921671018275</v>
      </c>
      <c r="U25" s="86">
        <f t="shared" si="7"/>
        <v>3.3671684651305368E-3</v>
      </c>
      <c r="V25" s="87">
        <f>分析係数表!D28</f>
        <v>3.7075718015665796E-2</v>
      </c>
      <c r="W25" s="167">
        <f t="shared" si="8"/>
        <v>0</v>
      </c>
      <c r="X25" s="76">
        <f>分析係数表!E28</f>
        <v>3.3420365535248041E-2</v>
      </c>
      <c r="Y25" s="166">
        <f t="shared" si="9"/>
        <v>0</v>
      </c>
    </row>
    <row r="26" spans="1:25" x14ac:dyDescent="0.2">
      <c r="A26" s="6" t="s">
        <v>14</v>
      </c>
      <c r="B26" s="5" t="s">
        <v>50</v>
      </c>
      <c r="C26" s="90"/>
      <c r="D26" s="76">
        <f>投入係数表!I26</f>
        <v>1.5166835187057633E-2</v>
      </c>
      <c r="E26" s="77">
        <f t="shared" si="0"/>
        <v>1.5166835187057632</v>
      </c>
      <c r="F26" s="76">
        <f>分析係数表!C29</f>
        <v>0.714898177920686</v>
      </c>
      <c r="G26" s="77">
        <f t="shared" si="1"/>
        <v>1.0842742840050847</v>
      </c>
      <c r="H26" s="77">
        <v>1.2607567966711046</v>
      </c>
      <c r="I26" s="77">
        <f t="shared" si="2"/>
        <v>1.2607567966711046</v>
      </c>
      <c r="J26" s="76">
        <f>分析係数表!G29</f>
        <v>0.2589450092051549</v>
      </c>
      <c r="K26" s="78">
        <f t="shared" si="3"/>
        <v>0.3264666803194608</v>
      </c>
      <c r="L26" s="79"/>
      <c r="M26" s="80"/>
      <c r="N26" s="81">
        <f>分析係数表!H29</f>
        <v>1.0662926637143489E-2</v>
      </c>
      <c r="O26" s="82">
        <f t="shared" si="4"/>
        <v>0.13310932153601718</v>
      </c>
      <c r="P26" s="76">
        <f>分析係数表!C29</f>
        <v>0.714898177920686</v>
      </c>
      <c r="Q26" s="82">
        <f t="shared" si="5"/>
        <v>9.5159611430357408E-2</v>
      </c>
      <c r="R26" s="83">
        <v>0.16059264235853327</v>
      </c>
      <c r="S26" s="84">
        <f t="shared" si="6"/>
        <v>1.421349439029638</v>
      </c>
      <c r="T26" s="85">
        <f>分析係数表!F29</f>
        <v>0.37284879532538223</v>
      </c>
      <c r="U26" s="86">
        <f t="shared" si="7"/>
        <v>0.52994842607860837</v>
      </c>
      <c r="V26" s="87">
        <f>分析係数表!D29</f>
        <v>6.5236532458176578E-3</v>
      </c>
      <c r="W26" s="167">
        <f t="shared" si="8"/>
        <v>0</v>
      </c>
      <c r="X26" s="76">
        <f>分析係数表!E29</f>
        <v>4.8026895061234294E-3</v>
      </c>
      <c r="Y26" s="166">
        <f t="shared" si="9"/>
        <v>0</v>
      </c>
    </row>
    <row r="27" spans="1:25" x14ac:dyDescent="0.2">
      <c r="A27" s="6" t="s">
        <v>15</v>
      </c>
      <c r="B27" s="5" t="s">
        <v>36</v>
      </c>
      <c r="C27" s="90"/>
      <c r="D27" s="76">
        <f>投入係数表!I27</f>
        <v>4.0444893832153692E-3</v>
      </c>
      <c r="E27" s="77">
        <f t="shared" si="0"/>
        <v>0.40444893832153694</v>
      </c>
      <c r="F27" s="76">
        <f>分析係数表!C30</f>
        <v>1</v>
      </c>
      <c r="G27" s="77">
        <f t="shared" si="1"/>
        <v>0.40444893832153694</v>
      </c>
      <c r="H27" s="77">
        <v>0.51379804955910535</v>
      </c>
      <c r="I27" s="77">
        <f t="shared" si="2"/>
        <v>0.51379804955910535</v>
      </c>
      <c r="J27" s="76">
        <f>分析係数表!G30</f>
        <v>0.34457852549986789</v>
      </c>
      <c r="K27" s="78">
        <f t="shared" si="3"/>
        <v>0.17704377432178456</v>
      </c>
      <c r="L27" s="79"/>
      <c r="M27" s="80"/>
      <c r="N27" s="81">
        <f>分析係数表!H30</f>
        <v>0</v>
      </c>
      <c r="O27" s="82">
        <f t="shared" si="4"/>
        <v>0</v>
      </c>
      <c r="P27" s="76">
        <f>分析係数表!C30</f>
        <v>1</v>
      </c>
      <c r="Q27" s="82">
        <f t="shared" si="5"/>
        <v>0</v>
      </c>
      <c r="R27" s="83">
        <v>2.6217719076972179E-2</v>
      </c>
      <c r="S27" s="84">
        <f t="shared" si="6"/>
        <v>0.54001576863607759</v>
      </c>
      <c r="T27" s="85">
        <f>分析係数表!F30</f>
        <v>0.44032414339822074</v>
      </c>
      <c r="U27" s="86">
        <f t="shared" si="7"/>
        <v>0.23778198074621262</v>
      </c>
      <c r="V27" s="87">
        <f>分析係数表!D30</f>
        <v>0.11177662291905223</v>
      </c>
      <c r="W27" s="167">
        <f t="shared" si="8"/>
        <v>0</v>
      </c>
      <c r="X27" s="76">
        <f>分析係数表!E30</f>
        <v>7.5662820399894304E-2</v>
      </c>
      <c r="Y27" s="166">
        <f t="shared" si="9"/>
        <v>0</v>
      </c>
    </row>
    <row r="28" spans="1:25" x14ac:dyDescent="0.2">
      <c r="A28" s="6" t="s">
        <v>16</v>
      </c>
      <c r="B28" s="5" t="s">
        <v>193</v>
      </c>
      <c r="C28" s="90"/>
      <c r="D28" s="76">
        <f>投入係数表!I28</f>
        <v>4.6848668688911362E-2</v>
      </c>
      <c r="E28" s="77">
        <f t="shared" si="0"/>
        <v>4.6848668688911363</v>
      </c>
      <c r="F28" s="76">
        <f>分析係数表!C31</f>
        <v>0.96265092809515229</v>
      </c>
      <c r="G28" s="77">
        <f t="shared" si="1"/>
        <v>4.5098914393402829</v>
      </c>
      <c r="H28" s="77">
        <v>5.2895826268860002</v>
      </c>
      <c r="I28" s="77">
        <f t="shared" si="2"/>
        <v>5.2895826268860002</v>
      </c>
      <c r="J28" s="76">
        <f>分析係数表!G31</f>
        <v>7.0888135593220339E-2</v>
      </c>
      <c r="K28" s="78">
        <f t="shared" si="3"/>
        <v>0.3749686504862374</v>
      </c>
      <c r="L28" s="79"/>
      <c r="M28" s="80"/>
      <c r="N28" s="81">
        <f>分析係数表!H31</f>
        <v>2.4361425181798096E-2</v>
      </c>
      <c r="O28" s="82">
        <f t="shared" si="4"/>
        <v>0.30411282830210773</v>
      </c>
      <c r="P28" s="76">
        <f>分析係数表!C31</f>
        <v>0.96265092809515229</v>
      </c>
      <c r="Q28" s="82">
        <f t="shared" si="5"/>
        <v>0.2927544964106657</v>
      </c>
      <c r="R28" s="83">
        <v>0.41641283619940472</v>
      </c>
      <c r="S28" s="84">
        <f t="shared" si="6"/>
        <v>5.7059954630854053</v>
      </c>
      <c r="T28" s="85">
        <f>分析係数表!F31</f>
        <v>0.34461468926553673</v>
      </c>
      <c r="U28" s="86">
        <f t="shared" si="7"/>
        <v>1.9663698534617393</v>
      </c>
      <c r="V28" s="87">
        <f>分析係数表!D31</f>
        <v>2.2598870056497176E-3</v>
      </c>
      <c r="W28" s="167">
        <f t="shared" si="8"/>
        <v>0</v>
      </c>
      <c r="X28" s="76">
        <f>分析係数表!E31</f>
        <v>1.9706214689265535E-3</v>
      </c>
      <c r="Y28" s="166">
        <f t="shared" si="9"/>
        <v>0</v>
      </c>
    </row>
    <row r="29" spans="1:25" x14ac:dyDescent="0.2">
      <c r="A29" s="6" t="s">
        <v>17</v>
      </c>
      <c r="B29" s="5" t="s">
        <v>273</v>
      </c>
      <c r="C29" s="90"/>
      <c r="D29" s="76">
        <f>投入係数表!I29</f>
        <v>2.0222446916076846E-3</v>
      </c>
      <c r="E29" s="77">
        <f t="shared" si="0"/>
        <v>0.20222446916076847</v>
      </c>
      <c r="F29" s="76">
        <f>分析係数表!C32</f>
        <v>0.97339246119733924</v>
      </c>
      <c r="G29" s="77">
        <f t="shared" si="1"/>
        <v>0.19684377375072584</v>
      </c>
      <c r="H29" s="77">
        <v>0.23701617412814716</v>
      </c>
      <c r="I29" s="77">
        <f t="shared" si="2"/>
        <v>0.23701617412814716</v>
      </c>
      <c r="J29" s="76">
        <f>分析係数表!G32</f>
        <v>0.14027149321266968</v>
      </c>
      <c r="K29" s="78">
        <f t="shared" si="3"/>
        <v>3.324661266050933E-2</v>
      </c>
      <c r="L29" s="79"/>
      <c r="M29" s="80"/>
      <c r="N29" s="81">
        <f>分析係数表!H32</f>
        <v>6.9260991940364464E-3</v>
      </c>
      <c r="O29" s="82">
        <f t="shared" si="4"/>
        <v>8.6461099844566111E-2</v>
      </c>
      <c r="P29" s="76">
        <f>分析係数表!C32</f>
        <v>0.97339246119733924</v>
      </c>
      <c r="Q29" s="82">
        <f t="shared" si="5"/>
        <v>8.4160582775531095E-2</v>
      </c>
      <c r="R29" s="83">
        <v>0.11314203254406159</v>
      </c>
      <c r="S29" s="84">
        <f t="shared" si="6"/>
        <v>0.35015820667220876</v>
      </c>
      <c r="T29" s="85">
        <f>分析係数表!F32</f>
        <v>0.48190045248868779</v>
      </c>
      <c r="U29" s="86">
        <f t="shared" si="7"/>
        <v>0.16874139823796486</v>
      </c>
      <c r="V29" s="87">
        <f>分析係数表!D32</f>
        <v>3.0542986425339366E-2</v>
      </c>
      <c r="W29" s="167">
        <f t="shared" si="8"/>
        <v>0</v>
      </c>
      <c r="X29" s="76">
        <f>分析係数表!E32</f>
        <v>4.6380090497737558E-2</v>
      </c>
      <c r="Y29" s="166">
        <f t="shared" si="9"/>
        <v>0</v>
      </c>
    </row>
    <row r="30" spans="1:25" x14ac:dyDescent="0.2">
      <c r="A30" s="6" t="s">
        <v>18</v>
      </c>
      <c r="B30" s="5" t="s">
        <v>274</v>
      </c>
      <c r="C30" s="90"/>
      <c r="D30" s="76">
        <f>投入係数表!I30</f>
        <v>6.740815638692282E-4</v>
      </c>
      <c r="E30" s="77">
        <f t="shared" si="0"/>
        <v>6.7408156386922824E-2</v>
      </c>
      <c r="F30" s="76">
        <f>分析係数表!C33</f>
        <v>0.73613503272476755</v>
      </c>
      <c r="G30" s="77">
        <f t="shared" si="1"/>
        <v>4.9621505407803683E-2</v>
      </c>
      <c r="H30" s="77">
        <v>0.1118965166050839</v>
      </c>
      <c r="I30" s="77">
        <f t="shared" si="2"/>
        <v>0.1118965166050839</v>
      </c>
      <c r="J30" s="76">
        <f>分析係数表!G33</f>
        <v>0.507239607659972</v>
      </c>
      <c r="K30" s="78">
        <f t="shared" si="3"/>
        <v>5.6758345181280298E-2</v>
      </c>
      <c r="L30" s="79"/>
      <c r="M30" s="80"/>
      <c r="N30" s="81">
        <f>分析係数表!H33</f>
        <v>1.0278677028597778E-3</v>
      </c>
      <c r="O30" s="82">
        <f t="shared" si="4"/>
        <v>1.2831258922841296E-2</v>
      </c>
      <c r="P30" s="76">
        <f>分析係数表!C33</f>
        <v>0.73613503272476755</v>
      </c>
      <c r="Q30" s="82">
        <f t="shared" si="5"/>
        <v>9.4455392070657441E-3</v>
      </c>
      <c r="R30" s="83">
        <v>4.5509659892914521E-2</v>
      </c>
      <c r="S30" s="84">
        <f t="shared" si="6"/>
        <v>0.15740617649799843</v>
      </c>
      <c r="T30" s="85">
        <f>分析係数表!F33</f>
        <v>0.64409154600653895</v>
      </c>
      <c r="U30" s="86">
        <f t="shared" si="7"/>
        <v>0.10138398757157395</v>
      </c>
      <c r="V30" s="87">
        <f>分析係数表!D33</f>
        <v>0.11583372255955161</v>
      </c>
      <c r="W30" s="167">
        <f t="shared" si="8"/>
        <v>0</v>
      </c>
      <c r="X30" s="76">
        <f>分析係数表!E33</f>
        <v>0.11116300794021486</v>
      </c>
      <c r="Y30" s="166">
        <f t="shared" si="9"/>
        <v>0</v>
      </c>
    </row>
    <row r="31" spans="1:25" x14ac:dyDescent="0.2">
      <c r="A31" s="6" t="s">
        <v>19</v>
      </c>
      <c r="B31" s="5" t="s">
        <v>275</v>
      </c>
      <c r="C31" s="90"/>
      <c r="D31" s="76">
        <f>投入係数表!I31</f>
        <v>8.1563869228176614E-2</v>
      </c>
      <c r="E31" s="77">
        <f t="shared" si="0"/>
        <v>8.1563869228176618</v>
      </c>
      <c r="F31" s="76">
        <f>分析係数表!C34</f>
        <v>0.16452089215864052</v>
      </c>
      <c r="G31" s="77">
        <f t="shared" si="1"/>
        <v>1.3418960533330304</v>
      </c>
      <c r="H31" s="77">
        <v>1.4404627504921672</v>
      </c>
      <c r="I31" s="77">
        <f t="shared" si="2"/>
        <v>1.4404627504921672</v>
      </c>
      <c r="J31" s="76">
        <f>分析係数表!G34</f>
        <v>0.42495687176538238</v>
      </c>
      <c r="K31" s="78">
        <f t="shared" si="3"/>
        <v>0.61213454434370995</v>
      </c>
      <c r="L31" s="79"/>
      <c r="M31" s="80"/>
      <c r="N31" s="81">
        <f>分析係数表!H34</f>
        <v>0.1722879182316833</v>
      </c>
      <c r="O31" s="82">
        <f t="shared" si="4"/>
        <v>2.1507348484220432</v>
      </c>
      <c r="P31" s="76">
        <f>分析係数表!C34</f>
        <v>0.16452089215864052</v>
      </c>
      <c r="Q31" s="82">
        <f t="shared" si="5"/>
        <v>0.35384081605907303</v>
      </c>
      <c r="R31" s="83">
        <v>0.39777553578858149</v>
      </c>
      <c r="S31" s="84">
        <f t="shared" si="6"/>
        <v>1.8382382862807487</v>
      </c>
      <c r="T31" s="85">
        <f>分析係数表!F34</f>
        <v>0.6985815602836879</v>
      </c>
      <c r="U31" s="86">
        <f t="shared" si="7"/>
        <v>1.2841593702032179</v>
      </c>
      <c r="V31" s="87">
        <f>分析係数表!D34</f>
        <v>0.35882691201840139</v>
      </c>
      <c r="W31" s="167">
        <f t="shared" si="8"/>
        <v>1</v>
      </c>
      <c r="X31" s="76">
        <f>分析係数表!E34</f>
        <v>0.25177304964539005</v>
      </c>
      <c r="Y31" s="166">
        <f t="shared" si="9"/>
        <v>0</v>
      </c>
    </row>
    <row r="32" spans="1:25" x14ac:dyDescent="0.2">
      <c r="A32" s="6" t="s">
        <v>20</v>
      </c>
      <c r="B32" s="5" t="s">
        <v>37</v>
      </c>
      <c r="C32" s="90"/>
      <c r="D32" s="76">
        <f>投入係数表!I32</f>
        <v>8.0889787664307385E-3</v>
      </c>
      <c r="E32" s="77">
        <f t="shared" si="0"/>
        <v>0.80889787664307389</v>
      </c>
      <c r="F32" s="76">
        <f>分析係数表!C35</f>
        <v>0.4086737714624038</v>
      </c>
      <c r="G32" s="77">
        <f t="shared" si="1"/>
        <v>0.3305753459756553</v>
      </c>
      <c r="H32" s="77">
        <v>0.43428564061385372</v>
      </c>
      <c r="I32" s="77">
        <f t="shared" si="2"/>
        <v>0.43428564061385372</v>
      </c>
      <c r="J32" s="76">
        <f>分析係数表!G35</f>
        <v>0.3140916808149406</v>
      </c>
      <c r="K32" s="78">
        <f t="shared" si="3"/>
        <v>0.13640550681419855</v>
      </c>
      <c r="L32" s="79"/>
      <c r="M32" s="80"/>
      <c r="N32" s="81">
        <f>分析係数表!H35</f>
        <v>6.449629679439764E-2</v>
      </c>
      <c r="O32" s="82">
        <f t="shared" si="4"/>
        <v>0.80513151783136871</v>
      </c>
      <c r="P32" s="76">
        <f>分析係数表!C35</f>
        <v>0.4086737714624038</v>
      </c>
      <c r="Q32" s="82">
        <f t="shared" si="5"/>
        <v>0.32903613391539505</v>
      </c>
      <c r="R32" s="83">
        <v>0.37248897203551196</v>
      </c>
      <c r="S32" s="84">
        <f t="shared" si="6"/>
        <v>0.80677461264936567</v>
      </c>
      <c r="T32" s="85">
        <f>分析係数表!F35</f>
        <v>0.64261460101867574</v>
      </c>
      <c r="U32" s="86">
        <f t="shared" si="7"/>
        <v>0.51844514581966883</v>
      </c>
      <c r="V32" s="87">
        <f>分析係数表!D35</f>
        <v>5.9932088285229203E-2</v>
      </c>
      <c r="W32" s="167">
        <f t="shared" si="8"/>
        <v>0</v>
      </c>
      <c r="X32" s="76">
        <f>分析係数表!E35</f>
        <v>5.2631578947368418E-2</v>
      </c>
      <c r="Y32" s="166">
        <f t="shared" si="9"/>
        <v>0</v>
      </c>
    </row>
    <row r="33" spans="1:25" x14ac:dyDescent="0.2">
      <c r="A33" s="6" t="s">
        <v>21</v>
      </c>
      <c r="B33" s="5" t="s">
        <v>38</v>
      </c>
      <c r="C33" s="90"/>
      <c r="D33" s="76">
        <f>投入係数表!I33</f>
        <v>1.3481631277384564E-3</v>
      </c>
      <c r="E33" s="77">
        <f t="shared" si="0"/>
        <v>0.13481631277384565</v>
      </c>
      <c r="F33" s="76">
        <f>分析係数表!C36</f>
        <v>0.74689610106730564</v>
      </c>
      <c r="G33" s="77">
        <f t="shared" si="1"/>
        <v>0.10069377837105571</v>
      </c>
      <c r="H33" s="77">
        <v>0.17374129082621709</v>
      </c>
      <c r="I33" s="77">
        <f t="shared" si="2"/>
        <v>0.17374129082621709</v>
      </c>
      <c r="J33" s="76">
        <f>分析係数表!G36</f>
        <v>1.5876708345449259E-2</v>
      </c>
      <c r="K33" s="78">
        <f t="shared" si="3"/>
        <v>2.7584398020097278E-3</v>
      </c>
      <c r="L33" s="79"/>
      <c r="M33" s="80"/>
      <c r="N33" s="81">
        <f>分析係数表!H36</f>
        <v>4.3132018559256094E-2</v>
      </c>
      <c r="O33" s="82">
        <f t="shared" si="4"/>
        <v>0.53843320152857399</v>
      </c>
      <c r="P33" s="76">
        <f>分析係数表!C36</f>
        <v>0.74689610106730564</v>
      </c>
      <c r="Q33" s="82">
        <f t="shared" si="5"/>
        <v>0.40215365890687876</v>
      </c>
      <c r="R33" s="83">
        <v>0.46364164926818102</v>
      </c>
      <c r="S33" s="84">
        <f t="shared" si="6"/>
        <v>0.63738294009439811</v>
      </c>
      <c r="T33" s="85">
        <f>分析係数表!F36</f>
        <v>0.88601337598138996</v>
      </c>
      <c r="U33" s="86">
        <f t="shared" si="7"/>
        <v>0.5647298105459817</v>
      </c>
      <c r="V33" s="87">
        <f>分析係数表!D36</f>
        <v>1.0468159348647864E-2</v>
      </c>
      <c r="W33" s="167">
        <f t="shared" si="8"/>
        <v>0</v>
      </c>
      <c r="X33" s="76">
        <f>分析係数表!E36</f>
        <v>4.1291072986333237E-3</v>
      </c>
      <c r="Y33" s="166">
        <f t="shared" si="9"/>
        <v>0</v>
      </c>
    </row>
    <row r="34" spans="1:25" x14ac:dyDescent="0.2">
      <c r="A34" s="6" t="s">
        <v>22</v>
      </c>
      <c r="B34" s="5" t="s">
        <v>378</v>
      </c>
      <c r="C34" s="90"/>
      <c r="D34" s="76">
        <f>投入係数表!I34</f>
        <v>3.5389282103134481E-2</v>
      </c>
      <c r="E34" s="77">
        <f t="shared" si="0"/>
        <v>3.5389282103134483</v>
      </c>
      <c r="F34" s="76">
        <f>分析係数表!C37</f>
        <v>0.19184325518019074</v>
      </c>
      <c r="G34" s="77">
        <f t="shared" si="1"/>
        <v>0.67891950771553855</v>
      </c>
      <c r="H34" s="77">
        <v>0.80083115101699909</v>
      </c>
      <c r="I34" s="77">
        <f t="shared" si="2"/>
        <v>0.80083115101699909</v>
      </c>
      <c r="J34" s="76">
        <f>分析係数表!G37</f>
        <v>0.41984423991099423</v>
      </c>
      <c r="K34" s="78">
        <f t="shared" si="3"/>
        <v>0.3362243458957786</v>
      </c>
      <c r="L34" s="79"/>
      <c r="M34" s="80"/>
      <c r="N34" s="81">
        <f>分析係数表!H37</f>
        <v>5.2046609477516596E-2</v>
      </c>
      <c r="O34" s="82">
        <f t="shared" si="4"/>
        <v>0.64971739106499193</v>
      </c>
      <c r="P34" s="76">
        <f>分析係数表!C37</f>
        <v>0.19184325518019074</v>
      </c>
      <c r="Q34" s="82">
        <f t="shared" si="5"/>
        <v>0.12464389924908903</v>
      </c>
      <c r="R34" s="83">
        <v>0.16666258738354706</v>
      </c>
      <c r="S34" s="84">
        <f t="shared" si="6"/>
        <v>0.9674937384005462</v>
      </c>
      <c r="T34" s="85">
        <f>分析係数表!F37</f>
        <v>0.69485182562961467</v>
      </c>
      <c r="U34" s="86">
        <f t="shared" si="7"/>
        <v>0.67226479041284037</v>
      </c>
      <c r="V34" s="87">
        <f>分析係数表!D37</f>
        <v>8.7589764337008186E-2</v>
      </c>
      <c r="W34" s="167">
        <f t="shared" si="8"/>
        <v>0</v>
      </c>
      <c r="X34" s="76">
        <f>分析係数表!E37</f>
        <v>8.1420046525740877E-2</v>
      </c>
      <c r="Y34" s="166">
        <f t="shared" si="9"/>
        <v>0</v>
      </c>
    </row>
    <row r="35" spans="1:25" x14ac:dyDescent="0.2">
      <c r="A35" s="6" t="s">
        <v>23</v>
      </c>
      <c r="B35" s="5" t="s">
        <v>194</v>
      </c>
      <c r="C35" s="90"/>
      <c r="D35" s="76">
        <f>投入係数表!I35</f>
        <v>4.7185709470845974E-3</v>
      </c>
      <c r="E35" s="77">
        <f t="shared" si="0"/>
        <v>0.47185709470845977</v>
      </c>
      <c r="F35" s="76">
        <f>分析係数表!C38</f>
        <v>3.8450184501845008E-2</v>
      </c>
      <c r="G35" s="77">
        <f t="shared" si="1"/>
        <v>1.8142992350044834E-2</v>
      </c>
      <c r="H35" s="77">
        <v>2.6528519097603918E-2</v>
      </c>
      <c r="I35" s="77">
        <f t="shared" si="2"/>
        <v>2.6528519097603918E-2</v>
      </c>
      <c r="J35" s="76">
        <f>分析係数表!G38</f>
        <v>0.35618279569892475</v>
      </c>
      <c r="K35" s="78">
        <f t="shared" si="3"/>
        <v>9.4490020979368806E-3</v>
      </c>
      <c r="L35" s="79"/>
      <c r="M35" s="80"/>
      <c r="N35" s="81">
        <f>分析係数表!H38</f>
        <v>4.5927434461426143E-2</v>
      </c>
      <c r="O35" s="82">
        <f t="shared" si="4"/>
        <v>0.57332942906639472</v>
      </c>
      <c r="P35" s="76">
        <f>分析係数表!C38</f>
        <v>3.8450184501845008E-2</v>
      </c>
      <c r="Q35" s="82">
        <f t="shared" si="5"/>
        <v>2.2044622327940338E-2</v>
      </c>
      <c r="R35" s="83">
        <v>2.879612722108936E-2</v>
      </c>
      <c r="S35" s="84">
        <f t="shared" si="6"/>
        <v>5.5324646318693278E-2</v>
      </c>
      <c r="T35" s="85">
        <f>分析係数表!F38</f>
        <v>0.56854838709677424</v>
      </c>
      <c r="U35" s="86">
        <f t="shared" si="7"/>
        <v>3.145473843119255E-2</v>
      </c>
      <c r="V35" s="87">
        <f>分析係数表!D38</f>
        <v>5.6451612903225805E-2</v>
      </c>
      <c r="W35" s="167">
        <f t="shared" si="8"/>
        <v>0</v>
      </c>
      <c r="X35" s="76">
        <f>分析係数表!E38</f>
        <v>4.7043010752688172E-2</v>
      </c>
      <c r="Y35" s="166">
        <f t="shared" si="9"/>
        <v>0</v>
      </c>
    </row>
    <row r="36" spans="1:25" x14ac:dyDescent="0.2">
      <c r="A36" s="6" t="s">
        <v>24</v>
      </c>
      <c r="B36" s="5" t="s">
        <v>39</v>
      </c>
      <c r="C36" s="90"/>
      <c r="D36" s="76">
        <f>投入係数表!I36</f>
        <v>0</v>
      </c>
      <c r="E36" s="77">
        <f t="shared" si="0"/>
        <v>0</v>
      </c>
      <c r="F36" s="76">
        <f>分析係数表!C39</f>
        <v>1</v>
      </c>
      <c r="G36" s="77">
        <f t="shared" si="1"/>
        <v>0</v>
      </c>
      <c r="H36" s="77">
        <v>9.282235710802493E-2</v>
      </c>
      <c r="I36" s="77">
        <f t="shared" si="2"/>
        <v>9.282235710802493E-2</v>
      </c>
      <c r="J36" s="76">
        <f>分析係数表!G39</f>
        <v>0.35147550111358572</v>
      </c>
      <c r="K36" s="78">
        <f t="shared" si="3"/>
        <v>3.2624784479087267E-2</v>
      </c>
      <c r="L36" s="79"/>
      <c r="M36" s="80"/>
      <c r="N36" s="81">
        <f>分析係数表!H39</f>
        <v>4.1114708114391111E-3</v>
      </c>
      <c r="O36" s="82">
        <f t="shared" si="4"/>
        <v>5.1325035691365185E-2</v>
      </c>
      <c r="P36" s="76">
        <f>分析係数表!C39</f>
        <v>1</v>
      </c>
      <c r="Q36" s="82">
        <f t="shared" si="5"/>
        <v>5.1325035691365185E-2</v>
      </c>
      <c r="R36" s="83">
        <v>0.27136956346132074</v>
      </c>
      <c r="S36" s="84">
        <f t="shared" si="6"/>
        <v>0.36419192056934568</v>
      </c>
      <c r="T36" s="85">
        <f>分析係数表!F39</f>
        <v>0.70211581291759462</v>
      </c>
      <c r="U36" s="86">
        <f t="shared" si="7"/>
        <v>0.25570490636856619</v>
      </c>
      <c r="V36" s="87">
        <f>分析係数表!D39</f>
        <v>7.4053452115812921E-2</v>
      </c>
      <c r="W36" s="167">
        <f t="shared" si="8"/>
        <v>0</v>
      </c>
      <c r="X36" s="76">
        <f>分析係数表!E39</f>
        <v>9.3819599109131402E-2</v>
      </c>
      <c r="Y36" s="166">
        <f t="shared" si="9"/>
        <v>0</v>
      </c>
    </row>
    <row r="37" spans="1:25" x14ac:dyDescent="0.2">
      <c r="A37" s="6" t="s">
        <v>25</v>
      </c>
      <c r="B37" s="5" t="s">
        <v>40</v>
      </c>
      <c r="C37" s="90"/>
      <c r="D37" s="76">
        <f>投入係数表!I37</f>
        <v>0</v>
      </c>
      <c r="E37" s="77">
        <f t="shared" si="0"/>
        <v>0</v>
      </c>
      <c r="F37" s="76">
        <f>分析係数表!C40</f>
        <v>0.87072171446580526</v>
      </c>
      <c r="G37" s="77">
        <f t="shared" si="1"/>
        <v>0</v>
      </c>
      <c r="H37" s="77">
        <v>1.2570055458556895E-3</v>
      </c>
      <c r="I37" s="77">
        <f t="shared" si="2"/>
        <v>1.2570055458556895E-3</v>
      </c>
      <c r="J37" s="76">
        <f>分析係数表!G40</f>
        <v>0.51632160548710782</v>
      </c>
      <c r="K37" s="78">
        <f t="shared" si="3"/>
        <v>6.4901912154240789E-4</v>
      </c>
      <c r="L37" s="79"/>
      <c r="M37" s="80"/>
      <c r="N37" s="81">
        <f>分析係数表!H40</f>
        <v>3.2209723436344248E-2</v>
      </c>
      <c r="O37" s="82">
        <f t="shared" si="4"/>
        <v>0.40208608568492393</v>
      </c>
      <c r="P37" s="76">
        <f>分析係数表!C40</f>
        <v>0.87072171446580526</v>
      </c>
      <c r="Q37" s="82">
        <f t="shared" si="5"/>
        <v>0.35010508589042166</v>
      </c>
      <c r="R37" s="83">
        <v>0.35082279037406333</v>
      </c>
      <c r="S37" s="84">
        <f t="shared" si="6"/>
        <v>0.352079795919919</v>
      </c>
      <c r="T37" s="85">
        <f>分析係数表!F40</f>
        <v>0.71084719928870821</v>
      </c>
      <c r="U37" s="86">
        <f t="shared" si="7"/>
        <v>0.25027493685581437</v>
      </c>
      <c r="V37" s="87">
        <f>分析係数表!D40</f>
        <v>7.6590880223548832E-2</v>
      </c>
      <c r="W37" s="167">
        <f t="shared" si="8"/>
        <v>0</v>
      </c>
      <c r="X37" s="76">
        <f>分析係数表!E40</f>
        <v>4.8520259113425633E-2</v>
      </c>
      <c r="Y37" s="166">
        <f t="shared" si="9"/>
        <v>0</v>
      </c>
    </row>
    <row r="38" spans="1:25" x14ac:dyDescent="0.2">
      <c r="A38" s="6" t="s">
        <v>26</v>
      </c>
      <c r="B38" s="5" t="s">
        <v>277</v>
      </c>
      <c r="C38" s="90"/>
      <c r="D38" s="76">
        <f>投入係数表!I38</f>
        <v>0</v>
      </c>
      <c r="E38" s="77">
        <f t="shared" si="0"/>
        <v>0</v>
      </c>
      <c r="F38" s="76">
        <f>分析係数表!C41</f>
        <v>0.84583808437856334</v>
      </c>
      <c r="G38" s="77">
        <f t="shared" si="1"/>
        <v>0</v>
      </c>
      <c r="H38" s="77">
        <v>1.4678260699996124E-3</v>
      </c>
      <c r="I38" s="77">
        <f t="shared" si="2"/>
        <v>1.4678260699996124E-3</v>
      </c>
      <c r="J38" s="76">
        <f>分析係数表!G41</f>
        <v>0.44301808878315901</v>
      </c>
      <c r="K38" s="78">
        <f t="shared" si="3"/>
        <v>6.5027350019732371E-4</v>
      </c>
      <c r="L38" s="79"/>
      <c r="M38" s="80"/>
      <c r="N38" s="81">
        <f>分析係数表!H41</f>
        <v>7.1326333586297655E-2</v>
      </c>
      <c r="O38" s="82">
        <f t="shared" si="4"/>
        <v>0.89039343459903375</v>
      </c>
      <c r="P38" s="76">
        <f>分析係数表!C41</f>
        <v>0.84583808437856334</v>
      </c>
      <c r="Q38" s="82">
        <f t="shared" si="5"/>
        <v>0.75312867706449638</v>
      </c>
      <c r="R38" s="83">
        <v>0.76884012087198117</v>
      </c>
      <c r="S38" s="84">
        <f t="shared" si="6"/>
        <v>0.77030794694198079</v>
      </c>
      <c r="T38" s="85">
        <f>分析係数表!F41</f>
        <v>0.54692759998204588</v>
      </c>
      <c r="U38" s="86">
        <f t="shared" si="7"/>
        <v>0.42130267666807469</v>
      </c>
      <c r="V38" s="87">
        <f>分析係数表!D41</f>
        <v>0.14515911845235424</v>
      </c>
      <c r="W38" s="167">
        <f t="shared" si="8"/>
        <v>0</v>
      </c>
      <c r="X38" s="76">
        <f>分析係数表!E41</f>
        <v>0.14242111405359306</v>
      </c>
      <c r="Y38" s="166">
        <f t="shared" si="9"/>
        <v>0</v>
      </c>
    </row>
    <row r="39" spans="1:25" x14ac:dyDescent="0.2">
      <c r="A39" s="6" t="s">
        <v>51</v>
      </c>
      <c r="B39" s="5" t="s">
        <v>368</v>
      </c>
      <c r="C39" s="90"/>
      <c r="D39" s="76">
        <f>投入係数表!I39</f>
        <v>6.740815638692282E-4</v>
      </c>
      <c r="E39" s="77">
        <f>$C$11*D39</f>
        <v>6.7408156386922824E-2</v>
      </c>
      <c r="F39" s="76">
        <f>分析係数表!C42</f>
        <v>0.23407560849300879</v>
      </c>
      <c r="G39" s="77">
        <f>E39*F39</f>
        <v>1.5778605223660858E-2</v>
      </c>
      <c r="H39" s="77">
        <v>1.909564054542812E-2</v>
      </c>
      <c r="I39" s="77">
        <f>C39+H39</f>
        <v>1.909564054542812E-2</v>
      </c>
      <c r="J39" s="76">
        <f>分析係数表!G42</f>
        <v>0.48351648351648352</v>
      </c>
      <c r="K39" s="78">
        <f>I39*J39</f>
        <v>9.2330569670201895E-3</v>
      </c>
      <c r="L39" s="79"/>
      <c r="M39" s="80"/>
      <c r="N39" s="81">
        <f>分析係数表!H42</f>
        <v>1.4092354393413963E-2</v>
      </c>
      <c r="O39" s="82">
        <f t="shared" si="4"/>
        <v>0.17592015738138486</v>
      </c>
      <c r="P39" s="76">
        <f>分析係数表!C42</f>
        <v>0.23407560849300879</v>
      </c>
      <c r="Q39" s="82">
        <f>O39*P39</f>
        <v>4.1178617885233533E-2</v>
      </c>
      <c r="R39" s="83">
        <v>4.3913853146857938E-2</v>
      </c>
      <c r="S39" s="84">
        <f>I39+R39</f>
        <v>6.3009493692286062E-2</v>
      </c>
      <c r="T39" s="85">
        <f>分析係数表!F42</f>
        <v>0.55384615384615388</v>
      </c>
      <c r="U39" s="86">
        <f t="shared" si="7"/>
        <v>3.4897565737266129E-2</v>
      </c>
      <c r="V39" s="87">
        <f>分析係数表!D42</f>
        <v>0.66153846153846152</v>
      </c>
      <c r="W39" s="167">
        <f t="shared" si="8"/>
        <v>0</v>
      </c>
      <c r="X39" s="76">
        <f>分析係数表!E42</f>
        <v>0.56483516483516483</v>
      </c>
      <c r="Y39" s="166">
        <f t="shared" si="9"/>
        <v>0</v>
      </c>
    </row>
    <row r="40" spans="1:25" x14ac:dyDescent="0.2">
      <c r="A40" s="6" t="s">
        <v>195</v>
      </c>
      <c r="B40" s="5" t="s">
        <v>41</v>
      </c>
      <c r="C40" s="90"/>
      <c r="D40" s="76">
        <f>投入係数表!I40</f>
        <v>1.8200202224469161E-2</v>
      </c>
      <c r="E40" s="77">
        <f>$C$11*D40</f>
        <v>1.820020222446916</v>
      </c>
      <c r="F40" s="76">
        <f>分析係数表!C43</f>
        <v>0.27699973067600325</v>
      </c>
      <c r="G40" s="77">
        <f>E40*F40</f>
        <v>0.50414511144267526</v>
      </c>
      <c r="H40" s="77">
        <v>0.76945407089380025</v>
      </c>
      <c r="I40" s="77">
        <f>C40+H40</f>
        <v>0.76945407089380025</v>
      </c>
      <c r="J40" s="76">
        <f>分析係数表!G43</f>
        <v>0.36947234730400647</v>
      </c>
      <c r="K40" s="78">
        <f>I40*J40</f>
        <v>0.2842920017157558</v>
      </c>
      <c r="L40" s="79"/>
      <c r="M40" s="80"/>
      <c r="N40" s="81">
        <f>分析係数表!H43</f>
        <v>3.8415354614357487E-2</v>
      </c>
      <c r="O40" s="82">
        <f t="shared" si="4"/>
        <v>0.47955331245273214</v>
      </c>
      <c r="P40" s="76">
        <f>分析係数表!C43</f>
        <v>0.27699973067600325</v>
      </c>
      <c r="Q40" s="82">
        <f>O40*P40</f>
        <v>0.13283613839419203</v>
      </c>
      <c r="R40" s="83">
        <v>0.23035214491131753</v>
      </c>
      <c r="S40" s="84">
        <f>I40+R40</f>
        <v>0.99980621580511775</v>
      </c>
      <c r="T40" s="85">
        <f>分析係数表!F43</f>
        <v>0.59762152176423045</v>
      </c>
      <c r="U40" s="86">
        <f t="shared" si="7"/>
        <v>0.59750571215879111</v>
      </c>
      <c r="V40" s="87">
        <f>分析係数表!D43</f>
        <v>0.12735249971134974</v>
      </c>
      <c r="W40" s="167">
        <f t="shared" si="8"/>
        <v>0</v>
      </c>
      <c r="X40" s="76">
        <f>分析係数表!E43</f>
        <v>0.10079667474887426</v>
      </c>
      <c r="Y40" s="166">
        <f t="shared" si="9"/>
        <v>0</v>
      </c>
    </row>
    <row r="41" spans="1:25" x14ac:dyDescent="0.2">
      <c r="A41" s="6" t="s">
        <v>341</v>
      </c>
      <c r="B41" s="5" t="s">
        <v>42</v>
      </c>
      <c r="C41" s="90"/>
      <c r="D41" s="76">
        <f>投入係数表!I41</f>
        <v>0</v>
      </c>
      <c r="E41" s="77">
        <f>$C$11*D41</f>
        <v>0</v>
      </c>
      <c r="F41" s="76">
        <f>分析係数表!C44</f>
        <v>0.49584741394123377</v>
      </c>
      <c r="G41" s="77">
        <f>E41*F41</f>
        <v>0</v>
      </c>
      <c r="H41" s="77">
        <v>2.3282328456715649E-3</v>
      </c>
      <c r="I41" s="77">
        <f>C41+H41</f>
        <v>2.3282328456715649E-3</v>
      </c>
      <c r="J41" s="76">
        <f>分析係数表!G44</f>
        <v>0.26302305721605468</v>
      </c>
      <c r="K41" s="78">
        <f>I41*J41</f>
        <v>6.1237892097936982E-4</v>
      </c>
      <c r="L41" s="79"/>
      <c r="M41" s="80"/>
      <c r="N41" s="81">
        <f>分析係数表!H44</f>
        <v>0.12140366382001748</v>
      </c>
      <c r="O41" s="82">
        <f t="shared" si="4"/>
        <v>1.5155275725875541</v>
      </c>
      <c r="P41" s="76">
        <f>分析係数表!C44</f>
        <v>0.49584741394123377</v>
      </c>
      <c r="Q41" s="82">
        <f>O41*P41</f>
        <v>0.75147042762417415</v>
      </c>
      <c r="R41" s="83">
        <v>0.7652117842952707</v>
      </c>
      <c r="S41" s="84">
        <f>I41+R41</f>
        <v>0.76754001714094222</v>
      </c>
      <c r="T41" s="85">
        <f>分析係数表!F44</f>
        <v>0.50173640762880733</v>
      </c>
      <c r="U41" s="86">
        <f t="shared" si="7"/>
        <v>0.38510277091164957</v>
      </c>
      <c r="V41" s="87">
        <f>分析係数表!D44</f>
        <v>0.16572729860518076</v>
      </c>
      <c r="W41" s="167">
        <f t="shared" si="8"/>
        <v>0</v>
      </c>
      <c r="X41" s="76">
        <f>分析係数表!E44</f>
        <v>0.11534301167093652</v>
      </c>
      <c r="Y41" s="166">
        <f t="shared" si="9"/>
        <v>0</v>
      </c>
    </row>
    <row r="42" spans="1:25" x14ac:dyDescent="0.2">
      <c r="A42" s="6" t="s">
        <v>342</v>
      </c>
      <c r="B42" s="5" t="s">
        <v>279</v>
      </c>
      <c r="C42" s="90"/>
      <c r="D42" s="76">
        <f>投入係数表!I42</f>
        <v>1.0111223458038423E-3</v>
      </c>
      <c r="E42" s="77">
        <f>$C$11*D42</f>
        <v>0.10111223458038424</v>
      </c>
      <c r="F42" s="76">
        <f>分析係数表!C45</f>
        <v>1</v>
      </c>
      <c r="G42" s="77">
        <f>E42*F42</f>
        <v>0.10111223458038424</v>
      </c>
      <c r="H42" s="77">
        <v>0.12207864972759021</v>
      </c>
      <c r="I42" s="77">
        <f>C42+H42</f>
        <v>0.12207864972759021</v>
      </c>
      <c r="J42" s="76">
        <f>分析係数表!G45</f>
        <v>0</v>
      </c>
      <c r="K42" s="78">
        <f>I42*J42</f>
        <v>0</v>
      </c>
      <c r="L42" s="79"/>
      <c r="M42" s="80"/>
      <c r="N42" s="81">
        <f>分析係数表!H45</f>
        <v>0</v>
      </c>
      <c r="O42" s="82">
        <f t="shared" si="4"/>
        <v>0</v>
      </c>
      <c r="P42" s="76">
        <f>分析係数表!C45</f>
        <v>1</v>
      </c>
      <c r="Q42" s="82">
        <f>O42*P42</f>
        <v>0</v>
      </c>
      <c r="R42" s="83">
        <v>1.4551445952962669E-2</v>
      </c>
      <c r="S42" s="84">
        <f>I42+R42</f>
        <v>0.13663009568055287</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76">
        <f>投入係数表!I43</f>
        <v>4.0444893832153692E-3</v>
      </c>
      <c r="E43" s="77">
        <f>$C$11*D43</f>
        <v>0.40444893832153694</v>
      </c>
      <c r="F43" s="76">
        <f>分析係数表!C46</f>
        <v>1</v>
      </c>
      <c r="G43" s="77">
        <f>E43*F43</f>
        <v>0.40444893832153694</v>
      </c>
      <c r="H43" s="77">
        <v>0.48923979348516711</v>
      </c>
      <c r="I43" s="77">
        <f>C43+H43</f>
        <v>0.48923979348516711</v>
      </c>
      <c r="J43" s="76">
        <f>分析係数表!G46</f>
        <v>9.2759598041741824E-3</v>
      </c>
      <c r="K43" s="78">
        <f>I43*J43</f>
        <v>4.5381686589708878E-3</v>
      </c>
      <c r="L43" s="79"/>
      <c r="M43" s="80"/>
      <c r="N43" s="81">
        <f>分析係数表!H46</f>
        <v>9.0452357851660434E-2</v>
      </c>
      <c r="O43" s="82">
        <f t="shared" si="4"/>
        <v>1.129150785210034</v>
      </c>
      <c r="P43" s="76">
        <f>分析係数表!C46</f>
        <v>1</v>
      </c>
      <c r="Q43" s="82">
        <f>O43*P43</f>
        <v>1.129150785210034</v>
      </c>
      <c r="R43" s="83">
        <v>1.1597910533388827</v>
      </c>
      <c r="S43" s="84">
        <f>I43+R43</f>
        <v>1.6490308468240498</v>
      </c>
      <c r="T43" s="85">
        <f>分析係数表!F46</f>
        <v>0.31349308597440523</v>
      </c>
      <c r="U43" s="86">
        <f t="shared" si="7"/>
        <v>0.51695976903785812</v>
      </c>
      <c r="V43" s="87">
        <f>分析係数表!D46</f>
        <v>1.71777033410633E-4</v>
      </c>
      <c r="W43" s="167">
        <f t="shared" si="8"/>
        <v>0</v>
      </c>
      <c r="X43" s="76">
        <f>分析係数表!E46</f>
        <v>5.1533110023189901E-4</v>
      </c>
      <c r="Y43" s="166">
        <f t="shared" si="9"/>
        <v>0</v>
      </c>
    </row>
    <row r="44" spans="1:25" x14ac:dyDescent="0.2">
      <c r="A44" s="192">
        <v>40</v>
      </c>
      <c r="B44" s="14" t="s">
        <v>151</v>
      </c>
      <c r="C44" s="197">
        <f>SUM(C5:C43)</f>
        <v>100</v>
      </c>
      <c r="D44" s="92">
        <f>投入係数表!I44</f>
        <v>0.66161105493764749</v>
      </c>
      <c r="E44" s="91">
        <f>SUM(E5:E43)</f>
        <v>66.161105493764751</v>
      </c>
      <c r="F44" s="92">
        <f>分析係数表!C47</f>
        <v>0.37574754530031729</v>
      </c>
      <c r="G44" s="91">
        <f>SUM(G5:G43)</f>
        <v>13.589992525726355</v>
      </c>
      <c r="H44" s="91">
        <f>SUM(H5:H43)</f>
        <v>16.073104409345536</v>
      </c>
      <c r="I44" s="91">
        <f>SUM(I5:I43)</f>
        <v>116.07310440934552</v>
      </c>
      <c r="J44" s="92">
        <f>分析係数表!G47</f>
        <v>0.18377890112838052</v>
      </c>
      <c r="K44" s="93">
        <f>SUM(K5:K43)</f>
        <v>19.899111443515885</v>
      </c>
      <c r="L44" s="94">
        <f>最終需要_まとめ!$L$33</f>
        <v>0.62733333333333341</v>
      </c>
      <c r="M44" s="91">
        <f>K44*L44</f>
        <v>12.483375912232299</v>
      </c>
      <c r="N44" s="95">
        <f>分析係数表!H47</f>
        <v>1</v>
      </c>
      <c r="O44" s="96">
        <f>SUM(O5:O43)</f>
        <v>12.483375912232297</v>
      </c>
      <c r="P44" s="92">
        <f>分析係数表!C47</f>
        <v>0.37574754530031729</v>
      </c>
      <c r="Q44" s="96">
        <f>SUM(Q5:Q43)</f>
        <v>5.3609221635698985</v>
      </c>
      <c r="R44" s="91">
        <f>SUM(R5:R43)</f>
        <v>6.3790463629683511</v>
      </c>
      <c r="S44" s="97">
        <f>SUM(S5:S43)</f>
        <v>122.45215077231389</v>
      </c>
      <c r="T44" s="98">
        <f>分析係数表!F47</f>
        <v>0.42462652784065186</v>
      </c>
      <c r="U44" s="99">
        <f>SUM(U5:U43)</f>
        <v>42.219206742162918</v>
      </c>
      <c r="V44" s="100">
        <f>分析係数表!D47</f>
        <v>4.7224737186258234E-2</v>
      </c>
      <c r="W44" s="164">
        <f>SUM(W5:W43)</f>
        <v>4</v>
      </c>
      <c r="X44" s="92">
        <f>分析係数表!E47</f>
        <v>3.9558288483141357E-2</v>
      </c>
      <c r="Y44" s="165">
        <f>SUM(Y5:Y43)</f>
        <v>3</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2015年赤穂市産業連関表</v>
      </c>
      <c r="H1" s="401"/>
      <c r="I1" s="401"/>
    </row>
    <row r="2" spans="1:25" x14ac:dyDescent="0.2">
      <c r="B2" s="3" t="s">
        <v>245</v>
      </c>
      <c r="S2" s="3" t="s">
        <v>153</v>
      </c>
      <c r="U2" s="64" t="s">
        <v>210</v>
      </c>
      <c r="W2" s="3" t="s">
        <v>130</v>
      </c>
      <c r="Y2" s="3" t="s">
        <v>154</v>
      </c>
    </row>
    <row r="3" spans="1:25" ht="44" x14ac:dyDescent="0.2">
      <c r="B3" s="65"/>
      <c r="C3" s="66" t="s">
        <v>228</v>
      </c>
      <c r="D3" s="66" t="s">
        <v>246</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投入係数表!J5</f>
        <v>1.3046231792273591E-3</v>
      </c>
      <c r="E5" s="77">
        <f t="shared" ref="E5:E38" si="0">$C$12*D5</f>
        <v>0.13046231792273591</v>
      </c>
      <c r="F5" s="76">
        <f>分析係数表!C8</f>
        <v>1</v>
      </c>
      <c r="G5" s="77">
        <f t="shared" ref="G5:G38" si="1">E5*F5</f>
        <v>0.13046231792273591</v>
      </c>
      <c r="H5" s="77">
        <f t="array" ref="H5:H43">MMULT(逆行列係数!C5:AO43,'8'!G5:G43)</f>
        <v>0.15849364383242798</v>
      </c>
      <c r="I5" s="77">
        <f t="shared" ref="I5:I38" si="2">C5+H5</f>
        <v>0.15849364383242798</v>
      </c>
      <c r="J5" s="76">
        <f>分析係数表!G8</f>
        <v>0.11972098922003804</v>
      </c>
      <c r="K5" s="78">
        <f t="shared" ref="K5:K38" si="3">I5*J5</f>
        <v>1.8975015824706658E-2</v>
      </c>
      <c r="L5" s="79" t="s">
        <v>183</v>
      </c>
      <c r="M5" s="80" t="s">
        <v>183</v>
      </c>
      <c r="N5" s="81">
        <f>分析係数表!H8</f>
        <v>1.236323115495826E-2</v>
      </c>
      <c r="O5" s="82">
        <f t="shared" ref="O5:O43" si="4">$M$44*N5</f>
        <v>9.1257906970099265E-2</v>
      </c>
      <c r="P5" s="76">
        <f>分析係数表!C8</f>
        <v>1</v>
      </c>
      <c r="Q5" s="82">
        <f t="shared" ref="Q5:Q38" si="5">O5*P5</f>
        <v>9.1257906970099265E-2</v>
      </c>
      <c r="R5" s="83">
        <f t="array" ref="R5:R43">MMULT(逆行列係数!C5:AO43,'8'!Q5:Q43)</f>
        <v>0.122009433417227</v>
      </c>
      <c r="S5" s="84">
        <f t="shared" ref="S5:S38" si="6">I5+R5</f>
        <v>0.28050307724965495</v>
      </c>
      <c r="T5" s="85">
        <f>分析係数表!F8</f>
        <v>0.45136334812935952</v>
      </c>
      <c r="U5" s="86">
        <f t="shared" ref="U5:U43" si="7">S5*T5</f>
        <v>0.12660880810799263</v>
      </c>
      <c r="V5" s="87">
        <f>分析係数表!D8</f>
        <v>6.2777425491439443E-2</v>
      </c>
      <c r="W5" s="88">
        <f t="shared" ref="W5:W43" si="8">ROUND(S5*V5,0)</f>
        <v>0</v>
      </c>
      <c r="X5" s="76">
        <f>分析係数表!E8</f>
        <v>5.7324032974001266E-2</v>
      </c>
      <c r="Y5" s="89">
        <f t="shared" ref="Y5:Y43" si="9">ROUND(S5*X5,0)</f>
        <v>0</v>
      </c>
    </row>
    <row r="6" spans="1:25" x14ac:dyDescent="0.2">
      <c r="A6" s="6" t="s">
        <v>220</v>
      </c>
      <c r="B6" s="5" t="s">
        <v>266</v>
      </c>
      <c r="C6" s="90"/>
      <c r="D6" s="76">
        <f>投入係数表!J6</f>
        <v>2.1532615579480683E-4</v>
      </c>
      <c r="E6" s="77">
        <f t="shared" si="0"/>
        <v>2.1532615579480684E-2</v>
      </c>
      <c r="F6" s="76">
        <f>分析係数表!C9</f>
        <v>2.7906976744186074E-2</v>
      </c>
      <c r="G6" s="77">
        <f t="shared" si="1"/>
        <v>6.0091020221806615E-4</v>
      </c>
      <c r="H6" s="77">
        <v>7.3514381619004443E-4</v>
      </c>
      <c r="I6" s="77">
        <f t="shared" si="2"/>
        <v>7.3514381619004443E-4</v>
      </c>
      <c r="J6" s="76">
        <f>分析係数表!G9</f>
        <v>0.2857142857142857</v>
      </c>
      <c r="K6" s="78">
        <f t="shared" si="3"/>
        <v>2.1004109034001268E-4</v>
      </c>
      <c r="L6" s="79"/>
      <c r="M6" s="80"/>
      <c r="N6" s="81">
        <f>分析係数表!H9</f>
        <v>6.5322433452770924E-4</v>
      </c>
      <c r="O6" s="82">
        <f t="shared" si="4"/>
        <v>4.8217075943797595E-3</v>
      </c>
      <c r="P6" s="76">
        <f>分析係数表!C9</f>
        <v>2.7906976744186074E-2</v>
      </c>
      <c r="Q6" s="82">
        <f t="shared" si="5"/>
        <v>1.3455928170362134E-4</v>
      </c>
      <c r="R6" s="83">
        <v>1.597309816226244E-4</v>
      </c>
      <c r="S6" s="84">
        <f t="shared" si="6"/>
        <v>8.9487479781266883E-4</v>
      </c>
      <c r="T6" s="85">
        <f>分析係数表!F9</f>
        <v>0.7142857142857143</v>
      </c>
      <c r="U6" s="86">
        <f t="shared" si="7"/>
        <v>6.3919628415190629E-4</v>
      </c>
      <c r="V6" s="87">
        <f>分析係数表!D9</f>
        <v>0</v>
      </c>
      <c r="W6" s="88">
        <f t="shared" si="8"/>
        <v>0</v>
      </c>
      <c r="X6" s="76">
        <f>分析係数表!E9</f>
        <v>0</v>
      </c>
      <c r="Y6" s="89">
        <f t="shared" si="9"/>
        <v>0</v>
      </c>
    </row>
    <row r="7" spans="1:25" x14ac:dyDescent="0.2">
      <c r="A7" s="6" t="s">
        <v>221</v>
      </c>
      <c r="B7" s="5" t="s">
        <v>267</v>
      </c>
      <c r="C7" s="90"/>
      <c r="D7" s="76">
        <f>投入係数表!J7</f>
        <v>3.7998733375554151E-5</v>
      </c>
      <c r="E7" s="77">
        <f t="shared" si="0"/>
        <v>3.7998733375554151E-3</v>
      </c>
      <c r="F7" s="76">
        <f>分析係数表!C10</f>
        <v>1</v>
      </c>
      <c r="G7" s="77">
        <f t="shared" si="1"/>
        <v>3.7998733375554151E-3</v>
      </c>
      <c r="H7" s="77">
        <v>8.7306251976630202E-3</v>
      </c>
      <c r="I7" s="77">
        <f t="shared" si="2"/>
        <v>8.7306251976630202E-3</v>
      </c>
      <c r="J7" s="76">
        <f>分析係数表!G10</f>
        <v>0.17979610750695088</v>
      </c>
      <c r="K7" s="78">
        <f t="shared" si="3"/>
        <v>1.5697324266419146E-3</v>
      </c>
      <c r="L7" s="79"/>
      <c r="M7" s="80"/>
      <c r="N7" s="81">
        <f>分析係数表!H10</f>
        <v>1.2488112277735618E-3</v>
      </c>
      <c r="O7" s="82">
        <f t="shared" si="4"/>
        <v>9.2179704010201292E-3</v>
      </c>
      <c r="P7" s="76">
        <f>分析係数表!C10</f>
        <v>1</v>
      </c>
      <c r="Q7" s="82">
        <f t="shared" si="5"/>
        <v>9.2179704010201292E-3</v>
      </c>
      <c r="R7" s="83">
        <v>1.344241163384069E-2</v>
      </c>
      <c r="S7" s="84">
        <f t="shared" si="6"/>
        <v>2.217303683150371E-2</v>
      </c>
      <c r="T7" s="85">
        <f>分析係数表!F10</f>
        <v>0.51899907321594063</v>
      </c>
      <c r="U7" s="86">
        <f t="shared" si="7"/>
        <v>1.1507785565933341E-2</v>
      </c>
      <c r="V7" s="87">
        <f>分析係数表!D10</f>
        <v>9.8239110287303061E-2</v>
      </c>
      <c r="W7" s="88">
        <f t="shared" si="8"/>
        <v>0</v>
      </c>
      <c r="X7" s="76">
        <f>分析係数表!E10</f>
        <v>2.9657089898053754E-2</v>
      </c>
      <c r="Y7" s="89">
        <f t="shared" si="9"/>
        <v>0</v>
      </c>
    </row>
    <row r="8" spans="1:25" x14ac:dyDescent="0.2">
      <c r="A8" s="6" t="s">
        <v>222</v>
      </c>
      <c r="B8" s="5" t="s">
        <v>27</v>
      </c>
      <c r="C8" s="90"/>
      <c r="D8" s="76">
        <f>投入係数表!J8</f>
        <v>5.345155161494617E-3</v>
      </c>
      <c r="E8" s="77">
        <f t="shared" si="0"/>
        <v>0.53451551614946169</v>
      </c>
      <c r="F8" s="76">
        <f>分析係数表!C11</f>
        <v>4.7758906908440535E-3</v>
      </c>
      <c r="G8" s="77">
        <f t="shared" si="1"/>
        <v>2.5527876776899184E-3</v>
      </c>
      <c r="H8" s="77">
        <v>1.0291641646096548E-2</v>
      </c>
      <c r="I8" s="77">
        <f t="shared" si="2"/>
        <v>1.0291641646096548E-2</v>
      </c>
      <c r="J8" s="76">
        <f>分析係数表!G11</f>
        <v>0.34306569343065696</v>
      </c>
      <c r="K8" s="78">
        <f t="shared" si="3"/>
        <v>3.5307091778579401E-3</v>
      </c>
      <c r="L8" s="79"/>
      <c r="M8" s="80"/>
      <c r="N8" s="81">
        <f>分析係数表!H11</f>
        <v>-1.9212480427285565E-5</v>
      </c>
      <c r="O8" s="82">
        <f t="shared" si="4"/>
        <v>-1.418149292464635E-4</v>
      </c>
      <c r="P8" s="76">
        <f>分析係数表!C11</f>
        <v>4.7758906908440535E-3</v>
      </c>
      <c r="Q8" s="82">
        <f t="shared" si="5"/>
        <v>-6.7729260041089315E-7</v>
      </c>
      <c r="R8" s="83">
        <v>4.1303561930636755E-4</v>
      </c>
      <c r="S8" s="84">
        <f t="shared" si="6"/>
        <v>1.0704677265402916E-2</v>
      </c>
      <c r="T8" s="85">
        <f>分析係数表!F11</f>
        <v>0.56569343065693434</v>
      </c>
      <c r="U8" s="86">
        <f t="shared" si="7"/>
        <v>6.0555656063410656E-3</v>
      </c>
      <c r="V8" s="87">
        <f>分析係数表!D11</f>
        <v>8.0291970802919707E-2</v>
      </c>
      <c r="W8" s="88">
        <f t="shared" si="8"/>
        <v>0</v>
      </c>
      <c r="X8" s="76">
        <f>分析係数表!E11</f>
        <v>6.9343065693430656E-2</v>
      </c>
      <c r="Y8" s="89">
        <f t="shared" si="9"/>
        <v>0</v>
      </c>
    </row>
    <row r="9" spans="1:25" x14ac:dyDescent="0.2">
      <c r="A9" s="6" t="s">
        <v>223</v>
      </c>
      <c r="B9" s="5" t="s">
        <v>191</v>
      </c>
      <c r="C9" s="90"/>
      <c r="D9" s="76">
        <f>投入係数表!J9</f>
        <v>7.4604179860671312E-3</v>
      </c>
      <c r="E9" s="77">
        <f t="shared" si="0"/>
        <v>0.74604179860671316</v>
      </c>
      <c r="F9" s="76">
        <f>分析係数表!C12</f>
        <v>2.7665742374590407E-2</v>
      </c>
      <c r="G9" s="77">
        <f t="shared" si="1"/>
        <v>2.0639800200929388E-2</v>
      </c>
      <c r="H9" s="77">
        <v>2.1448529439862557E-2</v>
      </c>
      <c r="I9" s="77">
        <f t="shared" si="2"/>
        <v>2.1448529439862557E-2</v>
      </c>
      <c r="J9" s="76">
        <f>分析係数表!G12</f>
        <v>0.13175675675675674</v>
      </c>
      <c r="K9" s="78">
        <f t="shared" si="3"/>
        <v>2.8259886761981068E-3</v>
      </c>
      <c r="L9" s="79"/>
      <c r="M9" s="80"/>
      <c r="N9" s="81">
        <f>分析係数表!H12</f>
        <v>9.8185381223642884E-2</v>
      </c>
      <c r="O9" s="82">
        <f t="shared" si="4"/>
        <v>0.72474519591405184</v>
      </c>
      <c r="P9" s="76">
        <f>分析係数表!C12</f>
        <v>2.7665742374590407E-2</v>
      </c>
      <c r="Q9" s="82">
        <f t="shared" si="5"/>
        <v>2.0050613877380212E-2</v>
      </c>
      <c r="R9" s="83">
        <v>2.2522567519122683E-2</v>
      </c>
      <c r="S9" s="84">
        <f t="shared" si="6"/>
        <v>4.397109695898524E-2</v>
      </c>
      <c r="T9" s="85">
        <f>分析係数表!F12</f>
        <v>0.37027027027027026</v>
      </c>
      <c r="U9" s="86">
        <f t="shared" si="7"/>
        <v>1.6281189955083722E-2</v>
      </c>
      <c r="V9" s="87">
        <f>分析係数表!D12</f>
        <v>5.1576576576576577E-2</v>
      </c>
      <c r="W9" s="88">
        <f t="shared" si="8"/>
        <v>0</v>
      </c>
      <c r="X9" s="76">
        <f>分析係数表!E12</f>
        <v>4.954954954954955E-2</v>
      </c>
      <c r="Y9" s="89">
        <f t="shared" si="9"/>
        <v>0</v>
      </c>
    </row>
    <row r="10" spans="1:25" x14ac:dyDescent="0.2">
      <c r="A10" s="6" t="s">
        <v>224</v>
      </c>
      <c r="B10" s="5" t="s">
        <v>28</v>
      </c>
      <c r="C10" s="90"/>
      <c r="D10" s="76">
        <f>投入係数表!J10</f>
        <v>1.0132995566814441E-3</v>
      </c>
      <c r="E10" s="77">
        <f t="shared" si="0"/>
        <v>0.1013299556681444</v>
      </c>
      <c r="F10" s="76">
        <f>分析係数表!C13</f>
        <v>0</v>
      </c>
      <c r="G10" s="77">
        <f t="shared" si="1"/>
        <v>0</v>
      </c>
      <c r="H10" s="77">
        <v>0</v>
      </c>
      <c r="I10" s="77">
        <f t="shared" si="2"/>
        <v>0</v>
      </c>
      <c r="J10" s="76">
        <f>分析係数表!G13</f>
        <v>0.24516960068699012</v>
      </c>
      <c r="K10" s="78">
        <f t="shared" si="3"/>
        <v>0</v>
      </c>
      <c r="L10" s="79"/>
      <c r="M10" s="80"/>
      <c r="N10" s="81">
        <f>分析係数表!H13</f>
        <v>1.522589073862381E-2</v>
      </c>
      <c r="O10" s="82">
        <f t="shared" si="4"/>
        <v>0.11238833142782234</v>
      </c>
      <c r="P10" s="76">
        <f>分析係数表!C13</f>
        <v>0</v>
      </c>
      <c r="Q10" s="82">
        <f t="shared" si="5"/>
        <v>0</v>
      </c>
      <c r="R10" s="83">
        <v>0</v>
      </c>
      <c r="S10" s="84">
        <f t="shared" si="6"/>
        <v>0</v>
      </c>
      <c r="T10" s="85">
        <f>分析係数表!F13</f>
        <v>0.38299699441820523</v>
      </c>
      <c r="U10" s="86">
        <f t="shared" si="7"/>
        <v>0</v>
      </c>
      <c r="V10" s="87">
        <f>分析係数表!D13</f>
        <v>0.13954486904250751</v>
      </c>
      <c r="W10" s="88">
        <f t="shared" si="8"/>
        <v>0</v>
      </c>
      <c r="X10" s="76">
        <f>分析係数表!E13</f>
        <v>0.1348218119364534</v>
      </c>
      <c r="Y10" s="89">
        <f t="shared" si="9"/>
        <v>0</v>
      </c>
    </row>
    <row r="11" spans="1:25" x14ac:dyDescent="0.2">
      <c r="A11" s="6" t="s">
        <v>225</v>
      </c>
      <c r="B11" s="5" t="s">
        <v>268</v>
      </c>
      <c r="C11" s="90"/>
      <c r="D11" s="76">
        <f>投入係数表!J11</f>
        <v>1.428752374920836E-2</v>
      </c>
      <c r="E11" s="77">
        <f t="shared" si="0"/>
        <v>1.428752374920836</v>
      </c>
      <c r="F11" s="76">
        <f>分析係数表!C14</f>
        <v>8.758537565287261E-2</v>
      </c>
      <c r="G11" s="77">
        <f t="shared" si="1"/>
        <v>0.12513781347237529</v>
      </c>
      <c r="H11" s="77">
        <v>0.14187973648242255</v>
      </c>
      <c r="I11" s="77">
        <f t="shared" si="2"/>
        <v>0.14187973648242255</v>
      </c>
      <c r="J11" s="76">
        <f>分析係数表!G14</f>
        <v>0.1675092686215032</v>
      </c>
      <c r="K11" s="78">
        <f t="shared" si="3"/>
        <v>2.3766170890382205E-2</v>
      </c>
      <c r="L11" s="79"/>
      <c r="M11" s="80"/>
      <c r="N11" s="81">
        <f>分析係数表!H14</f>
        <v>1.2392049875599189E-3</v>
      </c>
      <c r="O11" s="82">
        <f t="shared" si="4"/>
        <v>9.1470629363968967E-3</v>
      </c>
      <c r="P11" s="76">
        <f>分析係数表!C14</f>
        <v>8.758537565287261E-2</v>
      </c>
      <c r="Q11" s="82">
        <f t="shared" si="5"/>
        <v>8.0114894340479017E-4</v>
      </c>
      <c r="R11" s="83">
        <v>9.4981775355121485E-3</v>
      </c>
      <c r="S11" s="84">
        <f t="shared" si="6"/>
        <v>0.15137791401793471</v>
      </c>
      <c r="T11" s="85">
        <f>分析係数表!F14</f>
        <v>0.31985170205594876</v>
      </c>
      <c r="U11" s="86">
        <f t="shared" si="7"/>
        <v>4.8418483452315482E-2</v>
      </c>
      <c r="V11" s="87">
        <f>分析係数表!D14</f>
        <v>3.3704078193461412E-2</v>
      </c>
      <c r="W11" s="88">
        <f t="shared" si="8"/>
        <v>0</v>
      </c>
      <c r="X11" s="76">
        <f>分析係数表!E14</f>
        <v>2.8985507246376812E-2</v>
      </c>
      <c r="Y11" s="89">
        <f t="shared" si="9"/>
        <v>0</v>
      </c>
    </row>
    <row r="12" spans="1:25" x14ac:dyDescent="0.2">
      <c r="A12" s="6" t="s">
        <v>226</v>
      </c>
      <c r="B12" s="5" t="s">
        <v>29</v>
      </c>
      <c r="C12" s="75">
        <f>最終需要_まとめ!C13</f>
        <v>100</v>
      </c>
      <c r="D12" s="76">
        <f>投入係数表!J12</f>
        <v>0.36068397720075995</v>
      </c>
      <c r="E12" s="77">
        <f t="shared" si="0"/>
        <v>36.068397720075993</v>
      </c>
      <c r="F12" s="76">
        <f>分析係数表!C15</f>
        <v>0</v>
      </c>
      <c r="G12" s="77">
        <f t="shared" si="1"/>
        <v>0</v>
      </c>
      <c r="H12" s="77">
        <v>0</v>
      </c>
      <c r="I12" s="77">
        <f t="shared" si="2"/>
        <v>100</v>
      </c>
      <c r="J12" s="76">
        <f>分析係数表!G15</f>
        <v>9.5604813172894237E-2</v>
      </c>
      <c r="K12" s="78">
        <f t="shared" si="3"/>
        <v>9.5604813172894243</v>
      </c>
      <c r="L12" s="79"/>
      <c r="M12" s="80"/>
      <c r="N12" s="81">
        <f>分析係数表!H15</f>
        <v>9.0490782812515016E-3</v>
      </c>
      <c r="O12" s="82">
        <f t="shared" si="4"/>
        <v>6.6794831675084321E-2</v>
      </c>
      <c r="P12" s="76">
        <f>分析係数表!C15</f>
        <v>0</v>
      </c>
      <c r="Q12" s="82">
        <f t="shared" si="5"/>
        <v>0</v>
      </c>
      <c r="R12" s="83">
        <v>0</v>
      </c>
      <c r="S12" s="84">
        <f t="shared" si="6"/>
        <v>100</v>
      </c>
      <c r="T12" s="85">
        <f>分析係数表!F15</f>
        <v>0.30347055098163395</v>
      </c>
      <c r="U12" s="86">
        <f t="shared" si="7"/>
        <v>30.347055098163395</v>
      </c>
      <c r="V12" s="87">
        <f>分析係数表!D15</f>
        <v>2.4585180493983533E-2</v>
      </c>
      <c r="W12" s="88">
        <f t="shared" si="8"/>
        <v>2</v>
      </c>
      <c r="X12" s="76">
        <f>分析係数表!E15</f>
        <v>2.2317922735908803E-2</v>
      </c>
      <c r="Y12" s="89">
        <f t="shared" si="9"/>
        <v>2</v>
      </c>
    </row>
    <row r="13" spans="1:25" x14ac:dyDescent="0.2">
      <c r="A13" s="6" t="s">
        <v>227</v>
      </c>
      <c r="B13" s="5" t="s">
        <v>30</v>
      </c>
      <c r="C13" s="90"/>
      <c r="D13" s="76">
        <f>投入係数表!J13</f>
        <v>8.1304623179227362E-2</v>
      </c>
      <c r="E13" s="77">
        <f t="shared" si="0"/>
        <v>8.1304623179227367</v>
      </c>
      <c r="F13" s="76">
        <f>分析係数表!C16</f>
        <v>0.11006875655518</v>
      </c>
      <c r="G13" s="77">
        <f t="shared" si="1"/>
        <v>0.89490987755250218</v>
      </c>
      <c r="H13" s="77">
        <v>0.92897110780427739</v>
      </c>
      <c r="I13" s="77">
        <f t="shared" si="2"/>
        <v>0.92897110780427739</v>
      </c>
      <c r="J13" s="76">
        <f>分析係数表!G16</f>
        <v>3.3349328214971212E-2</v>
      </c>
      <c r="K13" s="78">
        <f t="shared" si="3"/>
        <v>3.0980562376390252E-2</v>
      </c>
      <c r="L13" s="79"/>
      <c r="M13" s="80"/>
      <c r="N13" s="81">
        <f>分析係数表!H16</f>
        <v>1.7877213037589219E-2</v>
      </c>
      <c r="O13" s="82">
        <f t="shared" si="4"/>
        <v>0.13195879166383431</v>
      </c>
      <c r="P13" s="76">
        <f>分析係数表!C16</f>
        <v>0.11006875655518</v>
      </c>
      <c r="Q13" s="82">
        <f t="shared" si="5"/>
        <v>1.4524540114962296E-2</v>
      </c>
      <c r="R13" s="83">
        <v>1.8877393641316333E-2</v>
      </c>
      <c r="S13" s="84">
        <f t="shared" si="6"/>
        <v>0.94784850144559374</v>
      </c>
      <c r="T13" s="85">
        <f>分析係数表!F16</f>
        <v>0.28862763915547024</v>
      </c>
      <c r="U13" s="86">
        <f t="shared" si="7"/>
        <v>0.27357527524929204</v>
      </c>
      <c r="V13" s="87">
        <f>分析係数表!D16</f>
        <v>1.6314779270633396E-2</v>
      </c>
      <c r="W13" s="88">
        <f t="shared" si="8"/>
        <v>0</v>
      </c>
      <c r="X13" s="76">
        <f>分析係数表!E16</f>
        <v>1.6554702495201537E-2</v>
      </c>
      <c r="Y13" s="89">
        <f t="shared" si="9"/>
        <v>0</v>
      </c>
    </row>
    <row r="14" spans="1:25" x14ac:dyDescent="0.2">
      <c r="A14" s="6" t="s">
        <v>2</v>
      </c>
      <c r="B14" s="5" t="s">
        <v>365</v>
      </c>
      <c r="C14" s="90"/>
      <c r="D14" s="76">
        <f>投入係数表!J14</f>
        <v>1.8860037998733377E-2</v>
      </c>
      <c r="E14" s="77">
        <f t="shared" si="0"/>
        <v>1.8860037998733377</v>
      </c>
      <c r="F14" s="76">
        <f>分析係数表!C17</f>
        <v>0.13914449142004481</v>
      </c>
      <c r="G14" s="77">
        <f t="shared" si="1"/>
        <v>0.26242703954964752</v>
      </c>
      <c r="H14" s="77">
        <v>0.28637030346399223</v>
      </c>
      <c r="I14" s="77">
        <f t="shared" si="2"/>
        <v>0.28637030346399223</v>
      </c>
      <c r="J14" s="76">
        <f>分析係数表!G17</f>
        <v>0.21214924452667283</v>
      </c>
      <c r="K14" s="78">
        <f t="shared" si="3"/>
        <v>6.0753243534759992E-2</v>
      </c>
      <c r="L14" s="79"/>
      <c r="M14" s="80"/>
      <c r="N14" s="81">
        <f>分析係数表!H17</f>
        <v>3.1124218292202617E-3</v>
      </c>
      <c r="O14" s="82">
        <f t="shared" si="4"/>
        <v>2.2974018537927091E-2</v>
      </c>
      <c r="P14" s="76">
        <f>分析係数表!C17</f>
        <v>0.13914449142004481</v>
      </c>
      <c r="Q14" s="82">
        <f t="shared" si="5"/>
        <v>3.1967081253345465E-3</v>
      </c>
      <c r="R14" s="83">
        <v>8.4933632031101835E-3</v>
      </c>
      <c r="S14" s="84">
        <f t="shared" si="6"/>
        <v>0.2948636666671024</v>
      </c>
      <c r="T14" s="85">
        <f>分析係数表!F17</f>
        <v>0.32223250077089116</v>
      </c>
      <c r="U14" s="86">
        <f t="shared" si="7"/>
        <v>9.5014656696614866E-2</v>
      </c>
      <c r="V14" s="87">
        <f>分析係数表!D17</f>
        <v>3.12981806968856E-2</v>
      </c>
      <c r="W14" s="88">
        <f t="shared" si="8"/>
        <v>0</v>
      </c>
      <c r="X14" s="76">
        <f>分析係数表!E17</f>
        <v>2.8677150786308975E-2</v>
      </c>
      <c r="Y14" s="89">
        <f t="shared" si="9"/>
        <v>0</v>
      </c>
    </row>
    <row r="15" spans="1:25" x14ac:dyDescent="0.2">
      <c r="A15" s="6" t="s">
        <v>3</v>
      </c>
      <c r="B15" s="5" t="s">
        <v>31</v>
      </c>
      <c r="C15" s="90"/>
      <c r="D15" s="76">
        <f>投入係数表!J15</f>
        <v>6.8524382520582646E-3</v>
      </c>
      <c r="E15" s="77">
        <f t="shared" si="0"/>
        <v>0.6852438252058265</v>
      </c>
      <c r="F15" s="76">
        <f>分析係数表!C18</f>
        <v>1</v>
      </c>
      <c r="G15" s="77">
        <f t="shared" si="1"/>
        <v>0.6852438252058265</v>
      </c>
      <c r="H15" s="77">
        <v>0.79474538950460039</v>
      </c>
      <c r="I15" s="77">
        <f t="shared" si="2"/>
        <v>0.79474538950460039</v>
      </c>
      <c r="J15" s="76">
        <f>分析係数表!G18</f>
        <v>0.2156836946153087</v>
      </c>
      <c r="K15" s="78">
        <f t="shared" si="3"/>
        <v>0.17141362188683479</v>
      </c>
      <c r="L15" s="79"/>
      <c r="M15" s="80"/>
      <c r="N15" s="81">
        <f>分析係数表!H18</f>
        <v>4.8031201068213914E-4</v>
      </c>
      <c r="O15" s="82">
        <f t="shared" si="4"/>
        <v>3.5453732311615878E-3</v>
      </c>
      <c r="P15" s="76">
        <f>分析係数表!C18</f>
        <v>1</v>
      </c>
      <c r="Q15" s="82">
        <f t="shared" si="5"/>
        <v>3.5453732311615878E-3</v>
      </c>
      <c r="R15" s="83">
        <v>1.3717183719542253E-2</v>
      </c>
      <c r="S15" s="84">
        <f t="shared" si="6"/>
        <v>0.80846257322414261</v>
      </c>
      <c r="T15" s="85">
        <f>分析係数表!F18</f>
        <v>0.45886648465511004</v>
      </c>
      <c r="U15" s="86">
        <f t="shared" si="7"/>
        <v>0.37097637895058683</v>
      </c>
      <c r="V15" s="87">
        <f>分析係数表!D18</f>
        <v>2.7301733495608698E-2</v>
      </c>
      <c r="W15" s="88">
        <f t="shared" si="8"/>
        <v>0</v>
      </c>
      <c r="X15" s="76">
        <f>分析係数表!E18</f>
        <v>2.9308246439261866E-2</v>
      </c>
      <c r="Y15" s="89">
        <f t="shared" si="9"/>
        <v>0</v>
      </c>
    </row>
    <row r="16" spans="1:25" x14ac:dyDescent="0.2">
      <c r="A16" s="6" t="s">
        <v>4</v>
      </c>
      <c r="B16" s="5" t="s">
        <v>32</v>
      </c>
      <c r="C16" s="90"/>
      <c r="D16" s="76">
        <f>投入係数表!J16</f>
        <v>2.5332488917036099E-5</v>
      </c>
      <c r="E16" s="77">
        <f t="shared" si="0"/>
        <v>2.5332488917036099E-3</v>
      </c>
      <c r="F16" s="76">
        <f>分析係数表!C19</f>
        <v>0.27592808390211421</v>
      </c>
      <c r="G16" s="77">
        <f t="shared" si="1"/>
        <v>6.9899451273493154E-4</v>
      </c>
      <c r="H16" s="77">
        <v>2.5324775206836823E-2</v>
      </c>
      <c r="I16" s="77">
        <f t="shared" si="2"/>
        <v>2.5324775206836823E-2</v>
      </c>
      <c r="J16" s="76">
        <f>分析係数表!G19</f>
        <v>5.7631973809848587E-2</v>
      </c>
      <c r="K16" s="78">
        <f t="shared" si="3"/>
        <v>1.4595167814607226E-3</v>
      </c>
      <c r="L16" s="79"/>
      <c r="M16" s="80"/>
      <c r="N16" s="81">
        <f>分析係数表!H19</f>
        <v>-1.2488112277735618E-4</v>
      </c>
      <c r="O16" s="82">
        <f t="shared" si="4"/>
        <v>-9.2179704010201288E-4</v>
      </c>
      <c r="P16" s="76">
        <f>分析係数表!C19</f>
        <v>0.27592808390211421</v>
      </c>
      <c r="Q16" s="82">
        <f t="shared" si="5"/>
        <v>-2.5434969102198872E-4</v>
      </c>
      <c r="R16" s="83">
        <v>2.6722757498010494E-3</v>
      </c>
      <c r="S16" s="84">
        <f t="shared" si="6"/>
        <v>2.7997050956637872E-2</v>
      </c>
      <c r="T16" s="85">
        <f>分析係数表!F19</f>
        <v>0.23987177738371299</v>
      </c>
      <c r="U16" s="86">
        <f t="shared" si="7"/>
        <v>6.7157023744711082E-3</v>
      </c>
      <c r="V16" s="87">
        <f>分析係数表!D19</f>
        <v>7.502387123175556E-4</v>
      </c>
      <c r="W16" s="88">
        <f t="shared" si="8"/>
        <v>0</v>
      </c>
      <c r="X16" s="76">
        <f>分析係数表!E19</f>
        <v>8.1844223161915155E-4</v>
      </c>
      <c r="Y16" s="89">
        <f t="shared" si="9"/>
        <v>0</v>
      </c>
    </row>
    <row r="17" spans="1:25" x14ac:dyDescent="0.2">
      <c r="A17" s="6" t="s">
        <v>5</v>
      </c>
      <c r="B17" s="5" t="s">
        <v>33</v>
      </c>
      <c r="C17" s="90"/>
      <c r="D17" s="76">
        <f>投入係数表!J17</f>
        <v>5.1551614946168459E-3</v>
      </c>
      <c r="E17" s="77">
        <f t="shared" si="0"/>
        <v>0.51551614946168456</v>
      </c>
      <c r="F17" s="76">
        <f>分析係数表!C20</f>
        <v>2.5484643868438295E-2</v>
      </c>
      <c r="G17" s="77">
        <f t="shared" si="1"/>
        <v>1.3137745477459639E-2</v>
      </c>
      <c r="H17" s="77">
        <v>1.4367507128322708E-2</v>
      </c>
      <c r="I17" s="77">
        <f t="shared" si="2"/>
        <v>1.4367507128322708E-2</v>
      </c>
      <c r="J17" s="76">
        <f>分析係数表!G20</f>
        <v>9.947643979057591E-2</v>
      </c>
      <c r="K17" s="78">
        <f t="shared" si="3"/>
        <v>1.4292284577912642E-3</v>
      </c>
      <c r="L17" s="79"/>
      <c r="M17" s="80"/>
      <c r="N17" s="81">
        <f>分析係数表!H20</f>
        <v>5.9558689324585256E-4</v>
      </c>
      <c r="O17" s="82">
        <f t="shared" si="4"/>
        <v>4.3962628066403697E-3</v>
      </c>
      <c r="P17" s="76">
        <f>分析係数表!C20</f>
        <v>2.5484643868438295E-2</v>
      </c>
      <c r="Q17" s="82">
        <f t="shared" si="5"/>
        <v>1.1203719197929082E-4</v>
      </c>
      <c r="R17" s="83">
        <v>4.5760674402933776E-4</v>
      </c>
      <c r="S17" s="84">
        <f t="shared" si="6"/>
        <v>1.4825113872352046E-2</v>
      </c>
      <c r="T17" s="85">
        <f>分析係数表!F20</f>
        <v>0.22338568935427575</v>
      </c>
      <c r="U17" s="86">
        <f t="shared" si="7"/>
        <v>3.3117182821309982E-3</v>
      </c>
      <c r="V17" s="87">
        <f>分析係数表!D20</f>
        <v>0.15532286212914484</v>
      </c>
      <c r="W17" s="88">
        <f t="shared" si="8"/>
        <v>0</v>
      </c>
      <c r="X17" s="76">
        <f>分析係数表!E20</f>
        <v>0.17102966841186737</v>
      </c>
      <c r="Y17" s="89">
        <f t="shared" si="9"/>
        <v>0</v>
      </c>
    </row>
    <row r="18" spans="1:25" x14ac:dyDescent="0.2">
      <c r="A18" s="6" t="s">
        <v>6</v>
      </c>
      <c r="B18" s="5" t="s">
        <v>34</v>
      </c>
      <c r="C18" s="90"/>
      <c r="D18" s="76">
        <f>投入係数表!J18</f>
        <v>9.1703609879670682E-3</v>
      </c>
      <c r="E18" s="77">
        <f t="shared" si="0"/>
        <v>0.91703609879670678</v>
      </c>
      <c r="F18" s="76">
        <f>分析係数表!C21</f>
        <v>0.22087867795243854</v>
      </c>
      <c r="G18" s="77">
        <f t="shared" si="1"/>
        <v>0.20255372113687842</v>
      </c>
      <c r="H18" s="77">
        <v>0.22172925697958909</v>
      </c>
      <c r="I18" s="77">
        <f t="shared" si="2"/>
        <v>0.22172925697958909</v>
      </c>
      <c r="J18" s="76">
        <f>分析係数表!G21</f>
        <v>0.28511270745603173</v>
      </c>
      <c r="K18" s="78">
        <f t="shared" si="3"/>
        <v>6.3217828779664864E-2</v>
      </c>
      <c r="L18" s="79"/>
      <c r="M18" s="80"/>
      <c r="N18" s="81">
        <f>分析係数表!H21</f>
        <v>9.8944274200520651E-4</v>
      </c>
      <c r="O18" s="82">
        <f t="shared" si="4"/>
        <v>7.3034688561928705E-3</v>
      </c>
      <c r="P18" s="76">
        <f>分析係数表!C21</f>
        <v>0.22087867795243854</v>
      </c>
      <c r="Q18" s="82">
        <f t="shared" si="5"/>
        <v>1.6131805454226897E-3</v>
      </c>
      <c r="R18" s="83">
        <v>4.89934121507846E-3</v>
      </c>
      <c r="S18" s="84">
        <f t="shared" si="6"/>
        <v>0.22662859819466755</v>
      </c>
      <c r="T18" s="85">
        <f>分析係数表!F21</f>
        <v>0.42531582858558337</v>
      </c>
      <c r="U18" s="86">
        <f t="shared" si="7"/>
        <v>9.6388730022354277E-2</v>
      </c>
      <c r="V18" s="87">
        <f>分析係数表!D21</f>
        <v>6.1431756254644539E-2</v>
      </c>
      <c r="W18" s="88">
        <f t="shared" si="8"/>
        <v>0</v>
      </c>
      <c r="X18" s="76">
        <f>分析係数表!E21</f>
        <v>5.1523408471637354E-2</v>
      </c>
      <c r="Y18" s="89">
        <f t="shared" si="9"/>
        <v>0</v>
      </c>
    </row>
    <row r="19" spans="1:25" x14ac:dyDescent="0.2">
      <c r="A19" s="6" t="s">
        <v>7</v>
      </c>
      <c r="B19" s="5" t="s">
        <v>269</v>
      </c>
      <c r="C19" s="90"/>
      <c r="D19" s="76">
        <f>投入係数表!J19</f>
        <v>2.5332488917036099E-5</v>
      </c>
      <c r="E19" s="77">
        <f t="shared" si="0"/>
        <v>2.5332488917036099E-3</v>
      </c>
      <c r="F19" s="76">
        <f>分析係数表!C22</f>
        <v>2.2900763358778664E-2</v>
      </c>
      <c r="G19" s="77">
        <f t="shared" si="1"/>
        <v>5.8013333397792692E-5</v>
      </c>
      <c r="H19" s="77">
        <v>7.2517840465841283E-4</v>
      </c>
      <c r="I19" s="77">
        <f t="shared" si="2"/>
        <v>7.2517840465841283E-4</v>
      </c>
      <c r="J19" s="76">
        <f>分析係数表!G22</f>
        <v>0.19537275064267351</v>
      </c>
      <c r="K19" s="78">
        <f t="shared" si="3"/>
        <v>1.4168009962477987E-4</v>
      </c>
      <c r="L19" s="79"/>
      <c r="M19" s="80"/>
      <c r="N19" s="81">
        <f>分析係数表!H22</f>
        <v>4.8031201068213912E-5</v>
      </c>
      <c r="O19" s="82">
        <f t="shared" si="4"/>
        <v>3.5453732311615881E-4</v>
      </c>
      <c r="P19" s="76">
        <f>分析係数表!C22</f>
        <v>2.2900763358778664E-2</v>
      </c>
      <c r="Q19" s="82">
        <f t="shared" si="5"/>
        <v>8.1191753385380017E-6</v>
      </c>
      <c r="R19" s="83">
        <v>1.0222875360810703E-4</v>
      </c>
      <c r="S19" s="84">
        <f t="shared" si="6"/>
        <v>8.2740715826651985E-4</v>
      </c>
      <c r="T19" s="85">
        <f>分析係数表!F22</f>
        <v>0.41388174807197942</v>
      </c>
      <c r="U19" s="86">
        <f t="shared" si="7"/>
        <v>3.4244872103061615E-4</v>
      </c>
      <c r="V19" s="87">
        <f>分析係数表!D22</f>
        <v>2.313624678663239E-2</v>
      </c>
      <c r="W19" s="88">
        <f t="shared" si="8"/>
        <v>0</v>
      </c>
      <c r="X19" s="76">
        <f>分析係数表!E22</f>
        <v>1.713796058269066E-2</v>
      </c>
      <c r="Y19" s="89">
        <f t="shared" si="9"/>
        <v>0</v>
      </c>
    </row>
    <row r="20" spans="1:25" x14ac:dyDescent="0.2">
      <c r="A20" s="6" t="s">
        <v>8</v>
      </c>
      <c r="B20" s="5" t="s">
        <v>270</v>
      </c>
      <c r="C20" s="90"/>
      <c r="D20" s="76">
        <f>投入係数表!J20</f>
        <v>0</v>
      </c>
      <c r="E20" s="77">
        <f t="shared" si="0"/>
        <v>0</v>
      </c>
      <c r="F20" s="76">
        <f>分析係数表!C23</f>
        <v>0</v>
      </c>
      <c r="G20" s="77">
        <f t="shared" si="1"/>
        <v>0</v>
      </c>
      <c r="H20" s="77">
        <v>0</v>
      </c>
      <c r="I20" s="77">
        <f t="shared" si="2"/>
        <v>0</v>
      </c>
      <c r="J20" s="76">
        <f>分析係数表!G23</f>
        <v>0.21568627450980393</v>
      </c>
      <c r="K20" s="78">
        <f t="shared" si="3"/>
        <v>0</v>
      </c>
      <c r="L20" s="79"/>
      <c r="M20" s="80"/>
      <c r="N20" s="81">
        <f>分析係数表!H23</f>
        <v>2.8818720640928347E-5</v>
      </c>
      <c r="O20" s="82">
        <f t="shared" si="4"/>
        <v>2.1272239386969528E-4</v>
      </c>
      <c r="P20" s="76">
        <f>分析係数表!C23</f>
        <v>0</v>
      </c>
      <c r="Q20" s="82">
        <f t="shared" si="5"/>
        <v>0</v>
      </c>
      <c r="R20" s="83">
        <v>0</v>
      </c>
      <c r="S20" s="84">
        <f t="shared" si="6"/>
        <v>0</v>
      </c>
      <c r="T20" s="85">
        <f>分析係数表!F23</f>
        <v>0.44049247606019154</v>
      </c>
      <c r="U20" s="86">
        <f t="shared" si="7"/>
        <v>0</v>
      </c>
      <c r="V20" s="87">
        <f>分析係数表!D23</f>
        <v>5.6087551299589603E-2</v>
      </c>
      <c r="W20" s="88">
        <f t="shared" si="8"/>
        <v>0</v>
      </c>
      <c r="X20" s="76">
        <f>分析係数表!E23</f>
        <v>5.0615595075239397E-2</v>
      </c>
      <c r="Y20" s="89">
        <f t="shared" si="9"/>
        <v>0</v>
      </c>
    </row>
    <row r="21" spans="1:25" x14ac:dyDescent="0.2">
      <c r="A21" s="6" t="s">
        <v>9</v>
      </c>
      <c r="B21" s="5" t="s">
        <v>271</v>
      </c>
      <c r="C21" s="90"/>
      <c r="D21" s="76">
        <f>投入係数表!J21</f>
        <v>0</v>
      </c>
      <c r="E21" s="77">
        <f t="shared" si="0"/>
        <v>0</v>
      </c>
      <c r="F21" s="76">
        <f>分析係数表!C24</f>
        <v>0.12778993435448582</v>
      </c>
      <c r="G21" s="77">
        <f t="shared" si="1"/>
        <v>0</v>
      </c>
      <c r="H21" s="77">
        <v>1.7225336855334686E-3</v>
      </c>
      <c r="I21" s="77">
        <f t="shared" si="2"/>
        <v>1.7225336855334686E-3</v>
      </c>
      <c r="J21" s="76">
        <f>分析係数表!G24</f>
        <v>0.20582120582120583</v>
      </c>
      <c r="K21" s="78">
        <f t="shared" si="3"/>
        <v>3.5453396022414426E-4</v>
      </c>
      <c r="L21" s="79"/>
      <c r="M21" s="80"/>
      <c r="N21" s="81">
        <f>分析係数表!H24</f>
        <v>3.7464336833206854E-4</v>
      </c>
      <c r="O21" s="82">
        <f t="shared" si="4"/>
        <v>2.7653911203060389E-3</v>
      </c>
      <c r="P21" s="76">
        <f>分析係数表!C24</f>
        <v>0.12778993435448582</v>
      </c>
      <c r="Q21" s="82">
        <f t="shared" si="5"/>
        <v>3.5338914972838671E-4</v>
      </c>
      <c r="R21" s="83">
        <v>2.0211336082322788E-3</v>
      </c>
      <c r="S21" s="84">
        <f t="shared" si="6"/>
        <v>3.7436672937657474E-3</v>
      </c>
      <c r="T21" s="85">
        <f>分析係数表!F24</f>
        <v>0.38877338877338879</v>
      </c>
      <c r="U21" s="86">
        <f t="shared" si="7"/>
        <v>1.4554382202374113E-3</v>
      </c>
      <c r="V21" s="87">
        <f>分析係数表!D24</f>
        <v>2.0790020790020791E-3</v>
      </c>
      <c r="W21" s="88">
        <f t="shared" si="8"/>
        <v>0</v>
      </c>
      <c r="X21" s="76">
        <f>分析係数表!E24</f>
        <v>0</v>
      </c>
      <c r="Y21" s="89">
        <f t="shared" si="9"/>
        <v>0</v>
      </c>
    </row>
    <row r="22" spans="1:25" x14ac:dyDescent="0.2">
      <c r="A22" s="6" t="s">
        <v>10</v>
      </c>
      <c r="B22" s="5" t="s">
        <v>272</v>
      </c>
      <c r="C22" s="90"/>
      <c r="D22" s="76">
        <f>投入係数表!J22</f>
        <v>0</v>
      </c>
      <c r="E22" s="77">
        <f t="shared" si="0"/>
        <v>0</v>
      </c>
      <c r="F22" s="76">
        <f>分析係数表!C25</f>
        <v>1.1170547514159801E-2</v>
      </c>
      <c r="G22" s="77">
        <f t="shared" si="1"/>
        <v>0</v>
      </c>
      <c r="H22" s="77">
        <v>4.8891878428070177E-4</v>
      </c>
      <c r="I22" s="77">
        <f t="shared" si="2"/>
        <v>4.8891878428070177E-4</v>
      </c>
      <c r="J22" s="76">
        <f>分析係数表!G25</f>
        <v>0.19560185185185186</v>
      </c>
      <c r="K22" s="78">
        <f t="shared" si="3"/>
        <v>9.5633419610461351E-5</v>
      </c>
      <c r="L22" s="79"/>
      <c r="M22" s="80"/>
      <c r="N22" s="81">
        <f>分析係数表!H25</f>
        <v>5.4755569217763858E-4</v>
      </c>
      <c r="O22" s="82">
        <f t="shared" si="4"/>
        <v>4.0417254835242097E-3</v>
      </c>
      <c r="P22" s="76">
        <f>分析係数表!C25</f>
        <v>1.1170547514159801E-2</v>
      </c>
      <c r="Q22" s="82">
        <f t="shared" si="5"/>
        <v>4.5148286552897678E-5</v>
      </c>
      <c r="R22" s="83">
        <v>4.6594262492402323E-4</v>
      </c>
      <c r="S22" s="84">
        <f t="shared" si="6"/>
        <v>9.54861409204725E-4</v>
      </c>
      <c r="T22" s="85">
        <f>分析係数表!F25</f>
        <v>0.34722222222222221</v>
      </c>
      <c r="U22" s="86">
        <f t="shared" si="7"/>
        <v>3.3154910041830729E-4</v>
      </c>
      <c r="V22" s="87">
        <f>分析係数表!D25</f>
        <v>0.24652777777777779</v>
      </c>
      <c r="W22" s="88">
        <f t="shared" si="8"/>
        <v>0</v>
      </c>
      <c r="X22" s="76">
        <f>分析係数表!E25</f>
        <v>0.22337962962962962</v>
      </c>
      <c r="Y22" s="89">
        <f t="shared" si="9"/>
        <v>0</v>
      </c>
    </row>
    <row r="23" spans="1:25" x14ac:dyDescent="0.2">
      <c r="A23" s="6" t="s">
        <v>11</v>
      </c>
      <c r="B23" s="5" t="s">
        <v>35</v>
      </c>
      <c r="C23" s="90"/>
      <c r="D23" s="76">
        <f>投入係数表!J23</f>
        <v>0</v>
      </c>
      <c r="E23" s="77">
        <f t="shared" si="0"/>
        <v>0</v>
      </c>
      <c r="F23" s="76">
        <f>分析係数表!C26</f>
        <v>0.68426150121065377</v>
      </c>
      <c r="G23" s="77">
        <f t="shared" si="1"/>
        <v>0</v>
      </c>
      <c r="H23" s="77">
        <v>1.6868425378065485E-2</v>
      </c>
      <c r="I23" s="77">
        <f t="shared" si="2"/>
        <v>1.6868425378065485E-2</v>
      </c>
      <c r="J23" s="76">
        <f>分析係数表!G26</f>
        <v>0.19646752810874307</v>
      </c>
      <c r="K23" s="78">
        <f t="shared" si="3"/>
        <v>3.3140978371153157E-3</v>
      </c>
      <c r="L23" s="79"/>
      <c r="M23" s="80"/>
      <c r="N23" s="81">
        <f>分析係数表!H26</f>
        <v>1.1546700736798624E-2</v>
      </c>
      <c r="O23" s="82">
        <f t="shared" si="4"/>
        <v>8.5230772477124572E-2</v>
      </c>
      <c r="P23" s="76">
        <f>分析係数表!C26</f>
        <v>0.68426150121065377</v>
      </c>
      <c r="Q23" s="82">
        <f t="shared" si="5"/>
        <v>5.832013632454093E-2</v>
      </c>
      <c r="R23" s="83">
        <v>6.685664618950192E-2</v>
      </c>
      <c r="S23" s="84">
        <f t="shared" si="6"/>
        <v>8.3725071567567408E-2</v>
      </c>
      <c r="T23" s="85">
        <f>分析係数表!F26</f>
        <v>0.33441013592884711</v>
      </c>
      <c r="U23" s="86">
        <f t="shared" si="7"/>
        <v>2.7998512563562668E-2</v>
      </c>
      <c r="V23" s="87">
        <f>分析係数表!D26</f>
        <v>3.0416177210941434E-2</v>
      </c>
      <c r="W23" s="88">
        <f t="shared" si="8"/>
        <v>0</v>
      </c>
      <c r="X23" s="76">
        <f>分析係数表!E26</f>
        <v>3.3227051518711193E-2</v>
      </c>
      <c r="Y23" s="89">
        <f t="shared" si="9"/>
        <v>0</v>
      </c>
    </row>
    <row r="24" spans="1:25" x14ac:dyDescent="0.2">
      <c r="A24" s="6" t="s">
        <v>12</v>
      </c>
      <c r="B24" s="5" t="s">
        <v>366</v>
      </c>
      <c r="C24" s="90"/>
      <c r="D24" s="76">
        <f>投入係数表!J24</f>
        <v>2.5332488917036099E-5</v>
      </c>
      <c r="E24" s="77">
        <f t="shared" si="0"/>
        <v>2.5332488917036099E-3</v>
      </c>
      <c r="F24" s="76">
        <f>分析係数表!C27</f>
        <v>0.55841188231933736</v>
      </c>
      <c r="G24" s="77">
        <f t="shared" si="1"/>
        <v>1.4145962819995879E-3</v>
      </c>
      <c r="H24" s="77">
        <v>3.2443930533489675E-3</v>
      </c>
      <c r="I24" s="77">
        <f t="shared" si="2"/>
        <v>3.2443930533489675E-3</v>
      </c>
      <c r="J24" s="76">
        <f>分析係数表!G27</f>
        <v>0.17085913312693499</v>
      </c>
      <c r="K24" s="78">
        <f t="shared" si="3"/>
        <v>5.5433418461825435E-4</v>
      </c>
      <c r="L24" s="79"/>
      <c r="M24" s="80"/>
      <c r="N24" s="81">
        <f>分析係数表!H27</f>
        <v>1.1844494183421551E-2</v>
      </c>
      <c r="O24" s="82">
        <f t="shared" si="4"/>
        <v>8.7428903880444761E-2</v>
      </c>
      <c r="P24" s="76">
        <f>分析係数表!C27</f>
        <v>0.55841188231933736</v>
      </c>
      <c r="Q24" s="82">
        <f t="shared" si="5"/>
        <v>4.8821338784995574E-2</v>
      </c>
      <c r="R24" s="83">
        <v>4.9979189959850685E-2</v>
      </c>
      <c r="S24" s="84">
        <f t="shared" si="6"/>
        <v>5.3223583013199655E-2</v>
      </c>
      <c r="T24" s="85">
        <f>分析係数表!F27</f>
        <v>0.32159442724458204</v>
      </c>
      <c r="U24" s="86">
        <f t="shared" si="7"/>
        <v>1.7116407695034409E-2</v>
      </c>
      <c r="V24" s="87">
        <f>分析係数表!D27</f>
        <v>0</v>
      </c>
      <c r="W24" s="88">
        <f t="shared" si="8"/>
        <v>0</v>
      </c>
      <c r="X24" s="76">
        <f>分析係数表!E27</f>
        <v>0</v>
      </c>
      <c r="Y24" s="89">
        <f t="shared" si="9"/>
        <v>0</v>
      </c>
    </row>
    <row r="25" spans="1:25" x14ac:dyDescent="0.2">
      <c r="A25" s="6" t="s">
        <v>13</v>
      </c>
      <c r="B25" s="5" t="s">
        <v>192</v>
      </c>
      <c r="C25" s="90"/>
      <c r="D25" s="76">
        <f>投入係数表!J25</f>
        <v>0</v>
      </c>
      <c r="E25" s="77">
        <f t="shared" si="0"/>
        <v>0</v>
      </c>
      <c r="F25" s="76">
        <f>分析係数表!C28</f>
        <v>4.6678935921030562E-2</v>
      </c>
      <c r="G25" s="77">
        <f t="shared" si="1"/>
        <v>0</v>
      </c>
      <c r="H25" s="77">
        <v>3.5929025194912675E-3</v>
      </c>
      <c r="I25" s="77">
        <f t="shared" si="2"/>
        <v>3.5929025194912675E-3</v>
      </c>
      <c r="J25" s="76">
        <f>分析係数表!G28</f>
        <v>0.12480417754569191</v>
      </c>
      <c r="K25" s="78">
        <f t="shared" si="3"/>
        <v>4.4840924394695192E-4</v>
      </c>
      <c r="L25" s="79"/>
      <c r="M25" s="80"/>
      <c r="N25" s="81">
        <f>分析係数表!H28</f>
        <v>2.1854196486037331E-2</v>
      </c>
      <c r="O25" s="82">
        <f t="shared" si="4"/>
        <v>0.16131448201785226</v>
      </c>
      <c r="P25" s="76">
        <f>分析係数表!C28</f>
        <v>4.6678935921030562E-2</v>
      </c>
      <c r="Q25" s="82">
        <f t="shared" si="5"/>
        <v>7.5299883692455626E-3</v>
      </c>
      <c r="R25" s="83">
        <v>8.111824782394219E-3</v>
      </c>
      <c r="S25" s="84">
        <f t="shared" si="6"/>
        <v>1.1704727301885487E-2</v>
      </c>
      <c r="T25" s="85">
        <f>分析係数表!F28</f>
        <v>0.21409921671018275</v>
      </c>
      <c r="U25" s="86">
        <f t="shared" si="7"/>
        <v>2.5059729471399736E-3</v>
      </c>
      <c r="V25" s="87">
        <f>分析係数表!D28</f>
        <v>3.7075718015665796E-2</v>
      </c>
      <c r="W25" s="88">
        <f t="shared" si="8"/>
        <v>0</v>
      </c>
      <c r="X25" s="76">
        <f>分析係数表!E28</f>
        <v>3.3420365535248041E-2</v>
      </c>
      <c r="Y25" s="89">
        <f t="shared" si="9"/>
        <v>0</v>
      </c>
    </row>
    <row r="26" spans="1:25" x14ac:dyDescent="0.2">
      <c r="A26" s="6" t="s">
        <v>14</v>
      </c>
      <c r="B26" s="5" t="s">
        <v>50</v>
      </c>
      <c r="C26" s="90"/>
      <c r="D26" s="76">
        <f>投入係数表!J26</f>
        <v>3.6985433818872704E-3</v>
      </c>
      <c r="E26" s="77">
        <f t="shared" si="0"/>
        <v>0.36985433818872704</v>
      </c>
      <c r="F26" s="76">
        <f>分析係数表!C29</f>
        <v>0.714898177920686</v>
      </c>
      <c r="G26" s="77">
        <f t="shared" si="1"/>
        <v>0.26440819246718217</v>
      </c>
      <c r="H26" s="77">
        <v>0.36011696565558815</v>
      </c>
      <c r="I26" s="77">
        <f t="shared" si="2"/>
        <v>0.36011696565558815</v>
      </c>
      <c r="J26" s="76">
        <f>分析係数表!G29</f>
        <v>0.2589450092051549</v>
      </c>
      <c r="K26" s="78">
        <f t="shared" si="3"/>
        <v>9.3250490986618723E-2</v>
      </c>
      <c r="L26" s="79"/>
      <c r="M26" s="80"/>
      <c r="N26" s="81">
        <f>分析係数表!H29</f>
        <v>1.0662926637143489E-2</v>
      </c>
      <c r="O26" s="82">
        <f t="shared" si="4"/>
        <v>7.8707285731787258E-2</v>
      </c>
      <c r="P26" s="76">
        <f>分析係数表!C29</f>
        <v>0.714898177920686</v>
      </c>
      <c r="Q26" s="82">
        <f t="shared" si="5"/>
        <v>5.6267695158737516E-2</v>
      </c>
      <c r="R26" s="83">
        <v>9.4958120458270678E-2</v>
      </c>
      <c r="S26" s="84">
        <f t="shared" si="6"/>
        <v>0.45507508611385883</v>
      </c>
      <c r="T26" s="85">
        <f>分析係数表!F29</f>
        <v>0.37284879532538223</v>
      </c>
      <c r="U26" s="86">
        <f t="shared" si="7"/>
        <v>0.16967419764014685</v>
      </c>
      <c r="V26" s="87">
        <f>分析係数表!D29</f>
        <v>6.5236532458176578E-3</v>
      </c>
      <c r="W26" s="88">
        <f t="shared" si="8"/>
        <v>0</v>
      </c>
      <c r="X26" s="76">
        <f>分析係数表!E29</f>
        <v>4.8026895061234294E-3</v>
      </c>
      <c r="Y26" s="89">
        <f t="shared" si="9"/>
        <v>0</v>
      </c>
    </row>
    <row r="27" spans="1:25" x14ac:dyDescent="0.2">
      <c r="A27" s="6" t="s">
        <v>15</v>
      </c>
      <c r="B27" s="5" t="s">
        <v>36</v>
      </c>
      <c r="C27" s="90"/>
      <c r="D27" s="76">
        <f>投入係数表!J27</f>
        <v>3.2298923369221025E-3</v>
      </c>
      <c r="E27" s="77">
        <f t="shared" si="0"/>
        <v>0.32298923369221022</v>
      </c>
      <c r="F27" s="76">
        <f>分析係数表!C30</f>
        <v>1</v>
      </c>
      <c r="G27" s="77">
        <f t="shared" si="1"/>
        <v>0.32298923369221022</v>
      </c>
      <c r="H27" s="77">
        <v>0.39503871689207898</v>
      </c>
      <c r="I27" s="77">
        <f t="shared" si="2"/>
        <v>0.39503871689207898</v>
      </c>
      <c r="J27" s="76">
        <f>分析係数表!G30</f>
        <v>0.34457852549986789</v>
      </c>
      <c r="K27" s="78">
        <f t="shared" si="3"/>
        <v>0.13612185858203232</v>
      </c>
      <c r="L27" s="79"/>
      <c r="M27" s="80"/>
      <c r="N27" s="81">
        <f>分析係数表!H30</f>
        <v>0</v>
      </c>
      <c r="O27" s="82">
        <f t="shared" si="4"/>
        <v>0</v>
      </c>
      <c r="P27" s="76">
        <f>分析係数表!C30</f>
        <v>1</v>
      </c>
      <c r="Q27" s="82">
        <f t="shared" si="5"/>
        <v>0</v>
      </c>
      <c r="R27" s="83">
        <v>1.5502486849267146E-2</v>
      </c>
      <c r="S27" s="84">
        <f t="shared" si="6"/>
        <v>0.41054120374134612</v>
      </c>
      <c r="T27" s="85">
        <f>分析係数表!F30</f>
        <v>0.44032414339822074</v>
      </c>
      <c r="U27" s="86">
        <f t="shared" si="7"/>
        <v>0.18077120386708265</v>
      </c>
      <c r="V27" s="87">
        <f>分析係数表!D30</f>
        <v>0.11177662291905223</v>
      </c>
      <c r="W27" s="88">
        <f t="shared" si="8"/>
        <v>0</v>
      </c>
      <c r="X27" s="76">
        <f>分析係数表!E30</f>
        <v>7.5662820399894304E-2</v>
      </c>
      <c r="Y27" s="89">
        <f t="shared" si="9"/>
        <v>0</v>
      </c>
    </row>
    <row r="28" spans="1:25" x14ac:dyDescent="0.2">
      <c r="A28" s="6" t="s">
        <v>16</v>
      </c>
      <c r="B28" s="5" t="s">
        <v>193</v>
      </c>
      <c r="C28" s="90"/>
      <c r="D28" s="76">
        <f>投入係数表!J28</f>
        <v>3.0094996833438886E-2</v>
      </c>
      <c r="E28" s="77">
        <f t="shared" si="0"/>
        <v>3.0094996833438885</v>
      </c>
      <c r="F28" s="76">
        <f>分析係数表!C31</f>
        <v>0.96265092809515229</v>
      </c>
      <c r="G28" s="77">
        <f t="shared" si="1"/>
        <v>2.8970976632730614</v>
      </c>
      <c r="H28" s="77">
        <v>3.3692431136307395</v>
      </c>
      <c r="I28" s="77">
        <f t="shared" si="2"/>
        <v>3.3692431136307395</v>
      </c>
      <c r="J28" s="76">
        <f>分析係数表!G31</f>
        <v>7.0888135593220339E-2</v>
      </c>
      <c r="K28" s="78">
        <f t="shared" si="3"/>
        <v>0.23883936268557973</v>
      </c>
      <c r="L28" s="79"/>
      <c r="M28" s="80"/>
      <c r="N28" s="81">
        <f>分析係数表!H31</f>
        <v>2.4361425181798096E-2</v>
      </c>
      <c r="O28" s="82">
        <f t="shared" si="4"/>
        <v>0.17982133028451575</v>
      </c>
      <c r="P28" s="76">
        <f>分析係数表!C31</f>
        <v>0.96265092809515229</v>
      </c>
      <c r="Q28" s="82">
        <f t="shared" si="5"/>
        <v>0.17310517048969401</v>
      </c>
      <c r="R28" s="83">
        <v>0.24622410889730351</v>
      </c>
      <c r="S28" s="84">
        <f t="shared" si="6"/>
        <v>3.6154672225280429</v>
      </c>
      <c r="T28" s="85">
        <f>分析係数表!F31</f>
        <v>0.34461468926553673</v>
      </c>
      <c r="U28" s="86">
        <f t="shared" si="7"/>
        <v>1.2459431134412347</v>
      </c>
      <c r="V28" s="87">
        <f>分析係数表!D31</f>
        <v>2.2598870056497176E-3</v>
      </c>
      <c r="W28" s="88">
        <f t="shared" si="8"/>
        <v>0</v>
      </c>
      <c r="X28" s="76">
        <f>分析係数表!E31</f>
        <v>1.9706214689265535E-3</v>
      </c>
      <c r="Y28" s="89">
        <f t="shared" si="9"/>
        <v>0</v>
      </c>
    </row>
    <row r="29" spans="1:25" x14ac:dyDescent="0.2">
      <c r="A29" s="6" t="s">
        <v>17</v>
      </c>
      <c r="B29" s="5" t="s">
        <v>273</v>
      </c>
      <c r="C29" s="90"/>
      <c r="D29" s="76">
        <f>投入係数表!J29</f>
        <v>2.4952501583280556E-3</v>
      </c>
      <c r="E29" s="77">
        <f t="shared" si="0"/>
        <v>0.24952501583280556</v>
      </c>
      <c r="F29" s="76">
        <f>分析係数表!C32</f>
        <v>0.97339246119733924</v>
      </c>
      <c r="G29" s="77">
        <f t="shared" si="1"/>
        <v>0.24288576929179964</v>
      </c>
      <c r="H29" s="77">
        <v>0.27929547942626215</v>
      </c>
      <c r="I29" s="77">
        <f t="shared" si="2"/>
        <v>0.27929547942626215</v>
      </c>
      <c r="J29" s="76">
        <f>分析係数表!G32</f>
        <v>0.14027149321266968</v>
      </c>
      <c r="K29" s="78">
        <f t="shared" si="3"/>
        <v>3.9177193946670255E-2</v>
      </c>
      <c r="L29" s="79"/>
      <c r="M29" s="80"/>
      <c r="N29" s="81">
        <f>分析係数表!H32</f>
        <v>6.9260991940364464E-3</v>
      </c>
      <c r="O29" s="82">
        <f t="shared" si="4"/>
        <v>5.1124281993350097E-2</v>
      </c>
      <c r="P29" s="76">
        <f>分析係数表!C32</f>
        <v>0.97339246119733924</v>
      </c>
      <c r="Q29" s="82">
        <f t="shared" si="5"/>
        <v>4.9763990676453866E-2</v>
      </c>
      <c r="R29" s="83">
        <v>6.6900666166426634E-2</v>
      </c>
      <c r="S29" s="84">
        <f t="shared" si="6"/>
        <v>0.3461961455926888</v>
      </c>
      <c r="T29" s="85">
        <f>分析係数表!F32</f>
        <v>0.48190045248868779</v>
      </c>
      <c r="U29" s="86">
        <f t="shared" si="7"/>
        <v>0.16683207921095636</v>
      </c>
      <c r="V29" s="87">
        <f>分析係数表!D32</f>
        <v>3.0542986425339366E-2</v>
      </c>
      <c r="W29" s="88">
        <f t="shared" si="8"/>
        <v>0</v>
      </c>
      <c r="X29" s="76">
        <f>分析係数表!E32</f>
        <v>4.6380090497737558E-2</v>
      </c>
      <c r="Y29" s="89">
        <f t="shared" si="9"/>
        <v>0</v>
      </c>
    </row>
    <row r="30" spans="1:25" x14ac:dyDescent="0.2">
      <c r="A30" s="6" t="s">
        <v>18</v>
      </c>
      <c r="B30" s="5" t="s">
        <v>274</v>
      </c>
      <c r="C30" s="90"/>
      <c r="D30" s="76">
        <f>投入係数表!J30</f>
        <v>2.355921469284357E-3</v>
      </c>
      <c r="E30" s="77">
        <f t="shared" si="0"/>
        <v>0.23559214692843569</v>
      </c>
      <c r="F30" s="76">
        <f>分析係数表!C33</f>
        <v>0.73613503272476755</v>
      </c>
      <c r="G30" s="77">
        <f t="shared" si="1"/>
        <v>0.17342763278886225</v>
      </c>
      <c r="H30" s="77">
        <v>0.21282860734994086</v>
      </c>
      <c r="I30" s="77">
        <f t="shared" si="2"/>
        <v>0.21282860734994086</v>
      </c>
      <c r="J30" s="76">
        <f>分析係数表!G33</f>
        <v>0.507239607659972</v>
      </c>
      <c r="K30" s="78">
        <f t="shared" si="3"/>
        <v>0.10795509929100224</v>
      </c>
      <c r="L30" s="79"/>
      <c r="M30" s="80"/>
      <c r="N30" s="81">
        <f>分析係数表!H33</f>
        <v>1.0278677028597778E-3</v>
      </c>
      <c r="O30" s="82">
        <f t="shared" si="4"/>
        <v>7.5870987146857988E-3</v>
      </c>
      <c r="P30" s="76">
        <f>分析係数表!C33</f>
        <v>0.73613503272476755</v>
      </c>
      <c r="Q30" s="82">
        <f t="shared" si="5"/>
        <v>5.5851291606212727E-3</v>
      </c>
      <c r="R30" s="83">
        <v>2.6909774337470927E-2</v>
      </c>
      <c r="S30" s="84">
        <f t="shared" si="6"/>
        <v>0.23973838168741179</v>
      </c>
      <c r="T30" s="85">
        <f>分析係数表!F33</f>
        <v>0.64409154600653895</v>
      </c>
      <c r="U30" s="86">
        <f t="shared" si="7"/>
        <v>0.15441346489815078</v>
      </c>
      <c r="V30" s="87">
        <f>分析係数表!D33</f>
        <v>0.11583372255955161</v>
      </c>
      <c r="W30" s="88">
        <f t="shared" si="8"/>
        <v>0</v>
      </c>
      <c r="X30" s="76">
        <f>分析係数表!E33</f>
        <v>0.11116300794021486</v>
      </c>
      <c r="Y30" s="89">
        <f t="shared" si="9"/>
        <v>0</v>
      </c>
    </row>
    <row r="31" spans="1:25" x14ac:dyDescent="0.2">
      <c r="A31" s="6" t="s">
        <v>19</v>
      </c>
      <c r="B31" s="5" t="s">
        <v>275</v>
      </c>
      <c r="C31" s="90"/>
      <c r="D31" s="76">
        <f>投入係数表!J31</f>
        <v>4.0202659911336286E-2</v>
      </c>
      <c r="E31" s="77">
        <f t="shared" si="0"/>
        <v>4.0202659911336287</v>
      </c>
      <c r="F31" s="76">
        <f>分析係数表!C34</f>
        <v>0.16452089215864052</v>
      </c>
      <c r="G31" s="77">
        <f t="shared" si="1"/>
        <v>0.66141774757634575</v>
      </c>
      <c r="H31" s="77">
        <v>0.70994835412774226</v>
      </c>
      <c r="I31" s="77">
        <f t="shared" si="2"/>
        <v>0.70994835412774226</v>
      </c>
      <c r="J31" s="76">
        <f>分析係数表!G34</f>
        <v>0.42495687176538238</v>
      </c>
      <c r="K31" s="78">
        <f t="shared" si="3"/>
        <v>0.30169743168510726</v>
      </c>
      <c r="L31" s="79"/>
      <c r="M31" s="80"/>
      <c r="N31" s="81">
        <f>分析係数表!H34</f>
        <v>0.1722879182316833</v>
      </c>
      <c r="O31" s="82">
        <f t="shared" si="4"/>
        <v>1.2717253780176616</v>
      </c>
      <c r="P31" s="76">
        <f>分析係数表!C34</f>
        <v>0.16452089215864052</v>
      </c>
      <c r="Q31" s="82">
        <f t="shared" si="5"/>
        <v>0.20922539377225005</v>
      </c>
      <c r="R31" s="83">
        <v>0.23520390902116703</v>
      </c>
      <c r="S31" s="84">
        <f t="shared" si="6"/>
        <v>0.94515226314890932</v>
      </c>
      <c r="T31" s="85">
        <f>分析係数表!F34</f>
        <v>0.6985815602836879</v>
      </c>
      <c r="U31" s="86">
        <f t="shared" si="7"/>
        <v>0.66026594269622385</v>
      </c>
      <c r="V31" s="87">
        <f>分析係数表!D34</f>
        <v>0.35882691201840139</v>
      </c>
      <c r="W31" s="88">
        <f t="shared" si="8"/>
        <v>0</v>
      </c>
      <c r="X31" s="76">
        <f>分析係数表!E34</f>
        <v>0.25177304964539005</v>
      </c>
      <c r="Y31" s="89">
        <f t="shared" si="9"/>
        <v>0</v>
      </c>
    </row>
    <row r="32" spans="1:25" x14ac:dyDescent="0.2">
      <c r="A32" s="6" t="s">
        <v>20</v>
      </c>
      <c r="B32" s="5" t="s">
        <v>37</v>
      </c>
      <c r="C32" s="90"/>
      <c r="D32" s="76">
        <f>投入係数表!J32</f>
        <v>5.9531348955034835E-3</v>
      </c>
      <c r="E32" s="77">
        <f t="shared" si="0"/>
        <v>0.59531348955034835</v>
      </c>
      <c r="F32" s="76">
        <f>分析係数表!C35</f>
        <v>0.4086737714624038</v>
      </c>
      <c r="G32" s="77">
        <f t="shared" si="1"/>
        <v>0.24328900897698519</v>
      </c>
      <c r="H32" s="77">
        <v>0.31103182950629299</v>
      </c>
      <c r="I32" s="77">
        <f t="shared" si="2"/>
        <v>0.31103182950629299</v>
      </c>
      <c r="J32" s="76">
        <f>分析係数表!G35</f>
        <v>0.3140916808149406</v>
      </c>
      <c r="K32" s="78">
        <f t="shared" si="3"/>
        <v>9.7692510116577605E-2</v>
      </c>
      <c r="L32" s="79"/>
      <c r="M32" s="80"/>
      <c r="N32" s="81">
        <f>分析係数表!H35</f>
        <v>6.449629679439764E-2</v>
      </c>
      <c r="O32" s="82">
        <f t="shared" si="4"/>
        <v>0.47607271748037799</v>
      </c>
      <c r="P32" s="76">
        <f>分析係数表!C35</f>
        <v>0.4086737714624038</v>
      </c>
      <c r="Q32" s="82">
        <f t="shared" si="5"/>
        <v>0.19455843294306152</v>
      </c>
      <c r="R32" s="83">
        <v>0.2202520125234497</v>
      </c>
      <c r="S32" s="84">
        <f t="shared" si="6"/>
        <v>0.53128384202974266</v>
      </c>
      <c r="T32" s="85">
        <f>分析係数表!F35</f>
        <v>0.64261460101867574</v>
      </c>
      <c r="U32" s="86">
        <f t="shared" si="7"/>
        <v>0.34141075417361222</v>
      </c>
      <c r="V32" s="87">
        <f>分析係数表!D35</f>
        <v>5.9932088285229203E-2</v>
      </c>
      <c r="W32" s="88">
        <f t="shared" si="8"/>
        <v>0</v>
      </c>
      <c r="X32" s="76">
        <f>分析係数表!E35</f>
        <v>5.2631578947368418E-2</v>
      </c>
      <c r="Y32" s="89">
        <f t="shared" si="9"/>
        <v>0</v>
      </c>
    </row>
    <row r="33" spans="1:25" x14ac:dyDescent="0.2">
      <c r="A33" s="6" t="s">
        <v>21</v>
      </c>
      <c r="B33" s="5" t="s">
        <v>38</v>
      </c>
      <c r="C33" s="90"/>
      <c r="D33" s="76">
        <f>投入係数表!J33</f>
        <v>1.7352754908169727E-3</v>
      </c>
      <c r="E33" s="77">
        <f t="shared" si="0"/>
        <v>0.17352754908169726</v>
      </c>
      <c r="F33" s="76">
        <f>分析係数表!C36</f>
        <v>0.74689610106730564</v>
      </c>
      <c r="G33" s="77">
        <f t="shared" si="1"/>
        <v>0.1296070498368852</v>
      </c>
      <c r="H33" s="77">
        <v>0.17586108302316503</v>
      </c>
      <c r="I33" s="77">
        <f t="shared" si="2"/>
        <v>0.17586108302316503</v>
      </c>
      <c r="J33" s="76">
        <f>分析係数表!G36</f>
        <v>1.5876708345449259E-2</v>
      </c>
      <c r="K33" s="78">
        <f t="shared" si="3"/>
        <v>2.7920951244736294E-3</v>
      </c>
      <c r="L33" s="79"/>
      <c r="M33" s="80"/>
      <c r="N33" s="81">
        <f>分析係数表!H36</f>
        <v>4.3132018559256094E-2</v>
      </c>
      <c r="O33" s="82">
        <f t="shared" si="4"/>
        <v>0.31837451615831058</v>
      </c>
      <c r="P33" s="76">
        <f>分析係数表!C36</f>
        <v>0.74689610106730564</v>
      </c>
      <c r="Q33" s="82">
        <f t="shared" si="5"/>
        <v>0.23779268479783208</v>
      </c>
      <c r="R33" s="83">
        <v>0.27415041520013822</v>
      </c>
      <c r="S33" s="84">
        <f t="shared" si="6"/>
        <v>0.45001149822330322</v>
      </c>
      <c r="T33" s="85">
        <f>分析係数表!F36</f>
        <v>0.88601337598138996</v>
      </c>
      <c r="U33" s="86">
        <f t="shared" si="7"/>
        <v>0.39871620677127217</v>
      </c>
      <c r="V33" s="87">
        <f>分析係数表!D36</f>
        <v>1.0468159348647864E-2</v>
      </c>
      <c r="W33" s="88">
        <f t="shared" si="8"/>
        <v>0</v>
      </c>
      <c r="X33" s="76">
        <f>分析係数表!E36</f>
        <v>4.1291072986333237E-3</v>
      </c>
      <c r="Y33" s="89">
        <f t="shared" si="9"/>
        <v>0</v>
      </c>
    </row>
    <row r="34" spans="1:25" x14ac:dyDescent="0.2">
      <c r="A34" s="6" t="s">
        <v>22</v>
      </c>
      <c r="B34" s="5" t="s">
        <v>378</v>
      </c>
      <c r="C34" s="90"/>
      <c r="D34" s="76">
        <f>投入係数表!J34</f>
        <v>2.1709943001899937E-2</v>
      </c>
      <c r="E34" s="77">
        <f t="shared" si="0"/>
        <v>2.1709943001899936</v>
      </c>
      <c r="F34" s="76">
        <f>分析係数表!C37</f>
        <v>0.19184325518019074</v>
      </c>
      <c r="G34" s="77">
        <f t="shared" si="1"/>
        <v>0.41649061352608857</v>
      </c>
      <c r="H34" s="77">
        <v>0.48260027319225934</v>
      </c>
      <c r="I34" s="77">
        <f t="shared" si="2"/>
        <v>0.48260027319225934</v>
      </c>
      <c r="J34" s="76">
        <f>分析係数表!G37</f>
        <v>0.41984423991099423</v>
      </c>
      <c r="K34" s="78">
        <f t="shared" si="3"/>
        <v>0.20261694487924228</v>
      </c>
      <c r="L34" s="79"/>
      <c r="M34" s="80"/>
      <c r="N34" s="81">
        <f>分析係数表!H37</f>
        <v>5.2046609477516596E-2</v>
      </c>
      <c r="O34" s="82">
        <f t="shared" si="4"/>
        <v>0.38417664332866969</v>
      </c>
      <c r="P34" s="76">
        <f>分析係数表!C37</f>
        <v>0.19184325518019074</v>
      </c>
      <c r="Q34" s="82">
        <f t="shared" si="5"/>
        <v>7.3701697820371101E-2</v>
      </c>
      <c r="R34" s="83">
        <v>9.8547267273437392E-2</v>
      </c>
      <c r="S34" s="84">
        <f t="shared" si="6"/>
        <v>0.58114754046569672</v>
      </c>
      <c r="T34" s="85">
        <f>分析係数表!F37</f>
        <v>0.69485182562961467</v>
      </c>
      <c r="U34" s="86">
        <f t="shared" si="7"/>
        <v>0.40381142945274973</v>
      </c>
      <c r="V34" s="87">
        <f>分析係数表!D37</f>
        <v>8.7589764337008186E-2</v>
      </c>
      <c r="W34" s="88">
        <f t="shared" si="8"/>
        <v>0</v>
      </c>
      <c r="X34" s="76">
        <f>分析係数表!E37</f>
        <v>8.1420046525740877E-2</v>
      </c>
      <c r="Y34" s="89">
        <f t="shared" si="9"/>
        <v>0</v>
      </c>
    </row>
    <row r="35" spans="1:25" x14ac:dyDescent="0.2">
      <c r="A35" s="6" t="s">
        <v>23</v>
      </c>
      <c r="B35" s="5" t="s">
        <v>194</v>
      </c>
      <c r="C35" s="90"/>
      <c r="D35" s="76">
        <f>投入係数表!J35</f>
        <v>1.1247625079164028E-2</v>
      </c>
      <c r="E35" s="77">
        <f t="shared" si="0"/>
        <v>1.1247625079164028</v>
      </c>
      <c r="F35" s="76">
        <f>分析係数表!C38</f>
        <v>3.8450184501845008E-2</v>
      </c>
      <c r="G35" s="77">
        <f t="shared" si="1"/>
        <v>4.3247325950143592E-2</v>
      </c>
      <c r="H35" s="77">
        <v>4.9339809552490538E-2</v>
      </c>
      <c r="I35" s="77">
        <f t="shared" si="2"/>
        <v>4.9339809552490538E-2</v>
      </c>
      <c r="J35" s="76">
        <f>分析係数表!G38</f>
        <v>0.35618279569892475</v>
      </c>
      <c r="K35" s="78">
        <f t="shared" si="3"/>
        <v>1.7573991305658593E-2</v>
      </c>
      <c r="L35" s="79"/>
      <c r="M35" s="80"/>
      <c r="N35" s="81">
        <f>分析係数表!H38</f>
        <v>4.5927434461426143E-2</v>
      </c>
      <c r="O35" s="82">
        <f t="shared" si="4"/>
        <v>0.33900858836367104</v>
      </c>
      <c r="P35" s="76">
        <f>分析係数表!C38</f>
        <v>3.8450184501845008E-2</v>
      </c>
      <c r="Q35" s="82">
        <f t="shared" si="5"/>
        <v>1.3034942770293179E-2</v>
      </c>
      <c r="R35" s="83">
        <v>1.7027094624217653E-2</v>
      </c>
      <c r="S35" s="84">
        <f t="shared" si="6"/>
        <v>6.6366904176708194E-2</v>
      </c>
      <c r="T35" s="85">
        <f>分析係数表!F38</f>
        <v>0.56854838709677424</v>
      </c>
      <c r="U35" s="86">
        <f t="shared" si="7"/>
        <v>3.7732796326273611E-2</v>
      </c>
      <c r="V35" s="87">
        <f>分析係数表!D38</f>
        <v>5.6451612903225805E-2</v>
      </c>
      <c r="W35" s="88">
        <f t="shared" si="8"/>
        <v>0</v>
      </c>
      <c r="X35" s="76">
        <f>分析係数表!E38</f>
        <v>4.7043010752688172E-2</v>
      </c>
      <c r="Y35" s="89">
        <f t="shared" si="9"/>
        <v>0</v>
      </c>
    </row>
    <row r="36" spans="1:25" x14ac:dyDescent="0.2">
      <c r="A36" s="6" t="s">
        <v>24</v>
      </c>
      <c r="B36" s="5" t="s">
        <v>39</v>
      </c>
      <c r="C36" s="90"/>
      <c r="D36" s="76">
        <f>投入係数表!J36</f>
        <v>0</v>
      </c>
      <c r="E36" s="77">
        <f t="shared" si="0"/>
        <v>0</v>
      </c>
      <c r="F36" s="76">
        <f>分析係数表!C39</f>
        <v>1</v>
      </c>
      <c r="G36" s="77">
        <f t="shared" si="1"/>
        <v>0</v>
      </c>
      <c r="H36" s="77">
        <v>4.6444940361719908E-2</v>
      </c>
      <c r="I36" s="77">
        <f t="shared" si="2"/>
        <v>4.6444940361719908E-2</v>
      </c>
      <c r="J36" s="76">
        <f>分析係数表!G39</f>
        <v>0.35147550111358572</v>
      </c>
      <c r="K36" s="78">
        <f t="shared" si="3"/>
        <v>1.6324258687826106E-2</v>
      </c>
      <c r="L36" s="79"/>
      <c r="M36" s="80"/>
      <c r="N36" s="81">
        <f>分析係数表!H39</f>
        <v>4.1114708114391111E-3</v>
      </c>
      <c r="O36" s="82">
        <f t="shared" si="4"/>
        <v>3.0348394858743195E-2</v>
      </c>
      <c r="P36" s="76">
        <f>分析係数表!C39</f>
        <v>1</v>
      </c>
      <c r="Q36" s="82">
        <f t="shared" si="5"/>
        <v>3.0348394858743195E-2</v>
      </c>
      <c r="R36" s="83">
        <v>0.16046030077977083</v>
      </c>
      <c r="S36" s="84">
        <f t="shared" si="6"/>
        <v>0.20690524114149073</v>
      </c>
      <c r="T36" s="85">
        <f>分析係数表!F39</f>
        <v>0.70211581291759462</v>
      </c>
      <c r="U36" s="86">
        <f t="shared" si="7"/>
        <v>0.14527144158096869</v>
      </c>
      <c r="V36" s="87">
        <f>分析係数表!D39</f>
        <v>7.4053452115812921E-2</v>
      </c>
      <c r="W36" s="88">
        <f t="shared" si="8"/>
        <v>0</v>
      </c>
      <c r="X36" s="76">
        <f>分析係数表!E39</f>
        <v>9.3819599109131402E-2</v>
      </c>
      <c r="Y36" s="89">
        <f t="shared" si="9"/>
        <v>0</v>
      </c>
    </row>
    <row r="37" spans="1:25" x14ac:dyDescent="0.2">
      <c r="A37" s="6" t="s">
        <v>25</v>
      </c>
      <c r="B37" s="5" t="s">
        <v>40</v>
      </c>
      <c r="C37" s="90"/>
      <c r="D37" s="76">
        <f>投入係数表!J37</f>
        <v>1.8999366687777073E-4</v>
      </c>
      <c r="E37" s="77">
        <f t="shared" si="0"/>
        <v>1.8999366687777075E-2</v>
      </c>
      <c r="F37" s="76">
        <f>分析係数表!C40</f>
        <v>0.87072171446580526</v>
      </c>
      <c r="G37" s="77">
        <f t="shared" si="1"/>
        <v>1.6543161136145762E-2</v>
      </c>
      <c r="H37" s="77">
        <v>1.7692304807533716E-2</v>
      </c>
      <c r="I37" s="77">
        <f t="shared" si="2"/>
        <v>1.7692304807533716E-2</v>
      </c>
      <c r="J37" s="76">
        <f>分析係数表!G40</f>
        <v>0.51632160548710782</v>
      </c>
      <c r="K37" s="78">
        <f t="shared" si="3"/>
        <v>9.1349192229930841E-3</v>
      </c>
      <c r="L37" s="79"/>
      <c r="M37" s="80"/>
      <c r="N37" s="81">
        <f>分析係数表!H40</f>
        <v>3.2209723436344248E-2</v>
      </c>
      <c r="O37" s="82">
        <f t="shared" si="4"/>
        <v>0.23775272888169607</v>
      </c>
      <c r="P37" s="76">
        <f>分析係数表!C40</f>
        <v>0.87072171446580526</v>
      </c>
      <c r="Q37" s="82">
        <f t="shared" si="5"/>
        <v>0.20701646371079419</v>
      </c>
      <c r="R37" s="83">
        <v>0.20744084099116131</v>
      </c>
      <c r="S37" s="84">
        <f t="shared" si="6"/>
        <v>0.22513314579869503</v>
      </c>
      <c r="T37" s="85">
        <f>分析係数表!F40</f>
        <v>0.71084719928870821</v>
      </c>
      <c r="U37" s="86">
        <f t="shared" si="7"/>
        <v>0.16003526615805877</v>
      </c>
      <c r="V37" s="87">
        <f>分析係数表!D40</f>
        <v>7.6590880223548832E-2</v>
      </c>
      <c r="W37" s="88">
        <f t="shared" si="8"/>
        <v>0</v>
      </c>
      <c r="X37" s="76">
        <f>分析係数表!E40</f>
        <v>4.8520259113425633E-2</v>
      </c>
      <c r="Y37" s="89">
        <f t="shared" si="9"/>
        <v>0</v>
      </c>
    </row>
    <row r="38" spans="1:25" x14ac:dyDescent="0.2">
      <c r="A38" s="6" t="s">
        <v>26</v>
      </c>
      <c r="B38" s="5" t="s">
        <v>277</v>
      </c>
      <c r="C38" s="90"/>
      <c r="D38" s="76">
        <f>投入係数表!J38</f>
        <v>1.266624445851805E-5</v>
      </c>
      <c r="E38" s="77">
        <f t="shared" si="0"/>
        <v>1.266624445851805E-3</v>
      </c>
      <c r="F38" s="76">
        <f>分析係数表!C41</f>
        <v>0.84583808437856334</v>
      </c>
      <c r="G38" s="77">
        <f t="shared" si="1"/>
        <v>1.07135919490635E-3</v>
      </c>
      <c r="H38" s="77">
        <v>2.0286490589861016E-3</v>
      </c>
      <c r="I38" s="77">
        <f t="shared" si="2"/>
        <v>2.0286490589861016E-3</v>
      </c>
      <c r="J38" s="76">
        <f>分析係数表!G41</f>
        <v>0.44301808878315901</v>
      </c>
      <c r="K38" s="78">
        <f t="shared" si="3"/>
        <v>8.9872822892377675E-4</v>
      </c>
      <c r="L38" s="79"/>
      <c r="M38" s="80"/>
      <c r="N38" s="81">
        <f>分析係数表!H41</f>
        <v>7.1326333586297655E-2</v>
      </c>
      <c r="O38" s="82">
        <f t="shared" si="4"/>
        <v>0.52648792482749573</v>
      </c>
      <c r="P38" s="76">
        <f>分析係数表!C41</f>
        <v>0.84583808437856334</v>
      </c>
      <c r="Q38" s="82">
        <f t="shared" si="5"/>
        <v>0.44532353778453404</v>
      </c>
      <c r="R38" s="83">
        <v>0.45461368428024745</v>
      </c>
      <c r="S38" s="84">
        <f t="shared" si="6"/>
        <v>0.45664233333923354</v>
      </c>
      <c r="T38" s="85">
        <f>分析係数表!F41</f>
        <v>0.54692759998204588</v>
      </c>
      <c r="U38" s="86">
        <f t="shared" si="7"/>
        <v>0.24975029542342839</v>
      </c>
      <c r="V38" s="87">
        <f>分析係数表!D41</f>
        <v>0.14515911845235424</v>
      </c>
      <c r="W38" s="88">
        <f t="shared" si="8"/>
        <v>0</v>
      </c>
      <c r="X38" s="76">
        <f>分析係数表!E41</f>
        <v>0.14242111405359306</v>
      </c>
      <c r="Y38" s="89">
        <f t="shared" si="9"/>
        <v>0</v>
      </c>
    </row>
    <row r="39" spans="1:25" x14ac:dyDescent="0.2">
      <c r="A39" s="6" t="s">
        <v>51</v>
      </c>
      <c r="B39" s="5" t="s">
        <v>368</v>
      </c>
      <c r="C39" s="90"/>
      <c r="D39" s="76">
        <f>投入係数表!J39</f>
        <v>1.4059531348955036E-3</v>
      </c>
      <c r="E39" s="77">
        <f>$C$12*D39</f>
        <v>0.14059531348955034</v>
      </c>
      <c r="F39" s="76">
        <f>分析係数表!C42</f>
        <v>0.23407560849300879</v>
      </c>
      <c r="G39" s="77">
        <f>E39*F39</f>
        <v>3.2909933556331823E-2</v>
      </c>
      <c r="H39" s="77">
        <v>3.5471203784138892E-2</v>
      </c>
      <c r="I39" s="77">
        <f>C39+H39</f>
        <v>3.5471203784138892E-2</v>
      </c>
      <c r="J39" s="76">
        <f>分析係数表!G42</f>
        <v>0.48351648351648352</v>
      </c>
      <c r="K39" s="78">
        <f>I39*J39</f>
        <v>1.715091171980342E-2</v>
      </c>
      <c r="L39" s="79"/>
      <c r="M39" s="80"/>
      <c r="N39" s="81">
        <f>分析係数表!H42</f>
        <v>1.4092354393413963E-2</v>
      </c>
      <c r="O39" s="82">
        <f t="shared" si="4"/>
        <v>0.104021250602281</v>
      </c>
      <c r="P39" s="76">
        <f>分析係数表!C42</f>
        <v>0.23407560849300879</v>
      </c>
      <c r="Q39" s="82">
        <f>O39*P39</f>
        <v>2.4348837530932681E-2</v>
      </c>
      <c r="R39" s="83">
        <v>2.5966176878741472E-2</v>
      </c>
      <c r="S39" s="84">
        <f>I39+R39</f>
        <v>6.1437380662880361E-2</v>
      </c>
      <c r="T39" s="85">
        <f>分析係数表!F42</f>
        <v>0.55384615384615388</v>
      </c>
      <c r="U39" s="86">
        <f t="shared" si="7"/>
        <v>3.4026856982518353E-2</v>
      </c>
      <c r="V39" s="87">
        <f>分析係数表!D42</f>
        <v>0.66153846153846152</v>
      </c>
      <c r="W39" s="88">
        <f t="shared" si="8"/>
        <v>0</v>
      </c>
      <c r="X39" s="76">
        <f>分析係数表!E42</f>
        <v>0.56483516483516483</v>
      </c>
      <c r="Y39" s="89">
        <f t="shared" si="9"/>
        <v>0</v>
      </c>
    </row>
    <row r="40" spans="1:25" x14ac:dyDescent="0.2">
      <c r="A40" s="6" t="s">
        <v>195</v>
      </c>
      <c r="B40" s="5" t="s">
        <v>41</v>
      </c>
      <c r="C40" s="90"/>
      <c r="D40" s="76">
        <f>投入係数表!J40</f>
        <v>4.4775174160861304E-2</v>
      </c>
      <c r="E40" s="77">
        <f>$C$12*D40</f>
        <v>4.4775174160861306</v>
      </c>
      <c r="F40" s="76">
        <f>分析係数表!C43</f>
        <v>0.27699973067600325</v>
      </c>
      <c r="G40" s="77">
        <f>E40*F40</f>
        <v>1.2402711183529722</v>
      </c>
      <c r="H40" s="77">
        <v>1.4498483746484461</v>
      </c>
      <c r="I40" s="77">
        <f>C40+H40</f>
        <v>1.4498483746484461</v>
      </c>
      <c r="J40" s="76">
        <f>分析係数表!G43</f>
        <v>0.36947234730400647</v>
      </c>
      <c r="K40" s="78">
        <f>I40*J40</f>
        <v>0.53567888221625992</v>
      </c>
      <c r="L40" s="79"/>
      <c r="M40" s="80"/>
      <c r="N40" s="81">
        <f>分析係数表!H43</f>
        <v>3.8415354614357487E-2</v>
      </c>
      <c r="O40" s="82">
        <f t="shared" si="4"/>
        <v>0.28355895102830381</v>
      </c>
      <c r="P40" s="76">
        <f>分析係数表!C43</f>
        <v>0.27699973067600325</v>
      </c>
      <c r="Q40" s="82">
        <f>O40*P40</f>
        <v>7.8545753065610152E-2</v>
      </c>
      <c r="R40" s="83">
        <v>0.13620678010562429</v>
      </c>
      <c r="S40" s="84">
        <f>I40+R40</f>
        <v>1.5860551547540704</v>
      </c>
      <c r="T40" s="85">
        <f>分析係数表!F43</f>
        <v>0.59762152176423045</v>
      </c>
      <c r="U40" s="86">
        <f t="shared" si="7"/>
        <v>0.94786069518612959</v>
      </c>
      <c r="V40" s="87">
        <f>分析係数表!D43</f>
        <v>0.12735249971134974</v>
      </c>
      <c r="W40" s="88">
        <f t="shared" si="8"/>
        <v>0</v>
      </c>
      <c r="X40" s="76">
        <f>分析係数表!E43</f>
        <v>0.10079667474887426</v>
      </c>
      <c r="Y40" s="89">
        <f t="shared" si="9"/>
        <v>0</v>
      </c>
    </row>
    <row r="41" spans="1:25" x14ac:dyDescent="0.2">
      <c r="A41" s="6" t="s">
        <v>341</v>
      </c>
      <c r="B41" s="5" t="s">
        <v>42</v>
      </c>
      <c r="C41" s="90"/>
      <c r="D41" s="76">
        <f>投入係数表!J41</f>
        <v>8.8663711209626349E-5</v>
      </c>
      <c r="E41" s="77">
        <f>$C$12*D41</f>
        <v>8.8663711209626354E-3</v>
      </c>
      <c r="F41" s="76">
        <f>分析係数表!C44</f>
        <v>0.49584741394123377</v>
      </c>
      <c r="G41" s="77">
        <f>E41*F41</f>
        <v>4.396367191372561E-3</v>
      </c>
      <c r="H41" s="77">
        <v>6.1182185423699978E-3</v>
      </c>
      <c r="I41" s="77">
        <f>C41+H41</f>
        <v>6.1182185423699978E-3</v>
      </c>
      <c r="J41" s="76">
        <f>分析係数表!G44</f>
        <v>0.26302305721605468</v>
      </c>
      <c r="K41" s="78">
        <f>I41*J41</f>
        <v>1.6092325457301106E-3</v>
      </c>
      <c r="L41" s="79"/>
      <c r="M41" s="80"/>
      <c r="N41" s="81">
        <f>分析係数表!H44</f>
        <v>0.12140366382001748</v>
      </c>
      <c r="O41" s="82">
        <f t="shared" si="4"/>
        <v>0.89612853790840297</v>
      </c>
      <c r="P41" s="76">
        <f>分析係数表!C44</f>
        <v>0.49584741394123377</v>
      </c>
      <c r="Q41" s="82">
        <f>O41*P41</f>
        <v>0.4443430180808205</v>
      </c>
      <c r="R41" s="83">
        <v>0.45246825584308903</v>
      </c>
      <c r="S41" s="84">
        <f>I41+R41</f>
        <v>0.45858647438545902</v>
      </c>
      <c r="T41" s="85">
        <f>分析係数表!F44</f>
        <v>0.50173640762880733</v>
      </c>
      <c r="U41" s="86">
        <f t="shared" si="7"/>
        <v>0.23008953024532028</v>
      </c>
      <c r="V41" s="87">
        <f>分析係数表!D44</f>
        <v>0.16572729860518076</v>
      </c>
      <c r="W41" s="88">
        <f t="shared" si="8"/>
        <v>0</v>
      </c>
      <c r="X41" s="76">
        <f>分析係数表!E44</f>
        <v>0.11534301167093652</v>
      </c>
      <c r="Y41" s="89">
        <f t="shared" si="9"/>
        <v>0</v>
      </c>
    </row>
    <row r="42" spans="1:25" x14ac:dyDescent="0.2">
      <c r="A42" s="6" t="s">
        <v>342</v>
      </c>
      <c r="B42" s="5" t="s">
        <v>279</v>
      </c>
      <c r="C42" s="90"/>
      <c r="D42" s="76">
        <f>投入係数表!J42</f>
        <v>9.3730208993033563E-4</v>
      </c>
      <c r="E42" s="77">
        <f>$C$12*D42</f>
        <v>9.3730208993033567E-2</v>
      </c>
      <c r="F42" s="76">
        <f>分析係数表!C45</f>
        <v>1</v>
      </c>
      <c r="G42" s="77">
        <f>E42*F42</f>
        <v>9.3730208993033567E-2</v>
      </c>
      <c r="H42" s="77">
        <v>0.10889121831358314</v>
      </c>
      <c r="I42" s="77">
        <f>C42+H42</f>
        <v>0.10889121831358314</v>
      </c>
      <c r="J42" s="76">
        <f>分析係数表!G45</f>
        <v>0</v>
      </c>
      <c r="K42" s="78">
        <f>I42*J42</f>
        <v>0</v>
      </c>
      <c r="L42" s="79"/>
      <c r="M42" s="80"/>
      <c r="N42" s="81">
        <f>分析係数表!H45</f>
        <v>0</v>
      </c>
      <c r="O42" s="82">
        <f t="shared" si="4"/>
        <v>0</v>
      </c>
      <c r="P42" s="76">
        <f>分析係数表!C45</f>
        <v>1</v>
      </c>
      <c r="Q42" s="82">
        <f>O42*P42</f>
        <v>0</v>
      </c>
      <c r="R42" s="83">
        <v>8.6042419960843351E-3</v>
      </c>
      <c r="S42" s="84">
        <f>I42+R42</f>
        <v>0.11749546030966748</v>
      </c>
      <c r="T42" s="85">
        <f>分析係数表!F45</f>
        <v>0</v>
      </c>
      <c r="U42" s="86">
        <f t="shared" si="7"/>
        <v>0</v>
      </c>
      <c r="V42" s="87">
        <f>分析係数表!D45</f>
        <v>0</v>
      </c>
      <c r="W42" s="88">
        <f t="shared" si="8"/>
        <v>0</v>
      </c>
      <c r="X42" s="76">
        <f>分析係数表!E45</f>
        <v>0</v>
      </c>
      <c r="Y42" s="89">
        <f t="shared" si="9"/>
        <v>0</v>
      </c>
    </row>
    <row r="43" spans="1:25" x14ac:dyDescent="0.2">
      <c r="A43" s="6" t="s">
        <v>343</v>
      </c>
      <c r="B43" s="5" t="s">
        <v>280</v>
      </c>
      <c r="C43" s="90"/>
      <c r="D43" s="76">
        <f>投入係数表!J43</f>
        <v>1.8366054464851172E-3</v>
      </c>
      <c r="E43" s="77">
        <f>$C$12*D43</f>
        <v>0.18366054464851173</v>
      </c>
      <c r="F43" s="76">
        <f>分析係数表!C46</f>
        <v>1</v>
      </c>
      <c r="G43" s="77">
        <f>E43*F43</f>
        <v>0.18366054464851173</v>
      </c>
      <c r="H43" s="77">
        <v>0.24479784546469208</v>
      </c>
      <c r="I43" s="77">
        <f>C43+H43</f>
        <v>0.24479784546469208</v>
      </c>
      <c r="J43" s="76">
        <f>分析係数表!G46</f>
        <v>9.2759598041741824E-3</v>
      </c>
      <c r="K43" s="78">
        <f>I43*J43</f>
        <v>2.2707349746789269E-3</v>
      </c>
      <c r="L43" s="79"/>
      <c r="M43" s="80"/>
      <c r="N43" s="81">
        <f>分析係数表!H46</f>
        <v>9.0452357851660434E-2</v>
      </c>
      <c r="O43" s="82">
        <f t="shared" si="4"/>
        <v>0.66766468689235015</v>
      </c>
      <c r="P43" s="76">
        <f>分析係数表!C46</f>
        <v>1</v>
      </c>
      <c r="Q43" s="82">
        <f>O43*P43</f>
        <v>0.66766468689235015</v>
      </c>
      <c r="R43" s="83">
        <v>0.68578221848733556</v>
      </c>
      <c r="S43" s="84">
        <f>I43+R43</f>
        <v>0.93058006395202764</v>
      </c>
      <c r="T43" s="85">
        <f>分析係数表!F46</f>
        <v>0.31349308597440523</v>
      </c>
      <c r="U43" s="86">
        <f t="shared" si="7"/>
        <v>0.29173041599458049</v>
      </c>
      <c r="V43" s="87">
        <f>分析係数表!D46</f>
        <v>1.71777033410633E-4</v>
      </c>
      <c r="W43" s="88">
        <f t="shared" si="8"/>
        <v>0</v>
      </c>
      <c r="X43" s="76">
        <f>分析係数表!E46</f>
        <v>5.1533110023189901E-4</v>
      </c>
      <c r="Y43" s="89">
        <f t="shared" si="9"/>
        <v>0</v>
      </c>
    </row>
    <row r="44" spans="1:25" x14ac:dyDescent="0.2">
      <c r="A44" s="192">
        <v>40</v>
      </c>
      <c r="B44" s="14" t="s">
        <v>151</v>
      </c>
      <c r="C44" s="197">
        <f>SUM(C5:C43)</f>
        <v>100</v>
      </c>
      <c r="D44" s="92">
        <f>投入係数表!J44</f>
        <v>0.6837365421152628</v>
      </c>
      <c r="E44" s="91">
        <f>SUM(E5:E43)</f>
        <v>68.373654211526286</v>
      </c>
      <c r="F44" s="92">
        <f>分析係数表!C47</f>
        <v>0.37574754530031729</v>
      </c>
      <c r="G44" s="91">
        <f>SUM(G5:G43)</f>
        <v>9.3110802463167861</v>
      </c>
      <c r="H44" s="91">
        <f>SUM(H5:H43)</f>
        <v>10.896326999665693</v>
      </c>
      <c r="I44" s="91">
        <f>SUM(I5:I43)</f>
        <v>110.89632699966572</v>
      </c>
      <c r="J44" s="92">
        <f>分析係数表!G47</f>
        <v>0.18377890112838052</v>
      </c>
      <c r="K44" s="93">
        <f>SUM(K5:K43)</f>
        <v>11.766306312136772</v>
      </c>
      <c r="L44" s="94">
        <f>最終需要_まとめ!$L$33</f>
        <v>0.62733333333333341</v>
      </c>
      <c r="M44" s="91">
        <f>K44*L44</f>
        <v>7.3813961598138027</v>
      </c>
      <c r="N44" s="95">
        <f>分析係数表!H47</f>
        <v>1</v>
      </c>
      <c r="O44" s="91">
        <f>SUM(O5:O43)</f>
        <v>7.3813961598138027</v>
      </c>
      <c r="P44" s="92">
        <f>分析係数表!C47</f>
        <v>0.37574754530031729</v>
      </c>
      <c r="Q44" s="96">
        <f>SUM(Q5:Q43)</f>
        <v>3.1699029613023475</v>
      </c>
      <c r="R44" s="91">
        <f>SUM(R5:R43)</f>
        <v>3.7719178416112227</v>
      </c>
      <c r="S44" s="97">
        <f>SUM(S5:S43)</f>
        <v>114.66824484127689</v>
      </c>
      <c r="T44" s="98">
        <f>分析係数表!F47</f>
        <v>0.42462652784065186</v>
      </c>
      <c r="U44" s="99">
        <f>SUM(U5:U43)</f>
        <v>37.270634608006787</v>
      </c>
      <c r="V44" s="100">
        <f>分析係数表!D47</f>
        <v>4.7224737186258234E-2</v>
      </c>
      <c r="W44" s="101">
        <f>SUM(W5:W43)</f>
        <v>2</v>
      </c>
      <c r="X44" s="92">
        <f>分析係数表!E47</f>
        <v>3.9558288483141357E-2</v>
      </c>
      <c r="Y44" s="102">
        <f>SUM(Y5:Y43)</f>
        <v>2</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6" width="9" style="3" bestFit="1" customWidth="1"/>
    <col min="7" max="16384" width="8.90625" style="3"/>
  </cols>
  <sheetData>
    <row r="1" spans="1:25" ht="13" x14ac:dyDescent="0.2">
      <c r="B1" s="61" t="s">
        <v>344</v>
      </c>
      <c r="C1" s="62"/>
      <c r="D1" s="62"/>
      <c r="E1" s="62"/>
      <c r="F1" s="63"/>
      <c r="G1" s="398" t="str">
        <f>取引基本表!$E$1</f>
        <v>2015年赤穂市産業連関表</v>
      </c>
      <c r="H1" s="401"/>
      <c r="I1" s="401"/>
    </row>
    <row r="2" spans="1:25" x14ac:dyDescent="0.2">
      <c r="B2" s="3" t="s">
        <v>303</v>
      </c>
      <c r="S2" s="3" t="s">
        <v>153</v>
      </c>
      <c r="U2" s="64" t="s">
        <v>210</v>
      </c>
      <c r="W2" s="3" t="s">
        <v>130</v>
      </c>
      <c r="Y2" s="3" t="s">
        <v>154</v>
      </c>
    </row>
    <row r="3" spans="1:25" ht="44" x14ac:dyDescent="0.2">
      <c r="B3" s="65"/>
      <c r="C3" s="66" t="s">
        <v>228</v>
      </c>
      <c r="D3" s="66" t="s">
        <v>244</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投入係数表!K5</f>
        <v>0</v>
      </c>
      <c r="E5" s="110">
        <f t="shared" ref="E5:E38" si="0">$C$13*D5</f>
        <v>0</v>
      </c>
      <c r="F5" s="76">
        <f>分析係数表!C8</f>
        <v>1</v>
      </c>
      <c r="G5" s="110">
        <f t="shared" ref="G5:G38" si="1">E5*F5</f>
        <v>0</v>
      </c>
      <c r="H5" s="110">
        <f t="array" ref="H5:H43">MMULT(逆行列係数!C5:AO43,'9'!G5:G43)</f>
        <v>5.4863502666307226E-4</v>
      </c>
      <c r="I5" s="110">
        <f t="shared" ref="I5:I38" si="2">C5+H5</f>
        <v>5.4863502666307226E-4</v>
      </c>
      <c r="J5" s="107">
        <f>分析係数表!G8</f>
        <v>0.11972098922003804</v>
      </c>
      <c r="K5" s="111">
        <f t="shared" ref="K5:K38" si="3">I5*J5</f>
        <v>6.5683128112864963E-5</v>
      </c>
      <c r="L5" s="79" t="s">
        <v>183</v>
      </c>
      <c r="M5" s="80" t="s">
        <v>183</v>
      </c>
      <c r="N5" s="81">
        <f>分析係数表!H8</f>
        <v>1.236323115495826E-2</v>
      </c>
      <c r="O5" s="82">
        <f t="shared" ref="O5:O43" si="4">$M$44*N5</f>
        <v>3.0700529773623083E-2</v>
      </c>
      <c r="P5" s="76">
        <f>分析係数表!C8</f>
        <v>1</v>
      </c>
      <c r="Q5" s="82">
        <f t="shared" ref="Q5:Q38" si="5">O5*P5</f>
        <v>3.0700529773623083E-2</v>
      </c>
      <c r="R5" s="83">
        <f t="array" ref="R5:R43">MMULT(逆行列係数!C5:AO43,'9'!Q5:Q43)</f>
        <v>4.1045804880400764E-2</v>
      </c>
      <c r="S5" s="84">
        <f t="shared" ref="S5:S38" si="6">I5+R5</f>
        <v>4.1594439907063838E-2</v>
      </c>
      <c r="T5" s="85">
        <f>分析係数表!F8</f>
        <v>0.45136334812935952</v>
      </c>
      <c r="U5" s="86">
        <f t="shared" ref="U5:U43" si="7">S5*T5</f>
        <v>1.8774205660017779E-2</v>
      </c>
      <c r="V5" s="87">
        <f>分析係数表!D8</f>
        <v>6.2777425491439443E-2</v>
      </c>
      <c r="W5" s="167">
        <f t="shared" ref="W5:W43" si="8">ROUND(S5*V5,0)</f>
        <v>0</v>
      </c>
      <c r="X5" s="76">
        <f>分析係数表!E8</f>
        <v>5.7324032974001266E-2</v>
      </c>
      <c r="Y5" s="166">
        <f t="shared" ref="Y5:Y43" si="9">ROUND(S5*X5,0)</f>
        <v>0</v>
      </c>
    </row>
    <row r="6" spans="1:25" x14ac:dyDescent="0.2">
      <c r="A6" s="6" t="s">
        <v>220</v>
      </c>
      <c r="B6" s="5" t="s">
        <v>266</v>
      </c>
      <c r="C6" s="90"/>
      <c r="D6" s="107">
        <f>投入係数表!K6</f>
        <v>0</v>
      </c>
      <c r="E6" s="110">
        <f t="shared" si="0"/>
        <v>0</v>
      </c>
      <c r="F6" s="76">
        <f>分析係数表!C9</f>
        <v>2.7906976744186074E-2</v>
      </c>
      <c r="G6" s="110">
        <f t="shared" si="1"/>
        <v>0</v>
      </c>
      <c r="H6" s="110">
        <v>3.1216754102175694E-6</v>
      </c>
      <c r="I6" s="110">
        <f t="shared" si="2"/>
        <v>3.1216754102175694E-6</v>
      </c>
      <c r="J6" s="107">
        <f>分析係数表!G9</f>
        <v>0.2857142857142857</v>
      </c>
      <c r="K6" s="111">
        <f t="shared" si="3"/>
        <v>8.9190726006216265E-7</v>
      </c>
      <c r="L6" s="79"/>
      <c r="M6" s="80"/>
      <c r="N6" s="81">
        <f>分析係数表!H9</f>
        <v>6.5322433452770924E-4</v>
      </c>
      <c r="O6" s="82">
        <f t="shared" si="4"/>
        <v>1.6220948132139627E-3</v>
      </c>
      <c r="P6" s="76">
        <f>分析係数表!C9</f>
        <v>2.7906976744186074E-2</v>
      </c>
      <c r="Q6" s="82">
        <f t="shared" si="5"/>
        <v>4.5267762229226912E-5</v>
      </c>
      <c r="R6" s="83">
        <v>5.3735899933385096E-5</v>
      </c>
      <c r="S6" s="84">
        <f t="shared" si="6"/>
        <v>5.6857575343602663E-5</v>
      </c>
      <c r="T6" s="85">
        <f>分析係数表!F9</f>
        <v>0.7142857142857143</v>
      </c>
      <c r="U6" s="86">
        <f t="shared" si="7"/>
        <v>4.0612553816859048E-5</v>
      </c>
      <c r="V6" s="87">
        <f>分析係数表!D9</f>
        <v>0</v>
      </c>
      <c r="W6" s="167">
        <f t="shared" si="8"/>
        <v>0</v>
      </c>
      <c r="X6" s="76">
        <f>分析係数表!E9</f>
        <v>0</v>
      </c>
      <c r="Y6" s="166">
        <f t="shared" si="9"/>
        <v>0</v>
      </c>
    </row>
    <row r="7" spans="1:25" x14ac:dyDescent="0.2">
      <c r="A7" s="6" t="s">
        <v>221</v>
      </c>
      <c r="B7" s="5" t="s">
        <v>267</v>
      </c>
      <c r="C7" s="90"/>
      <c r="D7" s="107">
        <f>投入係数表!K7</f>
        <v>0</v>
      </c>
      <c r="E7" s="110">
        <f t="shared" si="0"/>
        <v>0</v>
      </c>
      <c r="F7" s="76">
        <f>分析係数表!C10</f>
        <v>1</v>
      </c>
      <c r="G7" s="110">
        <f t="shared" si="1"/>
        <v>0</v>
      </c>
      <c r="H7" s="110">
        <v>1.2004186977958979E-3</v>
      </c>
      <c r="I7" s="110">
        <f t="shared" si="2"/>
        <v>1.2004186977958979E-3</v>
      </c>
      <c r="J7" s="107">
        <f>分析係数表!G10</f>
        <v>0.17979610750695088</v>
      </c>
      <c r="K7" s="111">
        <f t="shared" si="3"/>
        <v>2.1583060924226522E-4</v>
      </c>
      <c r="L7" s="79"/>
      <c r="M7" s="80"/>
      <c r="N7" s="81">
        <f>分析係数表!H10</f>
        <v>1.2488112277735618E-3</v>
      </c>
      <c r="O7" s="82">
        <f t="shared" si="4"/>
        <v>3.1010636134972814E-3</v>
      </c>
      <c r="P7" s="76">
        <f>分析係数表!C10</f>
        <v>1</v>
      </c>
      <c r="Q7" s="82">
        <f t="shared" si="5"/>
        <v>3.1010636134972814E-3</v>
      </c>
      <c r="R7" s="83">
        <v>4.5222290571406733E-3</v>
      </c>
      <c r="S7" s="84">
        <f t="shared" si="6"/>
        <v>5.7226477549365707E-3</v>
      </c>
      <c r="T7" s="85">
        <f>分析係数表!F10</f>
        <v>0.51899907321594063</v>
      </c>
      <c r="U7" s="86">
        <f t="shared" si="7"/>
        <v>2.9700488811533637E-3</v>
      </c>
      <c r="V7" s="87">
        <f>分析係数表!D10</f>
        <v>9.8239110287303061E-2</v>
      </c>
      <c r="W7" s="167">
        <f t="shared" si="8"/>
        <v>0</v>
      </c>
      <c r="X7" s="76">
        <f>分析係数表!E10</f>
        <v>2.9657089898053754E-2</v>
      </c>
      <c r="Y7" s="166">
        <f t="shared" si="9"/>
        <v>0</v>
      </c>
    </row>
    <row r="8" spans="1:25" x14ac:dyDescent="0.2">
      <c r="A8" s="6" t="s">
        <v>222</v>
      </c>
      <c r="B8" s="5" t="s">
        <v>27</v>
      </c>
      <c r="C8" s="90"/>
      <c r="D8" s="107">
        <f>投入係数表!K8</f>
        <v>0.58781190019193863</v>
      </c>
      <c r="E8" s="110">
        <f t="shared" si="0"/>
        <v>58.781190019193865</v>
      </c>
      <c r="F8" s="76">
        <f>分析係数表!C11</f>
        <v>4.7758906908440535E-3</v>
      </c>
      <c r="G8" s="110">
        <f t="shared" si="1"/>
        <v>0.28073253820940336</v>
      </c>
      <c r="H8" s="110">
        <v>0.28393550793931954</v>
      </c>
      <c r="I8" s="110">
        <f t="shared" si="2"/>
        <v>0.28393550793931954</v>
      </c>
      <c r="J8" s="107">
        <f>分析係数表!G11</f>
        <v>0.34306569343065696</v>
      </c>
      <c r="K8" s="111">
        <f t="shared" si="3"/>
        <v>9.7408531920788466E-2</v>
      </c>
      <c r="L8" s="79"/>
      <c r="M8" s="80"/>
      <c r="N8" s="81">
        <f>分析係数表!H11</f>
        <v>-1.9212480427285565E-5</v>
      </c>
      <c r="O8" s="82">
        <f t="shared" si="4"/>
        <v>-4.7708670976881252E-5</v>
      </c>
      <c r="P8" s="76">
        <f>分析係数表!C11</f>
        <v>4.7758906908440535E-3</v>
      </c>
      <c r="Q8" s="82">
        <f t="shared" si="5"/>
        <v>-2.2785139759102905E-7</v>
      </c>
      <c r="R8" s="83">
        <v>1.3895138239623152E-4</v>
      </c>
      <c r="S8" s="84">
        <f t="shared" si="6"/>
        <v>0.28407445932171577</v>
      </c>
      <c r="T8" s="85">
        <f>分析係数表!F11</f>
        <v>0.56569343065693434</v>
      </c>
      <c r="U8" s="86">
        <f t="shared" si="7"/>
        <v>0.16069905545571514</v>
      </c>
      <c r="V8" s="87">
        <f>分析係数表!D11</f>
        <v>8.0291970802919707E-2</v>
      </c>
      <c r="W8" s="167">
        <f t="shared" si="8"/>
        <v>0</v>
      </c>
      <c r="X8" s="76">
        <f>分析係数表!E11</f>
        <v>6.9343065693430656E-2</v>
      </c>
      <c r="Y8" s="166">
        <f t="shared" si="9"/>
        <v>0</v>
      </c>
    </row>
    <row r="9" spans="1:25" x14ac:dyDescent="0.2">
      <c r="A9" s="6" t="s">
        <v>223</v>
      </c>
      <c r="B9" s="5" t="s">
        <v>191</v>
      </c>
      <c r="C9" s="90"/>
      <c r="D9" s="107">
        <f>投入係数表!K9</f>
        <v>0</v>
      </c>
      <c r="E9" s="110">
        <f t="shared" si="0"/>
        <v>0</v>
      </c>
      <c r="F9" s="76">
        <f>分析係数表!C12</f>
        <v>2.7665742374590407E-2</v>
      </c>
      <c r="G9" s="110">
        <f t="shared" si="1"/>
        <v>0</v>
      </c>
      <c r="H9" s="110">
        <v>2.4436147070486375E-5</v>
      </c>
      <c r="I9" s="110">
        <f t="shared" si="2"/>
        <v>2.4436147070486375E-5</v>
      </c>
      <c r="J9" s="107">
        <f>分析係数表!G12</f>
        <v>0.13175675675675674</v>
      </c>
      <c r="K9" s="111">
        <f t="shared" si="3"/>
        <v>3.2196274856384072E-6</v>
      </c>
      <c r="L9" s="79"/>
      <c r="M9" s="80"/>
      <c r="N9" s="81">
        <f>分析係数表!H12</f>
        <v>9.8185381223642884E-2</v>
      </c>
      <c r="O9" s="82">
        <f t="shared" si="4"/>
        <v>0.24381516302735165</v>
      </c>
      <c r="P9" s="76">
        <f>分析係数表!C12</f>
        <v>2.7665742374590407E-2</v>
      </c>
      <c r="Q9" s="82">
        <f t="shared" si="5"/>
        <v>6.7453274873334711E-3</v>
      </c>
      <c r="R9" s="83">
        <v>7.5769297988153277E-3</v>
      </c>
      <c r="S9" s="84">
        <f t="shared" si="6"/>
        <v>7.6013659458858138E-3</v>
      </c>
      <c r="T9" s="85">
        <f>分析係数表!F12</f>
        <v>0.37027027027027026</v>
      </c>
      <c r="U9" s="86">
        <f t="shared" si="7"/>
        <v>2.8145598232063689E-3</v>
      </c>
      <c r="V9" s="87">
        <f>分析係数表!D12</f>
        <v>5.1576576576576577E-2</v>
      </c>
      <c r="W9" s="167">
        <f t="shared" si="8"/>
        <v>0</v>
      </c>
      <c r="X9" s="76">
        <f>分析係数表!E12</f>
        <v>4.954954954954955E-2</v>
      </c>
      <c r="Y9" s="166">
        <f t="shared" si="9"/>
        <v>0</v>
      </c>
    </row>
    <row r="10" spans="1:25" x14ac:dyDescent="0.2">
      <c r="A10" s="6" t="s">
        <v>224</v>
      </c>
      <c r="B10" s="5" t="s">
        <v>28</v>
      </c>
      <c r="C10" s="90"/>
      <c r="D10" s="107">
        <f>投入係数表!K10</f>
        <v>0</v>
      </c>
      <c r="E10" s="110">
        <f t="shared" si="0"/>
        <v>0</v>
      </c>
      <c r="F10" s="76">
        <f>分析係数表!C13</f>
        <v>0</v>
      </c>
      <c r="G10" s="110">
        <f t="shared" si="1"/>
        <v>0</v>
      </c>
      <c r="H10" s="110">
        <v>0</v>
      </c>
      <c r="I10" s="110">
        <f t="shared" si="2"/>
        <v>0</v>
      </c>
      <c r="J10" s="107">
        <f>分析係数表!G13</f>
        <v>0.24516960068699012</v>
      </c>
      <c r="K10" s="111">
        <f t="shared" si="3"/>
        <v>0</v>
      </c>
      <c r="L10" s="79"/>
      <c r="M10" s="80"/>
      <c r="N10" s="81">
        <f>分析係数表!H13</f>
        <v>1.522589073862381E-2</v>
      </c>
      <c r="O10" s="82">
        <f t="shared" si="4"/>
        <v>3.7809121749178394E-2</v>
      </c>
      <c r="P10" s="76">
        <f>分析係数表!C13</f>
        <v>0</v>
      </c>
      <c r="Q10" s="82">
        <f t="shared" si="5"/>
        <v>0</v>
      </c>
      <c r="R10" s="83">
        <v>0</v>
      </c>
      <c r="S10" s="84">
        <f t="shared" si="6"/>
        <v>0</v>
      </c>
      <c r="T10" s="85">
        <f>分析係数表!F13</f>
        <v>0.38299699441820523</v>
      </c>
      <c r="U10" s="86">
        <f t="shared" si="7"/>
        <v>0</v>
      </c>
      <c r="V10" s="87">
        <f>分析係数表!D13</f>
        <v>0.13954486904250751</v>
      </c>
      <c r="W10" s="167">
        <f t="shared" si="8"/>
        <v>0</v>
      </c>
      <c r="X10" s="76">
        <f>分析係数表!E13</f>
        <v>0.1348218119364534</v>
      </c>
      <c r="Y10" s="166">
        <f t="shared" si="9"/>
        <v>0</v>
      </c>
    </row>
    <row r="11" spans="1:25" x14ac:dyDescent="0.2">
      <c r="A11" s="6" t="s">
        <v>225</v>
      </c>
      <c r="B11" s="5" t="s">
        <v>268</v>
      </c>
      <c r="C11" s="90"/>
      <c r="D11" s="107">
        <f>投入係数表!K11</f>
        <v>0</v>
      </c>
      <c r="E11" s="110">
        <f t="shared" si="0"/>
        <v>0</v>
      </c>
      <c r="F11" s="76">
        <f>分析係数表!C14</f>
        <v>8.758537565287261E-2</v>
      </c>
      <c r="G11" s="110">
        <f t="shared" si="1"/>
        <v>0</v>
      </c>
      <c r="H11" s="110">
        <v>2.4604041086686229E-3</v>
      </c>
      <c r="I11" s="110">
        <f t="shared" si="2"/>
        <v>2.4604041086686229E-3</v>
      </c>
      <c r="J11" s="107">
        <f>分析係数表!G14</f>
        <v>0.1675092686215032</v>
      </c>
      <c r="K11" s="111">
        <f t="shared" si="3"/>
        <v>4.1214049275642249E-4</v>
      </c>
      <c r="L11" s="79"/>
      <c r="M11" s="80"/>
      <c r="N11" s="81">
        <f>分析係数表!H14</f>
        <v>1.2392049875599189E-3</v>
      </c>
      <c r="O11" s="82">
        <f t="shared" si="4"/>
        <v>3.0772092780088404E-3</v>
      </c>
      <c r="P11" s="76">
        <f>分析係数表!C14</f>
        <v>8.758537565287261E-2</v>
      </c>
      <c r="Q11" s="82">
        <f t="shared" si="5"/>
        <v>2.6951853057690918E-4</v>
      </c>
      <c r="R11" s="83">
        <v>3.1953294997187623E-3</v>
      </c>
      <c r="S11" s="84">
        <f t="shared" si="6"/>
        <v>5.6557336083873852E-3</v>
      </c>
      <c r="T11" s="85">
        <f>分析係数表!F14</f>
        <v>0.31985170205594876</v>
      </c>
      <c r="U11" s="86">
        <f t="shared" si="7"/>
        <v>1.8089960210177379E-3</v>
      </c>
      <c r="V11" s="87">
        <f>分析係数表!D14</f>
        <v>3.3704078193461412E-2</v>
      </c>
      <c r="W11" s="167">
        <f t="shared" si="8"/>
        <v>0</v>
      </c>
      <c r="X11" s="76">
        <f>分析係数表!E14</f>
        <v>2.8985507246376812E-2</v>
      </c>
      <c r="Y11" s="166">
        <f t="shared" si="9"/>
        <v>0</v>
      </c>
    </row>
    <row r="12" spans="1:25" x14ac:dyDescent="0.2">
      <c r="A12" s="6" t="s">
        <v>226</v>
      </c>
      <c r="B12" s="5" t="s">
        <v>29</v>
      </c>
      <c r="C12" s="90"/>
      <c r="D12" s="107">
        <f>投入係数表!K12</f>
        <v>1.9193857965451055E-3</v>
      </c>
      <c r="E12" s="110">
        <f t="shared" si="0"/>
        <v>0.19193857965451055</v>
      </c>
      <c r="F12" s="76">
        <f>分析係数表!C15</f>
        <v>0</v>
      </c>
      <c r="G12" s="110">
        <f t="shared" si="1"/>
        <v>0</v>
      </c>
      <c r="H12" s="110">
        <v>0</v>
      </c>
      <c r="I12" s="110">
        <f t="shared" si="2"/>
        <v>0</v>
      </c>
      <c r="J12" s="107">
        <f>分析係数表!G15</f>
        <v>9.5604813172894237E-2</v>
      </c>
      <c r="K12" s="111">
        <f t="shared" si="3"/>
        <v>0</v>
      </c>
      <c r="L12" s="79"/>
      <c r="M12" s="80"/>
      <c r="N12" s="81">
        <f>分析係数表!H15</f>
        <v>9.0490782812515016E-3</v>
      </c>
      <c r="O12" s="82">
        <f t="shared" si="4"/>
        <v>2.247078403011107E-2</v>
      </c>
      <c r="P12" s="76">
        <f>分析係数表!C15</f>
        <v>0</v>
      </c>
      <c r="Q12" s="82">
        <f t="shared" si="5"/>
        <v>0</v>
      </c>
      <c r="R12" s="83">
        <v>0</v>
      </c>
      <c r="S12" s="84">
        <f t="shared" si="6"/>
        <v>0</v>
      </c>
      <c r="T12" s="85">
        <f>分析係数表!F15</f>
        <v>0.30347055098163395</v>
      </c>
      <c r="U12" s="86">
        <f t="shared" si="7"/>
        <v>0</v>
      </c>
      <c r="V12" s="87">
        <f>分析係数表!D15</f>
        <v>2.4585180493983533E-2</v>
      </c>
      <c r="W12" s="167">
        <f t="shared" si="8"/>
        <v>0</v>
      </c>
      <c r="X12" s="76">
        <f>分析係数表!E15</f>
        <v>2.2317922735908803E-2</v>
      </c>
      <c r="Y12" s="166">
        <f t="shared" si="9"/>
        <v>0</v>
      </c>
    </row>
    <row r="13" spans="1:25" x14ac:dyDescent="0.2">
      <c r="A13" s="6" t="s">
        <v>227</v>
      </c>
      <c r="B13" s="5" t="s">
        <v>30</v>
      </c>
      <c r="C13" s="75">
        <f>最終需要_まとめ!C14</f>
        <v>100</v>
      </c>
      <c r="D13" s="107">
        <f>投入係数表!K13</f>
        <v>6.214011516314779E-2</v>
      </c>
      <c r="E13" s="110">
        <f t="shared" si="0"/>
        <v>6.2140115163147787</v>
      </c>
      <c r="F13" s="76">
        <f>分析係数表!C16</f>
        <v>0.11006875655518</v>
      </c>
      <c r="G13" s="110">
        <f t="shared" si="1"/>
        <v>0.68396852082033632</v>
      </c>
      <c r="H13" s="110">
        <v>0.69711383686231654</v>
      </c>
      <c r="I13" s="110">
        <f t="shared" si="2"/>
        <v>100.69711383686231</v>
      </c>
      <c r="J13" s="107">
        <f>分析係数表!G16</f>
        <v>3.3349328214971212E-2</v>
      </c>
      <c r="K13" s="111">
        <f t="shared" si="3"/>
        <v>3.3581810996458406</v>
      </c>
      <c r="L13" s="79"/>
      <c r="M13" s="80"/>
      <c r="N13" s="81">
        <f>分析係数表!H16</f>
        <v>1.7877213037589219E-2</v>
      </c>
      <c r="O13" s="82">
        <f t="shared" si="4"/>
        <v>4.4392918343988008E-2</v>
      </c>
      <c r="P13" s="76">
        <f>分析係数表!C16</f>
        <v>0.11006875655518</v>
      </c>
      <c r="Q13" s="82">
        <f t="shared" si="5"/>
        <v>4.8862733219784005E-3</v>
      </c>
      <c r="R13" s="83">
        <v>6.3506385887583802E-3</v>
      </c>
      <c r="S13" s="84">
        <f t="shared" si="6"/>
        <v>100.70346447545107</v>
      </c>
      <c r="T13" s="85">
        <f>分析係数表!F16</f>
        <v>0.28862763915547024</v>
      </c>
      <c r="U13" s="86">
        <f t="shared" si="7"/>
        <v>29.065803206326208</v>
      </c>
      <c r="V13" s="87">
        <f>分析係数表!D16</f>
        <v>1.6314779270633396E-2</v>
      </c>
      <c r="W13" s="167">
        <f t="shared" si="8"/>
        <v>2</v>
      </c>
      <c r="X13" s="76">
        <f>分析係数表!E16</f>
        <v>1.6554702495201537E-2</v>
      </c>
      <c r="Y13" s="166">
        <f t="shared" si="9"/>
        <v>2</v>
      </c>
    </row>
    <row r="14" spans="1:25" x14ac:dyDescent="0.2">
      <c r="A14" s="6" t="s">
        <v>2</v>
      </c>
      <c r="B14" s="5" t="s">
        <v>365</v>
      </c>
      <c r="C14" s="90"/>
      <c r="D14" s="107">
        <f>投入係数表!K14</f>
        <v>2.3992322456813819E-4</v>
      </c>
      <c r="E14" s="110">
        <f t="shared" si="0"/>
        <v>2.3992322456813819E-2</v>
      </c>
      <c r="F14" s="76">
        <f>分析係数表!C17</f>
        <v>0.13914449142004481</v>
      </c>
      <c r="G14" s="110">
        <f t="shared" si="1"/>
        <v>3.338399506239079E-3</v>
      </c>
      <c r="H14" s="110">
        <v>6.1553617086189186E-3</v>
      </c>
      <c r="I14" s="110">
        <f t="shared" si="2"/>
        <v>6.1553617086189186E-3</v>
      </c>
      <c r="J14" s="107">
        <f>分析係数表!G17</f>
        <v>0.21214924452667283</v>
      </c>
      <c r="K14" s="111">
        <f t="shared" si="3"/>
        <v>1.3058553362719136E-3</v>
      </c>
      <c r="L14" s="79"/>
      <c r="M14" s="80"/>
      <c r="N14" s="81">
        <f>分析係数表!H17</f>
        <v>3.1124218292202617E-3</v>
      </c>
      <c r="O14" s="82">
        <f t="shared" si="4"/>
        <v>7.7288046982547627E-3</v>
      </c>
      <c r="P14" s="76">
        <f>分析係数表!C17</f>
        <v>0.13914449142004481</v>
      </c>
      <c r="Q14" s="82">
        <f t="shared" si="5"/>
        <v>1.0754205990235119E-3</v>
      </c>
      <c r="R14" s="83">
        <v>2.8572948750699937E-3</v>
      </c>
      <c r="S14" s="84">
        <f t="shared" si="6"/>
        <v>9.0126565836889123E-3</v>
      </c>
      <c r="T14" s="85">
        <f>分析係数表!F17</f>
        <v>0.32223250077089116</v>
      </c>
      <c r="U14" s="86">
        <f t="shared" si="7"/>
        <v>2.9041708695513148E-3</v>
      </c>
      <c r="V14" s="87">
        <f>分析係数表!D17</f>
        <v>3.12981806968856E-2</v>
      </c>
      <c r="W14" s="167">
        <f t="shared" si="8"/>
        <v>0</v>
      </c>
      <c r="X14" s="76">
        <f>分析係数表!E17</f>
        <v>2.8677150786308975E-2</v>
      </c>
      <c r="Y14" s="166">
        <f t="shared" si="9"/>
        <v>0</v>
      </c>
    </row>
    <row r="15" spans="1:25" x14ac:dyDescent="0.2">
      <c r="A15" s="6" t="s">
        <v>3</v>
      </c>
      <c r="B15" s="5" t="s">
        <v>31</v>
      </c>
      <c r="C15" s="90"/>
      <c r="D15" s="107">
        <f>投入係数表!K15</f>
        <v>2.3992322456813819E-4</v>
      </c>
      <c r="E15" s="110">
        <f t="shared" si="0"/>
        <v>2.3992322456813819E-2</v>
      </c>
      <c r="F15" s="76">
        <f>分析係数表!C18</f>
        <v>1</v>
      </c>
      <c r="G15" s="110">
        <f t="shared" si="1"/>
        <v>2.3992322456813819E-2</v>
      </c>
      <c r="H15" s="110">
        <v>3.3147160387157058E-2</v>
      </c>
      <c r="I15" s="110">
        <f t="shared" si="2"/>
        <v>3.3147160387157058E-2</v>
      </c>
      <c r="J15" s="107">
        <f>分析係数表!G18</f>
        <v>0.2156836946153087</v>
      </c>
      <c r="K15" s="111">
        <f t="shared" si="3"/>
        <v>7.1493020183082409E-3</v>
      </c>
      <c r="L15" s="79"/>
      <c r="M15" s="80"/>
      <c r="N15" s="81">
        <f>分析係数表!H18</f>
        <v>4.8031201068213914E-4</v>
      </c>
      <c r="O15" s="82">
        <f t="shared" si="4"/>
        <v>1.1927167744220312E-3</v>
      </c>
      <c r="P15" s="76">
        <f>分析係数表!C18</f>
        <v>1</v>
      </c>
      <c r="Q15" s="82">
        <f t="shared" si="5"/>
        <v>1.1927167744220312E-3</v>
      </c>
      <c r="R15" s="83">
        <v>4.6146665113637429E-3</v>
      </c>
      <c r="S15" s="84">
        <f t="shared" si="6"/>
        <v>3.7761826898520798E-2</v>
      </c>
      <c r="T15" s="85">
        <f>分析係数表!F18</f>
        <v>0.45886648465511004</v>
      </c>
      <c r="U15" s="86">
        <f t="shared" si="7"/>
        <v>1.7327636763079014E-2</v>
      </c>
      <c r="V15" s="87">
        <f>分析係数表!D18</f>
        <v>2.7301733495608698E-2</v>
      </c>
      <c r="W15" s="167">
        <f t="shared" si="8"/>
        <v>0</v>
      </c>
      <c r="X15" s="76">
        <f>分析係数表!E18</f>
        <v>2.9308246439261866E-2</v>
      </c>
      <c r="Y15" s="166">
        <f t="shared" si="9"/>
        <v>0</v>
      </c>
    </row>
    <row r="16" spans="1:25" x14ac:dyDescent="0.2">
      <c r="A16" s="6" t="s">
        <v>4</v>
      </c>
      <c r="B16" s="5" t="s">
        <v>32</v>
      </c>
      <c r="C16" s="90"/>
      <c r="D16" s="107">
        <f>投入係数表!K16</f>
        <v>0</v>
      </c>
      <c r="E16" s="110">
        <f t="shared" si="0"/>
        <v>0</v>
      </c>
      <c r="F16" s="76">
        <f>分析係数表!C19</f>
        <v>0.27592808390211421</v>
      </c>
      <c r="G16" s="110">
        <f t="shared" si="1"/>
        <v>0</v>
      </c>
      <c r="H16" s="110">
        <v>2.6262835162337325E-3</v>
      </c>
      <c r="I16" s="110">
        <f t="shared" si="2"/>
        <v>2.6262835162337325E-3</v>
      </c>
      <c r="J16" s="107">
        <f>分析係数表!G19</f>
        <v>5.7631973809848587E-2</v>
      </c>
      <c r="K16" s="111">
        <f t="shared" si="3"/>
        <v>1.5135790282481954E-4</v>
      </c>
      <c r="L16" s="79"/>
      <c r="M16" s="80"/>
      <c r="N16" s="81">
        <f>分析係数表!H19</f>
        <v>-1.2488112277735618E-4</v>
      </c>
      <c r="O16" s="82">
        <f t="shared" si="4"/>
        <v>-3.1010636134972812E-4</v>
      </c>
      <c r="P16" s="76">
        <f>分析係数表!C19</f>
        <v>0.27592808390211421</v>
      </c>
      <c r="Q16" s="82">
        <f t="shared" si="5"/>
        <v>-8.5567054093087122E-5</v>
      </c>
      <c r="R16" s="83">
        <v>8.989936756601119E-4</v>
      </c>
      <c r="S16" s="84">
        <f t="shared" si="6"/>
        <v>3.5252771918938444E-3</v>
      </c>
      <c r="T16" s="85">
        <f>分析係数表!F19</f>
        <v>0.23987177738371299</v>
      </c>
      <c r="U16" s="86">
        <f t="shared" si="7"/>
        <v>8.4561450578984107E-4</v>
      </c>
      <c r="V16" s="87">
        <f>分析係数表!D19</f>
        <v>7.502387123175556E-4</v>
      </c>
      <c r="W16" s="167">
        <f t="shared" si="8"/>
        <v>0</v>
      </c>
      <c r="X16" s="76">
        <f>分析係数表!E19</f>
        <v>8.1844223161915155E-4</v>
      </c>
      <c r="Y16" s="166">
        <f t="shared" si="9"/>
        <v>0</v>
      </c>
    </row>
    <row r="17" spans="1:25" x14ac:dyDescent="0.2">
      <c r="A17" s="6" t="s">
        <v>5</v>
      </c>
      <c r="B17" s="5" t="s">
        <v>33</v>
      </c>
      <c r="C17" s="90"/>
      <c r="D17" s="107">
        <f>投入係数表!K17</f>
        <v>0</v>
      </c>
      <c r="E17" s="110">
        <f t="shared" si="0"/>
        <v>0</v>
      </c>
      <c r="F17" s="76">
        <f>分析係数表!C20</f>
        <v>2.5484643868438295E-2</v>
      </c>
      <c r="G17" s="110">
        <f t="shared" si="1"/>
        <v>0</v>
      </c>
      <c r="H17" s="110">
        <v>1.4494521454133359E-4</v>
      </c>
      <c r="I17" s="110">
        <f t="shared" si="2"/>
        <v>1.4494521454133359E-4</v>
      </c>
      <c r="J17" s="107">
        <f>分析係数表!G20</f>
        <v>9.947643979057591E-2</v>
      </c>
      <c r="K17" s="111">
        <f t="shared" si="3"/>
        <v>1.441863390725308E-5</v>
      </c>
      <c r="L17" s="79"/>
      <c r="M17" s="80"/>
      <c r="N17" s="81">
        <f>分析係数表!H20</f>
        <v>5.9558689324585256E-4</v>
      </c>
      <c r="O17" s="82">
        <f t="shared" si="4"/>
        <v>1.4789688002833188E-3</v>
      </c>
      <c r="P17" s="76">
        <f>分析係数表!C20</f>
        <v>2.5484643868438295E-2</v>
      </c>
      <c r="Q17" s="82">
        <f t="shared" si="5"/>
        <v>3.7690993167751822E-5</v>
      </c>
      <c r="R17" s="83">
        <v>1.5394577780845326E-4</v>
      </c>
      <c r="S17" s="84">
        <f t="shared" si="6"/>
        <v>2.9889099234978688E-4</v>
      </c>
      <c r="T17" s="85">
        <f>分析係数表!F20</f>
        <v>0.22338568935427575</v>
      </c>
      <c r="U17" s="86">
        <f t="shared" si="7"/>
        <v>6.6767970367840706E-5</v>
      </c>
      <c r="V17" s="87">
        <f>分析係数表!D20</f>
        <v>0.15532286212914484</v>
      </c>
      <c r="W17" s="167">
        <f t="shared" si="8"/>
        <v>0</v>
      </c>
      <c r="X17" s="76">
        <f>分析係数表!E20</f>
        <v>0.17102966841186737</v>
      </c>
      <c r="Y17" s="166">
        <f t="shared" si="9"/>
        <v>0</v>
      </c>
    </row>
    <row r="18" spans="1:25" x14ac:dyDescent="0.2">
      <c r="A18" s="6" t="s">
        <v>6</v>
      </c>
      <c r="B18" s="5" t="s">
        <v>34</v>
      </c>
      <c r="C18" s="90"/>
      <c r="D18" s="107">
        <f>投入係数表!K18</f>
        <v>4.7984644913627637E-4</v>
      </c>
      <c r="E18" s="110">
        <f t="shared" si="0"/>
        <v>4.7984644913627639E-2</v>
      </c>
      <c r="F18" s="76">
        <f>分析係数表!C21</f>
        <v>0.22087867795243854</v>
      </c>
      <c r="G18" s="110">
        <f t="shared" si="1"/>
        <v>1.0598784930539278E-2</v>
      </c>
      <c r="H18" s="110">
        <v>1.5460081899114882E-2</v>
      </c>
      <c r="I18" s="110">
        <f t="shared" si="2"/>
        <v>1.5460081899114882E-2</v>
      </c>
      <c r="J18" s="107">
        <f>分析係数表!G21</f>
        <v>0.28511270745603173</v>
      </c>
      <c r="K18" s="111">
        <f t="shared" si="3"/>
        <v>4.4078658077486331E-3</v>
      </c>
      <c r="L18" s="79"/>
      <c r="M18" s="80"/>
      <c r="N18" s="81">
        <f>分析係数表!H21</f>
        <v>9.8944274200520651E-4</v>
      </c>
      <c r="O18" s="82">
        <f t="shared" si="4"/>
        <v>2.4569965553093843E-3</v>
      </c>
      <c r="P18" s="76">
        <f>分析係数表!C21</f>
        <v>0.22087867795243854</v>
      </c>
      <c r="Q18" s="82">
        <f t="shared" si="5"/>
        <v>5.4269815087043234E-4</v>
      </c>
      <c r="R18" s="83">
        <v>1.6482119285722574E-3</v>
      </c>
      <c r="S18" s="84">
        <f t="shared" si="6"/>
        <v>1.7108293827687138E-2</v>
      </c>
      <c r="T18" s="85">
        <f>分析係数表!F21</f>
        <v>0.42531582858558337</v>
      </c>
      <c r="U18" s="86">
        <f t="shared" si="7"/>
        <v>7.2764281650083765E-3</v>
      </c>
      <c r="V18" s="87">
        <f>分析係数表!D21</f>
        <v>6.1431756254644539E-2</v>
      </c>
      <c r="W18" s="167">
        <f t="shared" si="8"/>
        <v>0</v>
      </c>
      <c r="X18" s="76">
        <f>分析係数表!E21</f>
        <v>5.1523408471637354E-2</v>
      </c>
      <c r="Y18" s="166">
        <f t="shared" si="9"/>
        <v>0</v>
      </c>
    </row>
    <row r="19" spans="1:25" x14ac:dyDescent="0.2">
      <c r="A19" s="6" t="s">
        <v>7</v>
      </c>
      <c r="B19" s="5" t="s">
        <v>269</v>
      </c>
      <c r="C19" s="90"/>
      <c r="D19" s="107">
        <f>投入係数表!K19</f>
        <v>0</v>
      </c>
      <c r="E19" s="110">
        <f t="shared" si="0"/>
        <v>0</v>
      </c>
      <c r="F19" s="76">
        <f>分析係数表!C22</f>
        <v>2.2900763358778664E-2</v>
      </c>
      <c r="G19" s="110">
        <f t="shared" si="1"/>
        <v>0</v>
      </c>
      <c r="H19" s="110">
        <v>1.1045091543202059E-4</v>
      </c>
      <c r="I19" s="110">
        <f t="shared" si="2"/>
        <v>1.1045091543202059E-4</v>
      </c>
      <c r="J19" s="107">
        <f>分析係数表!G22</f>
        <v>0.19537275064267351</v>
      </c>
      <c r="K19" s="111">
        <f t="shared" si="3"/>
        <v>2.1579099158955177E-5</v>
      </c>
      <c r="L19" s="79"/>
      <c r="M19" s="80"/>
      <c r="N19" s="81">
        <f>分析係数表!H22</f>
        <v>4.8031201068213912E-5</v>
      </c>
      <c r="O19" s="82">
        <f t="shared" si="4"/>
        <v>1.1927167744220313E-4</v>
      </c>
      <c r="P19" s="76">
        <f>分析係数表!C22</f>
        <v>2.2900763358778664E-2</v>
      </c>
      <c r="Q19" s="82">
        <f t="shared" si="5"/>
        <v>2.7314124605084731E-6</v>
      </c>
      <c r="R19" s="83">
        <v>3.4391287265599813E-5</v>
      </c>
      <c r="S19" s="84">
        <f t="shared" si="6"/>
        <v>1.4484220269762041E-4</v>
      </c>
      <c r="T19" s="85">
        <f>分析係数表!F22</f>
        <v>0.41388174807197942</v>
      </c>
      <c r="U19" s="86">
        <f t="shared" si="7"/>
        <v>5.9947544047087112E-5</v>
      </c>
      <c r="V19" s="87">
        <f>分析係数表!D22</f>
        <v>2.313624678663239E-2</v>
      </c>
      <c r="W19" s="167">
        <f t="shared" si="8"/>
        <v>0</v>
      </c>
      <c r="X19" s="76">
        <f>分析係数表!E22</f>
        <v>1.713796058269066E-2</v>
      </c>
      <c r="Y19" s="166">
        <f t="shared" si="9"/>
        <v>0</v>
      </c>
    </row>
    <row r="20" spans="1:25" x14ac:dyDescent="0.2">
      <c r="A20" s="6" t="s">
        <v>8</v>
      </c>
      <c r="B20" s="5" t="s">
        <v>270</v>
      </c>
      <c r="C20" s="90"/>
      <c r="D20" s="107">
        <f>投入係数表!K20</f>
        <v>0</v>
      </c>
      <c r="E20" s="110">
        <f t="shared" si="0"/>
        <v>0</v>
      </c>
      <c r="F20" s="76">
        <f>分析係数表!C23</f>
        <v>0</v>
      </c>
      <c r="G20" s="110">
        <f t="shared" si="1"/>
        <v>0</v>
      </c>
      <c r="H20" s="110">
        <v>0</v>
      </c>
      <c r="I20" s="110">
        <f t="shared" si="2"/>
        <v>0</v>
      </c>
      <c r="J20" s="107">
        <f>分析係数表!G23</f>
        <v>0.21568627450980393</v>
      </c>
      <c r="K20" s="111">
        <f t="shared" si="3"/>
        <v>0</v>
      </c>
      <c r="L20" s="79"/>
      <c r="M20" s="80"/>
      <c r="N20" s="81">
        <f>分析係数表!H23</f>
        <v>2.8818720640928347E-5</v>
      </c>
      <c r="O20" s="82">
        <f t="shared" si="4"/>
        <v>7.1563006465321882E-5</v>
      </c>
      <c r="P20" s="76">
        <f>分析係数表!C23</f>
        <v>0</v>
      </c>
      <c r="Q20" s="82">
        <f t="shared" si="5"/>
        <v>0</v>
      </c>
      <c r="R20" s="83">
        <v>0</v>
      </c>
      <c r="S20" s="84">
        <f t="shared" si="6"/>
        <v>0</v>
      </c>
      <c r="T20" s="85">
        <f>分析係数表!F23</f>
        <v>0.44049247606019154</v>
      </c>
      <c r="U20" s="86">
        <f t="shared" si="7"/>
        <v>0</v>
      </c>
      <c r="V20" s="87">
        <f>分析係数表!D23</f>
        <v>5.6087551299589603E-2</v>
      </c>
      <c r="W20" s="167">
        <f t="shared" si="8"/>
        <v>0</v>
      </c>
      <c r="X20" s="76">
        <f>分析係数表!E23</f>
        <v>5.0615595075239397E-2</v>
      </c>
      <c r="Y20" s="166">
        <f t="shared" si="9"/>
        <v>0</v>
      </c>
    </row>
    <row r="21" spans="1:25" x14ac:dyDescent="0.2">
      <c r="A21" s="6" t="s">
        <v>9</v>
      </c>
      <c r="B21" s="5" t="s">
        <v>271</v>
      </c>
      <c r="C21" s="90"/>
      <c r="D21" s="107">
        <f>投入係数表!K21</f>
        <v>0</v>
      </c>
      <c r="E21" s="110">
        <f t="shared" si="0"/>
        <v>0</v>
      </c>
      <c r="F21" s="76">
        <f>分析係数表!C24</f>
        <v>0.12778993435448582</v>
      </c>
      <c r="G21" s="110">
        <f t="shared" si="1"/>
        <v>0</v>
      </c>
      <c r="H21" s="110">
        <v>2.5518881159784145E-4</v>
      </c>
      <c r="I21" s="110">
        <f t="shared" si="2"/>
        <v>2.5518881159784145E-4</v>
      </c>
      <c r="J21" s="107">
        <f>分析係数表!G24</f>
        <v>0.20582120582120583</v>
      </c>
      <c r="K21" s="111">
        <f t="shared" si="3"/>
        <v>5.2523268915148245E-5</v>
      </c>
      <c r="L21" s="79"/>
      <c r="M21" s="80"/>
      <c r="N21" s="81">
        <f>分析係数表!H24</f>
        <v>3.7464336833206854E-4</v>
      </c>
      <c r="O21" s="82">
        <f t="shared" si="4"/>
        <v>9.3031908404918448E-4</v>
      </c>
      <c r="P21" s="76">
        <f>分析係数表!C24</f>
        <v>0.12778993435448582</v>
      </c>
      <c r="Q21" s="82">
        <f t="shared" si="5"/>
        <v>1.1888541467937066E-4</v>
      </c>
      <c r="R21" s="83">
        <v>6.7993968496709027E-4</v>
      </c>
      <c r="S21" s="84">
        <f t="shared" si="6"/>
        <v>9.3512849656493167E-4</v>
      </c>
      <c r="T21" s="85">
        <f>分析係数表!F24</f>
        <v>0.38877338877338879</v>
      </c>
      <c r="U21" s="86">
        <f t="shared" si="7"/>
        <v>3.6355307454811277E-4</v>
      </c>
      <c r="V21" s="87">
        <f>分析係数表!D24</f>
        <v>2.0790020790020791E-3</v>
      </c>
      <c r="W21" s="167">
        <f t="shared" si="8"/>
        <v>0</v>
      </c>
      <c r="X21" s="76">
        <f>分析係数表!E24</f>
        <v>0</v>
      </c>
      <c r="Y21" s="166">
        <f t="shared" si="9"/>
        <v>0</v>
      </c>
    </row>
    <row r="22" spans="1:25" x14ac:dyDescent="0.2">
      <c r="A22" s="6" t="s">
        <v>10</v>
      </c>
      <c r="B22" s="5" t="s">
        <v>272</v>
      </c>
      <c r="C22" s="90"/>
      <c r="D22" s="107">
        <f>投入係数表!K22</f>
        <v>0</v>
      </c>
      <c r="E22" s="110">
        <f t="shared" si="0"/>
        <v>0</v>
      </c>
      <c r="F22" s="76">
        <f>分析係数表!C25</f>
        <v>1.1170547514159801E-2</v>
      </c>
      <c r="G22" s="110">
        <f t="shared" si="1"/>
        <v>0</v>
      </c>
      <c r="H22" s="110">
        <v>7.1717430679852205E-5</v>
      </c>
      <c r="I22" s="110">
        <f t="shared" si="2"/>
        <v>7.1717430679852205E-5</v>
      </c>
      <c r="J22" s="107">
        <f>分析係数表!G25</f>
        <v>0.19560185185185186</v>
      </c>
      <c r="K22" s="111">
        <f t="shared" si="3"/>
        <v>1.4028062251035907E-5</v>
      </c>
      <c r="L22" s="79"/>
      <c r="M22" s="80"/>
      <c r="N22" s="81">
        <f>分析係数表!H25</f>
        <v>5.4755569217763858E-4</v>
      </c>
      <c r="O22" s="82">
        <f t="shared" si="4"/>
        <v>1.3596971228411155E-3</v>
      </c>
      <c r="P22" s="76">
        <f>分析係数表!C25</f>
        <v>1.1170547514159801E-2</v>
      </c>
      <c r="Q22" s="82">
        <f t="shared" si="5"/>
        <v>1.5188561315563057E-5</v>
      </c>
      <c r="R22" s="83">
        <v>1.5675009327100842E-4</v>
      </c>
      <c r="S22" s="84">
        <f t="shared" si="6"/>
        <v>2.2846752395086061E-4</v>
      </c>
      <c r="T22" s="85">
        <f>分析係数表!F25</f>
        <v>0.34722222222222221</v>
      </c>
      <c r="U22" s="86">
        <f t="shared" si="7"/>
        <v>7.9329001371826601E-5</v>
      </c>
      <c r="V22" s="87">
        <f>分析係数表!D25</f>
        <v>0.24652777777777779</v>
      </c>
      <c r="W22" s="167">
        <f t="shared" si="8"/>
        <v>0</v>
      </c>
      <c r="X22" s="76">
        <f>分析係数表!E25</f>
        <v>0.22337962962962962</v>
      </c>
      <c r="Y22" s="166">
        <f t="shared" si="9"/>
        <v>0</v>
      </c>
    </row>
    <row r="23" spans="1:25" x14ac:dyDescent="0.2">
      <c r="A23" s="6" t="s">
        <v>11</v>
      </c>
      <c r="B23" s="5" t="s">
        <v>35</v>
      </c>
      <c r="C23" s="90"/>
      <c r="D23" s="107">
        <f>投入係数表!K23</f>
        <v>0</v>
      </c>
      <c r="E23" s="110">
        <f t="shared" si="0"/>
        <v>0</v>
      </c>
      <c r="F23" s="76">
        <f>分析係数表!C26</f>
        <v>0.68426150121065377</v>
      </c>
      <c r="G23" s="110">
        <f t="shared" si="1"/>
        <v>0</v>
      </c>
      <c r="H23" s="110">
        <v>2.3380900755801694E-3</v>
      </c>
      <c r="I23" s="110">
        <f t="shared" si="2"/>
        <v>2.3380900755801694E-3</v>
      </c>
      <c r="J23" s="107">
        <f>分析係数表!G26</f>
        <v>0.19646752810874307</v>
      </c>
      <c r="K23" s="111">
        <f t="shared" si="3"/>
        <v>4.5935877764482016E-4</v>
      </c>
      <c r="L23" s="79"/>
      <c r="M23" s="80"/>
      <c r="N23" s="81">
        <f>分析係数表!H26</f>
        <v>1.1546700736798624E-2</v>
      </c>
      <c r="O23" s="82">
        <f t="shared" si="4"/>
        <v>2.8672911257105631E-2</v>
      </c>
      <c r="P23" s="76">
        <f>分析係数表!C26</f>
        <v>0.68426150121065377</v>
      </c>
      <c r="Q23" s="82">
        <f t="shared" si="5"/>
        <v>1.9619769300866952E-2</v>
      </c>
      <c r="R23" s="83">
        <v>2.2491579360656405E-2</v>
      </c>
      <c r="S23" s="84">
        <f t="shared" si="6"/>
        <v>2.4829669436236573E-2</v>
      </c>
      <c r="T23" s="85">
        <f>分析係数表!F26</f>
        <v>0.33441013592884711</v>
      </c>
      <c r="U23" s="86">
        <f t="shared" si="7"/>
        <v>8.3032931312402129E-3</v>
      </c>
      <c r="V23" s="87">
        <f>分析係数表!D26</f>
        <v>3.0416177210941434E-2</v>
      </c>
      <c r="W23" s="167">
        <f t="shared" si="8"/>
        <v>0</v>
      </c>
      <c r="X23" s="76">
        <f>分析係数表!E26</f>
        <v>3.3227051518711193E-2</v>
      </c>
      <c r="Y23" s="166">
        <f t="shared" si="9"/>
        <v>0</v>
      </c>
    </row>
    <row r="24" spans="1:25" x14ac:dyDescent="0.2">
      <c r="A24" s="6" t="s">
        <v>12</v>
      </c>
      <c r="B24" s="5" t="s">
        <v>366</v>
      </c>
      <c r="C24" s="90"/>
      <c r="D24" s="107">
        <f>投入係数表!K24</f>
        <v>0</v>
      </c>
      <c r="E24" s="110">
        <f t="shared" si="0"/>
        <v>0</v>
      </c>
      <c r="F24" s="76">
        <f>分析係数表!C27</f>
        <v>0.55841188231933736</v>
      </c>
      <c r="G24" s="110">
        <f t="shared" si="1"/>
        <v>0</v>
      </c>
      <c r="H24" s="110">
        <v>2.9555168058396642E-4</v>
      </c>
      <c r="I24" s="110">
        <f t="shared" si="2"/>
        <v>2.9555168058396642E-4</v>
      </c>
      <c r="J24" s="107">
        <f>分析係数表!G27</f>
        <v>0.17085913312693499</v>
      </c>
      <c r="K24" s="111">
        <f t="shared" si="3"/>
        <v>5.0497703938785288E-5</v>
      </c>
      <c r="L24" s="79"/>
      <c r="M24" s="80"/>
      <c r="N24" s="81">
        <f>分析係数表!H27</f>
        <v>1.1844494183421551E-2</v>
      </c>
      <c r="O24" s="82">
        <f t="shared" si="4"/>
        <v>2.9412395657247292E-2</v>
      </c>
      <c r="P24" s="76">
        <f>分析係数表!C27</f>
        <v>0.55841188231933736</v>
      </c>
      <c r="Q24" s="82">
        <f t="shared" si="5"/>
        <v>1.6424231222484563E-2</v>
      </c>
      <c r="R24" s="83">
        <v>1.681374973816464E-2</v>
      </c>
      <c r="S24" s="84">
        <f t="shared" si="6"/>
        <v>1.7109301418748606E-2</v>
      </c>
      <c r="T24" s="85">
        <f>分析係数表!F27</f>
        <v>0.32159442724458204</v>
      </c>
      <c r="U24" s="86">
        <f t="shared" si="7"/>
        <v>5.5022559903173725E-3</v>
      </c>
      <c r="V24" s="87">
        <f>分析係数表!D27</f>
        <v>0</v>
      </c>
      <c r="W24" s="167">
        <f t="shared" si="8"/>
        <v>0</v>
      </c>
      <c r="X24" s="76">
        <f>分析係数表!E27</f>
        <v>0</v>
      </c>
      <c r="Y24" s="166">
        <f t="shared" si="9"/>
        <v>0</v>
      </c>
    </row>
    <row r="25" spans="1:25" x14ac:dyDescent="0.2">
      <c r="A25" s="6" t="s">
        <v>13</v>
      </c>
      <c r="B25" s="5" t="s">
        <v>192</v>
      </c>
      <c r="C25" s="90"/>
      <c r="D25" s="107">
        <f>投入係数表!K25</f>
        <v>0</v>
      </c>
      <c r="E25" s="110">
        <f t="shared" si="0"/>
        <v>0</v>
      </c>
      <c r="F25" s="76">
        <f>分析係数表!C28</f>
        <v>4.6678935921030562E-2</v>
      </c>
      <c r="G25" s="110">
        <f t="shared" si="1"/>
        <v>0</v>
      </c>
      <c r="H25" s="110">
        <v>4.6803303666103035E-4</v>
      </c>
      <c r="I25" s="110">
        <f t="shared" si="2"/>
        <v>4.6803303666103035E-4</v>
      </c>
      <c r="J25" s="107">
        <f>分析係数表!G28</f>
        <v>0.12480417754569191</v>
      </c>
      <c r="K25" s="111">
        <f t="shared" si="3"/>
        <v>5.8412478204692562E-5</v>
      </c>
      <c r="L25" s="79"/>
      <c r="M25" s="80"/>
      <c r="N25" s="81">
        <f>分析係数表!H28</f>
        <v>2.1854196486037331E-2</v>
      </c>
      <c r="O25" s="82">
        <f t="shared" si="4"/>
        <v>5.4268613236202426E-2</v>
      </c>
      <c r="P25" s="76">
        <f>分析係数表!C28</f>
        <v>4.6678935921030562E-2</v>
      </c>
      <c r="Q25" s="82">
        <f t="shared" si="5"/>
        <v>2.5332011197758842E-3</v>
      </c>
      <c r="R25" s="83">
        <v>2.7289396230827947E-3</v>
      </c>
      <c r="S25" s="84">
        <f t="shared" si="6"/>
        <v>3.1969726597438249E-3</v>
      </c>
      <c r="T25" s="85">
        <f>分析係数表!F28</f>
        <v>0.21409921671018275</v>
      </c>
      <c r="U25" s="86">
        <f t="shared" si="7"/>
        <v>6.8446934229502256E-4</v>
      </c>
      <c r="V25" s="87">
        <f>分析係数表!D28</f>
        <v>3.7075718015665796E-2</v>
      </c>
      <c r="W25" s="167">
        <f t="shared" si="8"/>
        <v>0</v>
      </c>
      <c r="X25" s="76">
        <f>分析係数表!E28</f>
        <v>3.3420365535248041E-2</v>
      </c>
      <c r="Y25" s="166">
        <f t="shared" si="9"/>
        <v>0</v>
      </c>
    </row>
    <row r="26" spans="1:25" x14ac:dyDescent="0.2">
      <c r="A26" s="6" t="s">
        <v>14</v>
      </c>
      <c r="B26" s="5" t="s">
        <v>50</v>
      </c>
      <c r="C26" s="90"/>
      <c r="D26" s="107">
        <f>投入係数表!K26</f>
        <v>1.1996161228406909E-3</v>
      </c>
      <c r="E26" s="110">
        <f t="shared" si="0"/>
        <v>0.11996161228406908</v>
      </c>
      <c r="F26" s="76">
        <f>分析係数表!C29</f>
        <v>0.714898177920686</v>
      </c>
      <c r="G26" s="110">
        <f t="shared" si="1"/>
        <v>8.5760338042308773E-2</v>
      </c>
      <c r="H26" s="110">
        <v>0.10410437130539964</v>
      </c>
      <c r="I26" s="110">
        <f t="shared" si="2"/>
        <v>0.10410437130539964</v>
      </c>
      <c r="J26" s="107">
        <f>分析係数表!G29</f>
        <v>0.2589450092051549</v>
      </c>
      <c r="K26" s="111">
        <f t="shared" si="3"/>
        <v>2.6957307385973572E-2</v>
      </c>
      <c r="L26" s="79"/>
      <c r="M26" s="80"/>
      <c r="N26" s="81">
        <f>分析係数表!H29</f>
        <v>1.0662926637143489E-2</v>
      </c>
      <c r="O26" s="82">
        <f t="shared" si="4"/>
        <v>2.6478312392169093E-2</v>
      </c>
      <c r="P26" s="76">
        <f>分析係数表!C29</f>
        <v>0.714898177920686</v>
      </c>
      <c r="Q26" s="82">
        <f t="shared" si="5"/>
        <v>1.8929297283576407E-2</v>
      </c>
      <c r="R26" s="83">
        <v>3.1945337134804269E-2</v>
      </c>
      <c r="S26" s="84">
        <f t="shared" si="6"/>
        <v>0.13604970844020392</v>
      </c>
      <c r="T26" s="85">
        <f>分析係数表!F29</f>
        <v>0.37284879532538223</v>
      </c>
      <c r="U26" s="86">
        <f t="shared" si="7"/>
        <v>5.0725969896299516E-2</v>
      </c>
      <c r="V26" s="87">
        <f>分析係数表!D29</f>
        <v>6.5236532458176578E-3</v>
      </c>
      <c r="W26" s="167">
        <f t="shared" si="8"/>
        <v>0</v>
      </c>
      <c r="X26" s="76">
        <f>分析係数表!E29</f>
        <v>4.8026895061234294E-3</v>
      </c>
      <c r="Y26" s="166">
        <f t="shared" si="9"/>
        <v>0</v>
      </c>
    </row>
    <row r="27" spans="1:25" x14ac:dyDescent="0.2">
      <c r="A27" s="6" t="s">
        <v>15</v>
      </c>
      <c r="B27" s="5" t="s">
        <v>36</v>
      </c>
      <c r="C27" s="90"/>
      <c r="D27" s="107">
        <f>投入係数表!K27</f>
        <v>4.7984644913627637E-4</v>
      </c>
      <c r="E27" s="110">
        <f t="shared" si="0"/>
        <v>4.7984644913627639E-2</v>
      </c>
      <c r="F27" s="76">
        <f>分析係数表!C30</f>
        <v>1</v>
      </c>
      <c r="G27" s="110">
        <f t="shared" si="1"/>
        <v>4.7984644913627639E-2</v>
      </c>
      <c r="H27" s="110">
        <v>6.6640421837926914E-2</v>
      </c>
      <c r="I27" s="110">
        <f t="shared" si="2"/>
        <v>6.6640421837926914E-2</v>
      </c>
      <c r="J27" s="107">
        <f>分析係数表!G30</f>
        <v>0.34457852549986789</v>
      </c>
      <c r="K27" s="111">
        <f t="shared" si="3"/>
        <v>2.2962858295602052E-2</v>
      </c>
      <c r="L27" s="79"/>
      <c r="M27" s="80"/>
      <c r="N27" s="81">
        <f>分析係数表!H30</f>
        <v>0</v>
      </c>
      <c r="O27" s="82">
        <f t="shared" si="4"/>
        <v>0</v>
      </c>
      <c r="P27" s="76">
        <f>分析係数表!C30</f>
        <v>1</v>
      </c>
      <c r="Q27" s="82">
        <f t="shared" si="5"/>
        <v>0</v>
      </c>
      <c r="R27" s="83">
        <v>5.2152692833188326E-3</v>
      </c>
      <c r="S27" s="84">
        <f t="shared" si="6"/>
        <v>7.1855691121245749E-2</v>
      </c>
      <c r="T27" s="85">
        <f>分析係数表!F30</f>
        <v>0.44032414339822074</v>
      </c>
      <c r="U27" s="86">
        <f t="shared" si="7"/>
        <v>3.163979564124967E-2</v>
      </c>
      <c r="V27" s="87">
        <f>分析係数表!D30</f>
        <v>0.11177662291905223</v>
      </c>
      <c r="W27" s="167">
        <f t="shared" si="8"/>
        <v>0</v>
      </c>
      <c r="X27" s="76">
        <f>分析係数表!E30</f>
        <v>7.5662820399894304E-2</v>
      </c>
      <c r="Y27" s="166">
        <f t="shared" si="9"/>
        <v>0</v>
      </c>
    </row>
    <row r="28" spans="1:25" x14ac:dyDescent="0.2">
      <c r="A28" s="6" t="s">
        <v>16</v>
      </c>
      <c r="B28" s="5" t="s">
        <v>193</v>
      </c>
      <c r="C28" s="90"/>
      <c r="D28" s="107">
        <f>投入係数表!K28</f>
        <v>7.677543186180422E-3</v>
      </c>
      <c r="E28" s="110">
        <f t="shared" si="0"/>
        <v>0.76775431861804222</v>
      </c>
      <c r="F28" s="76">
        <f>分析係数表!C31</f>
        <v>0.96265092809515229</v>
      </c>
      <c r="G28" s="110">
        <f t="shared" si="1"/>
        <v>0.73907940736671962</v>
      </c>
      <c r="H28" s="110">
        <v>0.85813408330693441</v>
      </c>
      <c r="I28" s="110">
        <f t="shared" si="2"/>
        <v>0.85813408330693441</v>
      </c>
      <c r="J28" s="107">
        <f>分析係数表!G31</f>
        <v>7.0888135593220339E-2</v>
      </c>
      <c r="K28" s="111">
        <f t="shared" si="3"/>
        <v>6.0831525254625804E-2</v>
      </c>
      <c r="L28" s="79"/>
      <c r="M28" s="80"/>
      <c r="N28" s="81">
        <f>分析係数表!H31</f>
        <v>2.4361425181798096E-2</v>
      </c>
      <c r="O28" s="82">
        <f t="shared" si="4"/>
        <v>6.0494594798685429E-2</v>
      </c>
      <c r="P28" s="76">
        <f>分析係数表!C31</f>
        <v>0.96265092809515229</v>
      </c>
      <c r="Q28" s="82">
        <f t="shared" si="5"/>
        <v>5.8235177827694704E-2</v>
      </c>
      <c r="R28" s="83">
        <v>8.2833486293546671E-2</v>
      </c>
      <c r="S28" s="84">
        <f t="shared" si="6"/>
        <v>0.94096756960048111</v>
      </c>
      <c r="T28" s="85">
        <f>分析係数表!F31</f>
        <v>0.34461468926553673</v>
      </c>
      <c r="U28" s="86">
        <f t="shared" si="7"/>
        <v>0.32427124660681711</v>
      </c>
      <c r="V28" s="87">
        <f>分析係数表!D31</f>
        <v>2.2598870056497176E-3</v>
      </c>
      <c r="W28" s="167">
        <f t="shared" si="8"/>
        <v>0</v>
      </c>
      <c r="X28" s="76">
        <f>分析係数表!E31</f>
        <v>1.9706214689265535E-3</v>
      </c>
      <c r="Y28" s="166">
        <f t="shared" si="9"/>
        <v>0</v>
      </c>
    </row>
    <row r="29" spans="1:25" x14ac:dyDescent="0.2">
      <c r="A29" s="6" t="s">
        <v>17</v>
      </c>
      <c r="B29" s="5" t="s">
        <v>273</v>
      </c>
      <c r="C29" s="90"/>
      <c r="D29" s="107">
        <f>投入係数表!K29</f>
        <v>4.7984644913627637E-4</v>
      </c>
      <c r="E29" s="110">
        <f t="shared" si="0"/>
        <v>4.7984644913627639E-2</v>
      </c>
      <c r="F29" s="76">
        <f>分析係数表!C32</f>
        <v>0.97339246119733924</v>
      </c>
      <c r="G29" s="110">
        <f t="shared" si="1"/>
        <v>4.6707891612156396E-2</v>
      </c>
      <c r="H29" s="110">
        <v>5.5341179353931062E-2</v>
      </c>
      <c r="I29" s="110">
        <f t="shared" si="2"/>
        <v>5.5341179353931062E-2</v>
      </c>
      <c r="J29" s="107">
        <f>分析係数表!G32</f>
        <v>0.14027149321266968</v>
      </c>
      <c r="K29" s="111">
        <f t="shared" si="3"/>
        <v>7.7627898641260771E-3</v>
      </c>
      <c r="L29" s="79"/>
      <c r="M29" s="80"/>
      <c r="N29" s="81">
        <f>分析係数表!H32</f>
        <v>6.9260991940364464E-3</v>
      </c>
      <c r="O29" s="82">
        <f t="shared" si="4"/>
        <v>1.719897588716569E-2</v>
      </c>
      <c r="P29" s="76">
        <f>分析係数表!C32</f>
        <v>0.97339246119733924</v>
      </c>
      <c r="Q29" s="82">
        <f t="shared" si="5"/>
        <v>1.6741353468881903E-2</v>
      </c>
      <c r="R29" s="83">
        <v>2.2506388341676037E-2</v>
      </c>
      <c r="S29" s="84">
        <f t="shared" si="6"/>
        <v>7.7847567695607106E-2</v>
      </c>
      <c r="T29" s="85">
        <f>分析係数表!F32</f>
        <v>0.48190045248868779</v>
      </c>
      <c r="U29" s="86">
        <f t="shared" si="7"/>
        <v>3.7514778097656819E-2</v>
      </c>
      <c r="V29" s="87">
        <f>分析係数表!D32</f>
        <v>3.0542986425339366E-2</v>
      </c>
      <c r="W29" s="167">
        <f t="shared" si="8"/>
        <v>0</v>
      </c>
      <c r="X29" s="76">
        <f>分析係数表!E32</f>
        <v>4.6380090497737558E-2</v>
      </c>
      <c r="Y29" s="166">
        <f t="shared" si="9"/>
        <v>0</v>
      </c>
    </row>
    <row r="30" spans="1:25" x14ac:dyDescent="0.2">
      <c r="A30" s="6" t="s">
        <v>18</v>
      </c>
      <c r="B30" s="5" t="s">
        <v>274</v>
      </c>
      <c r="C30" s="90"/>
      <c r="D30" s="107">
        <f>投入係数表!K30</f>
        <v>0</v>
      </c>
      <c r="E30" s="110">
        <f t="shared" si="0"/>
        <v>0</v>
      </c>
      <c r="F30" s="76">
        <f>分析係数表!C33</f>
        <v>0.73613503272476755</v>
      </c>
      <c r="G30" s="110">
        <f t="shared" si="1"/>
        <v>0</v>
      </c>
      <c r="H30" s="110">
        <v>1.1418817601555699E-2</v>
      </c>
      <c r="I30" s="110">
        <f t="shared" si="2"/>
        <v>1.1418817601555699E-2</v>
      </c>
      <c r="J30" s="107">
        <f>分析係数表!G33</f>
        <v>0.507239607659972</v>
      </c>
      <c r="K30" s="111">
        <f t="shared" si="3"/>
        <v>5.7920765601538948E-3</v>
      </c>
      <c r="L30" s="79"/>
      <c r="M30" s="80"/>
      <c r="N30" s="81">
        <f>分析係数表!H33</f>
        <v>1.0278677028597778E-3</v>
      </c>
      <c r="O30" s="82">
        <f t="shared" si="4"/>
        <v>2.5524138972631469E-3</v>
      </c>
      <c r="P30" s="76">
        <f>分析係数表!C33</f>
        <v>0.73613503272476755</v>
      </c>
      <c r="Q30" s="82">
        <f t="shared" si="5"/>
        <v>1.8789212877889582E-3</v>
      </c>
      <c r="R30" s="83">
        <v>9.0528520286980892E-3</v>
      </c>
      <c r="S30" s="84">
        <f t="shared" si="6"/>
        <v>2.0471669630253788E-2</v>
      </c>
      <c r="T30" s="85">
        <f>分析係数表!F33</f>
        <v>0.64409154600653895</v>
      </c>
      <c r="U30" s="86">
        <f t="shared" si="7"/>
        <v>1.3185629341485273E-2</v>
      </c>
      <c r="V30" s="87">
        <f>分析係数表!D33</f>
        <v>0.11583372255955161</v>
      </c>
      <c r="W30" s="167">
        <f t="shared" si="8"/>
        <v>0</v>
      </c>
      <c r="X30" s="76">
        <f>分析係数表!E33</f>
        <v>0.11116300794021486</v>
      </c>
      <c r="Y30" s="166">
        <f t="shared" si="9"/>
        <v>0</v>
      </c>
    </row>
    <row r="31" spans="1:25" x14ac:dyDescent="0.2">
      <c r="A31" s="6" t="s">
        <v>19</v>
      </c>
      <c r="B31" s="5" t="s">
        <v>275</v>
      </c>
      <c r="C31" s="90"/>
      <c r="D31" s="107">
        <f>投入係数表!K31</f>
        <v>1.055662188099808E-2</v>
      </c>
      <c r="E31" s="110">
        <f t="shared" si="0"/>
        <v>1.0556621880998081</v>
      </c>
      <c r="F31" s="76">
        <f>分析係数表!C34</f>
        <v>0.16452089215864052</v>
      </c>
      <c r="G31" s="110">
        <f t="shared" si="1"/>
        <v>0.17367848500432301</v>
      </c>
      <c r="H31" s="110">
        <v>0.18413273724315998</v>
      </c>
      <c r="I31" s="110">
        <f t="shared" si="2"/>
        <v>0.18413273724315998</v>
      </c>
      <c r="J31" s="107">
        <f>分析係数表!G34</f>
        <v>0.42495687176538238</v>
      </c>
      <c r="K31" s="111">
        <f t="shared" si="3"/>
        <v>7.8248472008450379E-2</v>
      </c>
      <c r="L31" s="79"/>
      <c r="M31" s="80"/>
      <c r="N31" s="81">
        <f>分析係数表!H34</f>
        <v>0.1722879182316833</v>
      </c>
      <c r="O31" s="82">
        <f t="shared" si="4"/>
        <v>0.42782750698518257</v>
      </c>
      <c r="P31" s="76">
        <f>分析係数表!C34</f>
        <v>0.16452089215864052</v>
      </c>
      <c r="Q31" s="82">
        <f t="shared" si="5"/>
        <v>7.0386563139209241E-2</v>
      </c>
      <c r="R31" s="83">
        <v>7.9126125631423905E-2</v>
      </c>
      <c r="S31" s="84">
        <f t="shared" si="6"/>
        <v>0.26325886287458389</v>
      </c>
      <c r="T31" s="85">
        <f>分析係数表!F34</f>
        <v>0.6985815602836879</v>
      </c>
      <c r="U31" s="86">
        <f t="shared" si="7"/>
        <v>0.18390778718543624</v>
      </c>
      <c r="V31" s="87">
        <f>分析係数表!D34</f>
        <v>0.35882691201840139</v>
      </c>
      <c r="W31" s="167">
        <f t="shared" si="8"/>
        <v>0</v>
      </c>
      <c r="X31" s="76">
        <f>分析係数表!E34</f>
        <v>0.25177304964539005</v>
      </c>
      <c r="Y31" s="166">
        <f t="shared" si="9"/>
        <v>0</v>
      </c>
    </row>
    <row r="32" spans="1:25" x14ac:dyDescent="0.2">
      <c r="A32" s="6" t="s">
        <v>20</v>
      </c>
      <c r="B32" s="5" t="s">
        <v>37</v>
      </c>
      <c r="C32" s="90"/>
      <c r="D32" s="107">
        <f>投入係数表!K32</f>
        <v>3.3589251439539347E-3</v>
      </c>
      <c r="E32" s="110">
        <f t="shared" si="0"/>
        <v>0.33589251439539347</v>
      </c>
      <c r="F32" s="76">
        <f>分析係数表!C35</f>
        <v>0.4086737714624038</v>
      </c>
      <c r="G32" s="110">
        <f t="shared" si="1"/>
        <v>0.13727046066395521</v>
      </c>
      <c r="H32" s="110">
        <v>0.16167958724281375</v>
      </c>
      <c r="I32" s="110">
        <f t="shared" si="2"/>
        <v>0.16167958724281375</v>
      </c>
      <c r="J32" s="107">
        <f>分析係数表!G35</f>
        <v>0.3140916808149406</v>
      </c>
      <c r="K32" s="111">
        <f t="shared" si="3"/>
        <v>5.0782213310561201E-2</v>
      </c>
      <c r="L32" s="79"/>
      <c r="M32" s="80"/>
      <c r="N32" s="81">
        <f>分析係数表!H35</f>
        <v>6.449629679439764E-2</v>
      </c>
      <c r="O32" s="82">
        <f t="shared" si="4"/>
        <v>0.16015800846939035</v>
      </c>
      <c r="P32" s="76">
        <f>分析係数表!C35</f>
        <v>0.4086737714624038</v>
      </c>
      <c r="Q32" s="82">
        <f t="shared" si="5"/>
        <v>6.5452377351093369E-2</v>
      </c>
      <c r="R32" s="83">
        <v>7.409608320725676E-2</v>
      </c>
      <c r="S32" s="84">
        <f t="shared" si="6"/>
        <v>0.23577567045007053</v>
      </c>
      <c r="T32" s="85">
        <f>分析係数表!F35</f>
        <v>0.64261460101867574</v>
      </c>
      <c r="U32" s="86">
        <f t="shared" si="7"/>
        <v>0.15151288839618285</v>
      </c>
      <c r="V32" s="87">
        <f>分析係数表!D35</f>
        <v>5.9932088285229203E-2</v>
      </c>
      <c r="W32" s="167">
        <f t="shared" si="8"/>
        <v>0</v>
      </c>
      <c r="X32" s="76">
        <f>分析係数表!E35</f>
        <v>5.2631578947368418E-2</v>
      </c>
      <c r="Y32" s="166">
        <f t="shared" si="9"/>
        <v>0</v>
      </c>
    </row>
    <row r="33" spans="1:25" x14ac:dyDescent="0.2">
      <c r="A33" s="6" t="s">
        <v>21</v>
      </c>
      <c r="B33" s="5" t="s">
        <v>38</v>
      </c>
      <c r="C33" s="90"/>
      <c r="D33" s="107">
        <f>投入係数表!K33</f>
        <v>4.7984644913627637E-4</v>
      </c>
      <c r="E33" s="110">
        <f t="shared" si="0"/>
        <v>4.7984644913627639E-2</v>
      </c>
      <c r="F33" s="76">
        <f>分析係数表!C36</f>
        <v>0.74689610106730564</v>
      </c>
      <c r="G33" s="110">
        <f t="shared" si="1"/>
        <v>3.5839544197087604E-2</v>
      </c>
      <c r="H33" s="110">
        <v>5.2935316519934342E-2</v>
      </c>
      <c r="I33" s="110">
        <f t="shared" si="2"/>
        <v>5.2935316519934342E-2</v>
      </c>
      <c r="J33" s="107">
        <f>分析係数表!G36</f>
        <v>1.5876708345449259E-2</v>
      </c>
      <c r="K33" s="111">
        <f t="shared" si="3"/>
        <v>8.4043858156103955E-4</v>
      </c>
      <c r="L33" s="79"/>
      <c r="M33" s="80"/>
      <c r="N33" s="81">
        <f>分析係数表!H36</f>
        <v>4.3132018559256094E-2</v>
      </c>
      <c r="O33" s="82">
        <f t="shared" si="4"/>
        <v>0.10710596634309841</v>
      </c>
      <c r="P33" s="76">
        <f>分析係数表!C36</f>
        <v>0.74689610106730564</v>
      </c>
      <c r="Q33" s="82">
        <f t="shared" si="5"/>
        <v>7.9997028662706263E-2</v>
      </c>
      <c r="R33" s="83">
        <v>9.2228314934514846E-2</v>
      </c>
      <c r="S33" s="84">
        <f t="shared" si="6"/>
        <v>0.14516363145444919</v>
      </c>
      <c r="T33" s="85">
        <f>分析係数表!F36</f>
        <v>0.88601337598138996</v>
      </c>
      <c r="U33" s="86">
        <f t="shared" si="7"/>
        <v>0.12861691917467483</v>
      </c>
      <c r="V33" s="87">
        <f>分析係数表!D36</f>
        <v>1.0468159348647864E-2</v>
      </c>
      <c r="W33" s="167">
        <f t="shared" si="8"/>
        <v>0</v>
      </c>
      <c r="X33" s="76">
        <f>分析係数表!E36</f>
        <v>4.1291072986333237E-3</v>
      </c>
      <c r="Y33" s="166">
        <f t="shared" si="9"/>
        <v>0</v>
      </c>
    </row>
    <row r="34" spans="1:25" x14ac:dyDescent="0.2">
      <c r="A34" s="6" t="s">
        <v>22</v>
      </c>
      <c r="B34" s="5" t="s">
        <v>378</v>
      </c>
      <c r="C34" s="90"/>
      <c r="D34" s="107">
        <f>投入係数表!K34</f>
        <v>1.9193857965451054E-2</v>
      </c>
      <c r="E34" s="110">
        <f t="shared" si="0"/>
        <v>1.9193857965451053</v>
      </c>
      <c r="F34" s="76">
        <f>分析係数表!C37</f>
        <v>0.19184325518019074</v>
      </c>
      <c r="G34" s="110">
        <f t="shared" si="1"/>
        <v>0.36822121915583633</v>
      </c>
      <c r="H34" s="110">
        <v>0.38749732837469514</v>
      </c>
      <c r="I34" s="110">
        <f t="shared" si="2"/>
        <v>0.38749732837469514</v>
      </c>
      <c r="J34" s="107">
        <f>分析係数表!G37</f>
        <v>0.41984423991099423</v>
      </c>
      <c r="K34" s="111">
        <f t="shared" si="3"/>
        <v>0.16268852129901482</v>
      </c>
      <c r="L34" s="79"/>
      <c r="M34" s="80"/>
      <c r="N34" s="81">
        <f>分析係数表!H37</f>
        <v>5.2046609477516596E-2</v>
      </c>
      <c r="O34" s="82">
        <f t="shared" si="4"/>
        <v>0.12924278967637132</v>
      </c>
      <c r="P34" s="76">
        <f>分析係数表!C37</f>
        <v>0.19184325518019074</v>
      </c>
      <c r="Q34" s="82">
        <f t="shared" si="5"/>
        <v>2.4794357480083823E-2</v>
      </c>
      <c r="R34" s="83">
        <v>3.3152779999969191E-2</v>
      </c>
      <c r="S34" s="84">
        <f t="shared" si="6"/>
        <v>0.42065010837466432</v>
      </c>
      <c r="T34" s="85">
        <f>分析係数表!F37</f>
        <v>0.69485182562961467</v>
      </c>
      <c r="U34" s="86">
        <f t="shared" si="7"/>
        <v>0.29228949575543078</v>
      </c>
      <c r="V34" s="87">
        <f>分析係数表!D37</f>
        <v>8.7589764337008186E-2</v>
      </c>
      <c r="W34" s="167">
        <f t="shared" si="8"/>
        <v>0</v>
      </c>
      <c r="X34" s="76">
        <f>分析係数表!E37</f>
        <v>8.1420046525740877E-2</v>
      </c>
      <c r="Y34" s="166">
        <f t="shared" si="9"/>
        <v>0</v>
      </c>
    </row>
    <row r="35" spans="1:25" x14ac:dyDescent="0.2">
      <c r="A35" s="6" t="s">
        <v>23</v>
      </c>
      <c r="B35" s="5" t="s">
        <v>194</v>
      </c>
      <c r="C35" s="90"/>
      <c r="D35" s="107">
        <f>投入係数表!K35</f>
        <v>7.1976967370441462E-4</v>
      </c>
      <c r="E35" s="110">
        <f t="shared" si="0"/>
        <v>7.1976967370441458E-2</v>
      </c>
      <c r="F35" s="76">
        <f>分析係数表!C38</f>
        <v>3.8450184501845008E-2</v>
      </c>
      <c r="G35" s="110">
        <f t="shared" si="1"/>
        <v>2.7675276752767521E-3</v>
      </c>
      <c r="H35" s="110">
        <v>4.3691598558635589E-3</v>
      </c>
      <c r="I35" s="110">
        <f t="shared" si="2"/>
        <v>4.3691598558635589E-3</v>
      </c>
      <c r="J35" s="107">
        <f>分析係数表!G38</f>
        <v>0.35618279569892475</v>
      </c>
      <c r="K35" s="111">
        <f t="shared" si="3"/>
        <v>1.5562195723169935E-3</v>
      </c>
      <c r="L35" s="79"/>
      <c r="M35" s="80"/>
      <c r="N35" s="81">
        <f>分析係数表!H38</f>
        <v>4.5927434461426143E-2</v>
      </c>
      <c r="O35" s="82">
        <f t="shared" si="4"/>
        <v>0.11404757797023463</v>
      </c>
      <c r="P35" s="76">
        <f>分析係数表!C38</f>
        <v>3.8450184501845008E-2</v>
      </c>
      <c r="Q35" s="82">
        <f t="shared" si="5"/>
        <v>4.3851504149440756E-3</v>
      </c>
      <c r="R35" s="83">
        <v>5.7281702246400196E-3</v>
      </c>
      <c r="S35" s="84">
        <f t="shared" si="6"/>
        <v>1.0097330080503578E-2</v>
      </c>
      <c r="T35" s="85">
        <f>分析係数表!F38</f>
        <v>0.56854838709677424</v>
      </c>
      <c r="U35" s="86">
        <f t="shared" si="7"/>
        <v>5.740820731254051E-3</v>
      </c>
      <c r="V35" s="87">
        <f>分析係数表!D38</f>
        <v>5.6451612903225805E-2</v>
      </c>
      <c r="W35" s="167">
        <f t="shared" si="8"/>
        <v>0</v>
      </c>
      <c r="X35" s="76">
        <f>分析係数表!E38</f>
        <v>4.7043010752688172E-2</v>
      </c>
      <c r="Y35" s="166">
        <f t="shared" si="9"/>
        <v>0</v>
      </c>
    </row>
    <row r="36" spans="1:25" x14ac:dyDescent="0.2">
      <c r="A36" s="6" t="s">
        <v>24</v>
      </c>
      <c r="B36" s="5" t="s">
        <v>39</v>
      </c>
      <c r="C36" s="90"/>
      <c r="D36" s="107">
        <f>投入係数表!K36</f>
        <v>0</v>
      </c>
      <c r="E36" s="110">
        <f t="shared" si="0"/>
        <v>0</v>
      </c>
      <c r="F36" s="76">
        <f>分析係数表!C39</f>
        <v>1</v>
      </c>
      <c r="G36" s="110">
        <f t="shared" si="1"/>
        <v>0</v>
      </c>
      <c r="H36" s="110">
        <v>1.2918085541128331E-2</v>
      </c>
      <c r="I36" s="110">
        <f t="shared" si="2"/>
        <v>1.2918085541128331E-2</v>
      </c>
      <c r="J36" s="107">
        <f>分析係数表!G39</f>
        <v>0.35147550111358572</v>
      </c>
      <c r="K36" s="111">
        <f t="shared" si="3"/>
        <v>4.5403905889962459E-3</v>
      </c>
      <c r="L36" s="79"/>
      <c r="M36" s="80"/>
      <c r="N36" s="81">
        <f>分析係数表!H39</f>
        <v>4.1114708114391111E-3</v>
      </c>
      <c r="O36" s="82">
        <f t="shared" si="4"/>
        <v>1.0209655589052588E-2</v>
      </c>
      <c r="P36" s="76">
        <f>分析係数表!C39</f>
        <v>1</v>
      </c>
      <c r="Q36" s="82">
        <f t="shared" si="5"/>
        <v>1.0209655589052588E-2</v>
      </c>
      <c r="R36" s="83">
        <v>5.3981253845630586E-2</v>
      </c>
      <c r="S36" s="84">
        <f t="shared" si="6"/>
        <v>6.6899339386758919E-2</v>
      </c>
      <c r="T36" s="85">
        <f>分析係数表!F39</f>
        <v>0.70211581291759462</v>
      </c>
      <c r="U36" s="86">
        <f t="shared" si="7"/>
        <v>4.6971084057184295E-2</v>
      </c>
      <c r="V36" s="87">
        <f>分析係数表!D39</f>
        <v>7.4053452115812921E-2</v>
      </c>
      <c r="W36" s="167">
        <f t="shared" si="8"/>
        <v>0</v>
      </c>
      <c r="X36" s="76">
        <f>分析係数表!E39</f>
        <v>9.3819599109131402E-2</v>
      </c>
      <c r="Y36" s="166">
        <f t="shared" si="9"/>
        <v>0</v>
      </c>
    </row>
    <row r="37" spans="1:25" x14ac:dyDescent="0.2">
      <c r="A37" s="6" t="s">
        <v>25</v>
      </c>
      <c r="B37" s="5" t="s">
        <v>40</v>
      </c>
      <c r="C37" s="90"/>
      <c r="D37" s="107">
        <f>投入係数表!K37</f>
        <v>0</v>
      </c>
      <c r="E37" s="110">
        <f t="shared" si="0"/>
        <v>0</v>
      </c>
      <c r="F37" s="76">
        <f>分析係数表!C40</f>
        <v>0.87072171446580526</v>
      </c>
      <c r="G37" s="110">
        <f t="shared" si="1"/>
        <v>0</v>
      </c>
      <c r="H37" s="110">
        <v>2.7748425618102929E-4</v>
      </c>
      <c r="I37" s="110">
        <f t="shared" si="2"/>
        <v>2.7748425618102929E-4</v>
      </c>
      <c r="J37" s="107">
        <f>分析係数表!G40</f>
        <v>0.51632160548710782</v>
      </c>
      <c r="K37" s="111">
        <f t="shared" si="3"/>
        <v>1.4327111664878497E-4</v>
      </c>
      <c r="L37" s="79"/>
      <c r="M37" s="80"/>
      <c r="N37" s="81">
        <f>分析係数表!H40</f>
        <v>3.2209723436344248E-2</v>
      </c>
      <c r="O37" s="82">
        <f t="shared" si="4"/>
        <v>7.9983586892741418E-2</v>
      </c>
      <c r="P37" s="76">
        <f>分析係数表!C40</f>
        <v>0.87072171446580526</v>
      </c>
      <c r="Q37" s="82">
        <f t="shared" si="5"/>
        <v>6.9643445908372514E-2</v>
      </c>
      <c r="R37" s="83">
        <v>6.9786212795798816E-2</v>
      </c>
      <c r="S37" s="84">
        <f t="shared" si="6"/>
        <v>7.0063697051979845E-2</v>
      </c>
      <c r="T37" s="85">
        <f>分析係数表!F40</f>
        <v>0.71084719928870821</v>
      </c>
      <c r="U37" s="86">
        <f t="shared" si="7"/>
        <v>4.9804582821212397E-2</v>
      </c>
      <c r="V37" s="87">
        <f>分析係数表!D40</f>
        <v>7.6590880223548832E-2</v>
      </c>
      <c r="W37" s="167">
        <f t="shared" si="8"/>
        <v>0</v>
      </c>
      <c r="X37" s="76">
        <f>分析係数表!E40</f>
        <v>4.8520259113425633E-2</v>
      </c>
      <c r="Y37" s="166">
        <f t="shared" si="9"/>
        <v>0</v>
      </c>
    </row>
    <row r="38" spans="1:25" x14ac:dyDescent="0.2">
      <c r="A38" s="6" t="s">
        <v>26</v>
      </c>
      <c r="B38" s="5" t="s">
        <v>277</v>
      </c>
      <c r="C38" s="90"/>
      <c r="D38" s="107">
        <f>投入係数表!K38</f>
        <v>0</v>
      </c>
      <c r="E38" s="110">
        <f t="shared" si="0"/>
        <v>0</v>
      </c>
      <c r="F38" s="76">
        <f>分析係数表!C41</f>
        <v>0.84583808437856334</v>
      </c>
      <c r="G38" s="110">
        <f t="shared" si="1"/>
        <v>0</v>
      </c>
      <c r="H38" s="110">
        <v>3.5037823964908263E-4</v>
      </c>
      <c r="I38" s="110">
        <f t="shared" si="2"/>
        <v>3.5037823964908263E-4</v>
      </c>
      <c r="J38" s="107">
        <f>分析係数表!G41</f>
        <v>0.44301808878315901</v>
      </c>
      <c r="K38" s="111">
        <f t="shared" si="3"/>
        <v>1.5522389808054425E-4</v>
      </c>
      <c r="L38" s="79"/>
      <c r="M38" s="80"/>
      <c r="N38" s="81">
        <f>分析係数表!H41</f>
        <v>7.1326333586297655E-2</v>
      </c>
      <c r="O38" s="82">
        <f t="shared" si="4"/>
        <v>0.17711844100167162</v>
      </c>
      <c r="P38" s="76">
        <f>分析係数表!C41</f>
        <v>0.84583808437856334</v>
      </c>
      <c r="Q38" s="82">
        <f t="shared" si="5"/>
        <v>0.14981352284497151</v>
      </c>
      <c r="R38" s="83">
        <v>0.15293886758015615</v>
      </c>
      <c r="S38" s="84">
        <f t="shared" si="6"/>
        <v>0.15328924581980524</v>
      </c>
      <c r="T38" s="85">
        <f>分析係数表!F41</f>
        <v>0.54692759998204588</v>
      </c>
      <c r="U38" s="86">
        <f t="shared" si="7"/>
        <v>8.3838119319283935E-2</v>
      </c>
      <c r="V38" s="87">
        <f>分析係数表!D41</f>
        <v>0.14515911845235424</v>
      </c>
      <c r="W38" s="167">
        <f t="shared" si="8"/>
        <v>0</v>
      </c>
      <c r="X38" s="76">
        <f>分析係数表!E41</f>
        <v>0.14242111405359306</v>
      </c>
      <c r="Y38" s="166">
        <f t="shared" si="9"/>
        <v>0</v>
      </c>
    </row>
    <row r="39" spans="1:25" x14ac:dyDescent="0.2">
      <c r="A39" s="6" t="s">
        <v>51</v>
      </c>
      <c r="B39" s="5" t="s">
        <v>368</v>
      </c>
      <c r="C39" s="90"/>
      <c r="D39" s="107">
        <f>投入係数表!K39</f>
        <v>0</v>
      </c>
      <c r="E39" s="110">
        <f>$C$13*D39</f>
        <v>0</v>
      </c>
      <c r="F39" s="76">
        <f>分析係数表!C42</f>
        <v>0.23407560849300879</v>
      </c>
      <c r="G39" s="110">
        <f>E39*F39</f>
        <v>0</v>
      </c>
      <c r="H39" s="110">
        <v>8.534172779188523E-4</v>
      </c>
      <c r="I39" s="110">
        <f>C39+H39</f>
        <v>8.534172779188523E-4</v>
      </c>
      <c r="J39" s="107">
        <f>分析係数表!G42</f>
        <v>0.48351648351648352</v>
      </c>
      <c r="K39" s="111">
        <f>I39*J39</f>
        <v>4.12641321191533E-4</v>
      </c>
      <c r="L39" s="79"/>
      <c r="M39" s="80"/>
      <c r="N39" s="81">
        <f>分析係数表!H42</f>
        <v>1.4092354393413963E-2</v>
      </c>
      <c r="O39" s="82">
        <f t="shared" si="4"/>
        <v>3.4994310161542398E-2</v>
      </c>
      <c r="P39" s="76">
        <f>分析係数表!C42</f>
        <v>0.23407560849300879</v>
      </c>
      <c r="Q39" s="82">
        <f>O39*P39</f>
        <v>8.1913144448561171E-3</v>
      </c>
      <c r="R39" s="83">
        <v>8.735411679276852E-3</v>
      </c>
      <c r="S39" s="84">
        <f>I39+R39</f>
        <v>9.5888289571957035E-3</v>
      </c>
      <c r="T39" s="85">
        <f>分析係数表!F42</f>
        <v>0.55384615384615388</v>
      </c>
      <c r="U39" s="86">
        <f t="shared" si="7"/>
        <v>5.3107360378314671E-3</v>
      </c>
      <c r="V39" s="87">
        <f>分析係数表!D42</f>
        <v>0.66153846153846152</v>
      </c>
      <c r="W39" s="167">
        <f t="shared" si="8"/>
        <v>0</v>
      </c>
      <c r="X39" s="76">
        <f>分析係数表!E42</f>
        <v>0.56483516483516483</v>
      </c>
      <c r="Y39" s="166">
        <f t="shared" si="9"/>
        <v>0</v>
      </c>
    </row>
    <row r="40" spans="1:25" x14ac:dyDescent="0.2">
      <c r="A40" s="6" t="s">
        <v>195</v>
      </c>
      <c r="B40" s="5" t="s">
        <v>41</v>
      </c>
      <c r="C40" s="90"/>
      <c r="D40" s="107">
        <f>投入係数表!K40</f>
        <v>4.3186180422264877E-3</v>
      </c>
      <c r="E40" s="110">
        <f>$C$13*D40</f>
        <v>0.43186180422264875</v>
      </c>
      <c r="F40" s="76">
        <f>分析係数表!C43</f>
        <v>0.27699973067600325</v>
      </c>
      <c r="G40" s="110">
        <f>E40*F40</f>
        <v>0.11962560345892655</v>
      </c>
      <c r="H40" s="110">
        <v>0.1731727663139766</v>
      </c>
      <c r="I40" s="110">
        <f>C40+H40</f>
        <v>0.1731727663139766</v>
      </c>
      <c r="J40" s="107">
        <f>分析係数表!G43</f>
        <v>0.36947234730400647</v>
      </c>
      <c r="K40" s="111">
        <f>I40*J40</f>
        <v>6.3982548459153119E-2</v>
      </c>
      <c r="L40" s="79"/>
      <c r="M40" s="80"/>
      <c r="N40" s="81">
        <f>分析係数表!H43</f>
        <v>3.8415354614357487E-2</v>
      </c>
      <c r="O40" s="82">
        <f t="shared" si="4"/>
        <v>9.5393487618274056E-2</v>
      </c>
      <c r="P40" s="76">
        <f>分析係数表!C43</f>
        <v>0.27699973067600325</v>
      </c>
      <c r="Q40" s="82">
        <f>O40*P40</f>
        <v>2.6423970378506564E-2</v>
      </c>
      <c r="R40" s="83">
        <v>4.5822005422194952E-2</v>
      </c>
      <c r="S40" s="84">
        <f>I40+R40</f>
        <v>0.21899477173617155</v>
      </c>
      <c r="T40" s="85">
        <f>分析係数表!F43</f>
        <v>0.59762152176423045</v>
      </c>
      <c r="U40" s="86">
        <f t="shared" si="7"/>
        <v>0.13087598874338113</v>
      </c>
      <c r="V40" s="87">
        <f>分析係数表!D43</f>
        <v>0.12735249971134974</v>
      </c>
      <c r="W40" s="167">
        <f t="shared" si="8"/>
        <v>0</v>
      </c>
      <c r="X40" s="76">
        <f>分析係数表!E43</f>
        <v>0.10079667474887426</v>
      </c>
      <c r="Y40" s="166">
        <f t="shared" si="9"/>
        <v>0</v>
      </c>
    </row>
    <row r="41" spans="1:25" x14ac:dyDescent="0.2">
      <c r="A41" s="6" t="s">
        <v>341</v>
      </c>
      <c r="B41" s="5" t="s">
        <v>42</v>
      </c>
      <c r="C41" s="90"/>
      <c r="D41" s="107">
        <f>投入係数表!K41</f>
        <v>0</v>
      </c>
      <c r="E41" s="110">
        <f>$C$13*D41</f>
        <v>0</v>
      </c>
      <c r="F41" s="76">
        <f>分析係数表!C44</f>
        <v>0.49584741394123377</v>
      </c>
      <c r="G41" s="110">
        <f>E41*F41</f>
        <v>0</v>
      </c>
      <c r="H41" s="110">
        <v>3.8550305185455731E-4</v>
      </c>
      <c r="I41" s="110">
        <f>C41+H41</f>
        <v>3.8550305185455731E-4</v>
      </c>
      <c r="J41" s="107">
        <f>分析係数表!G44</f>
        <v>0.26302305721605468</v>
      </c>
      <c r="K41" s="111">
        <f>I41*J41</f>
        <v>1.0139619126490492E-4</v>
      </c>
      <c r="L41" s="79"/>
      <c r="M41" s="80"/>
      <c r="N41" s="81">
        <f>分析係数表!H44</f>
        <v>0.12140366382001748</v>
      </c>
      <c r="O41" s="82">
        <f t="shared" si="4"/>
        <v>0.3014710919029126</v>
      </c>
      <c r="P41" s="76">
        <f>分析係数表!C44</f>
        <v>0.49584741394123377</v>
      </c>
      <c r="Q41" s="82">
        <f>O41*P41</f>
        <v>0.14948366129809923</v>
      </c>
      <c r="R41" s="83">
        <v>0.15221711324895348</v>
      </c>
      <c r="S41" s="84">
        <f>I41+R41</f>
        <v>0.15260261630080804</v>
      </c>
      <c r="T41" s="85">
        <f>分析係数表!F44</f>
        <v>0.50173640762880733</v>
      </c>
      <c r="U41" s="86">
        <f t="shared" si="7"/>
        <v>7.6566288497524698E-2</v>
      </c>
      <c r="V41" s="87">
        <f>分析係数表!D44</f>
        <v>0.16572729860518076</v>
      </c>
      <c r="W41" s="167">
        <f t="shared" si="8"/>
        <v>0</v>
      </c>
      <c r="X41" s="76">
        <f>分析係数表!E44</f>
        <v>0.11534301167093652</v>
      </c>
      <c r="Y41" s="166">
        <f t="shared" si="9"/>
        <v>0</v>
      </c>
    </row>
    <row r="42" spans="1:25" x14ac:dyDescent="0.2">
      <c r="A42" s="6" t="s">
        <v>342</v>
      </c>
      <c r="B42" s="5" t="s">
        <v>279</v>
      </c>
      <c r="C42" s="90"/>
      <c r="D42" s="107">
        <f>投入係数表!K42</f>
        <v>0</v>
      </c>
      <c r="E42" s="110">
        <f>$C$13*D42</f>
        <v>0</v>
      </c>
      <c r="F42" s="76">
        <f>分析係数表!C45</f>
        <v>1</v>
      </c>
      <c r="G42" s="110">
        <f>E42*F42</f>
        <v>0</v>
      </c>
      <c r="H42" s="110">
        <v>3.8194146186015976E-3</v>
      </c>
      <c r="I42" s="110">
        <f>C42+H42</f>
        <v>3.8194146186015976E-3</v>
      </c>
      <c r="J42" s="107">
        <f>分析係数表!G45</f>
        <v>0</v>
      </c>
      <c r="K42" s="111">
        <f>I42*J42</f>
        <v>0</v>
      </c>
      <c r="L42" s="79"/>
      <c r="M42" s="80"/>
      <c r="N42" s="81">
        <f>分析係数表!H45</f>
        <v>0</v>
      </c>
      <c r="O42" s="82">
        <f t="shared" si="4"/>
        <v>0</v>
      </c>
      <c r="P42" s="76">
        <f>分析係数表!C45</f>
        <v>1</v>
      </c>
      <c r="Q42" s="82">
        <f>O42*P42</f>
        <v>0</v>
      </c>
      <c r="R42" s="83">
        <v>2.8945961654237343E-3</v>
      </c>
      <c r="S42" s="84">
        <f>I42+R42</f>
        <v>6.7140107840253319E-3</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107">
        <f>投入係数表!K43</f>
        <v>4.7984644913627637E-4</v>
      </c>
      <c r="E43" s="110">
        <f>$C$13*D43</f>
        <v>4.7984644913627639E-2</v>
      </c>
      <c r="F43" s="76">
        <f>分析係数表!C46</f>
        <v>1</v>
      </c>
      <c r="G43" s="110">
        <f>E43*F43</f>
        <v>4.7984644913627639E-2</v>
      </c>
      <c r="H43" s="110">
        <v>6.8087492057653742E-2</v>
      </c>
      <c r="I43" s="110">
        <f>C43+H43</f>
        <v>6.8087492057653742E-2</v>
      </c>
      <c r="J43" s="107">
        <f>分析係数表!G46</f>
        <v>9.2759598041741824E-3</v>
      </c>
      <c r="K43" s="111">
        <f>I43*J43</f>
        <v>6.3157683949382505E-4</v>
      </c>
      <c r="L43" s="79"/>
      <c r="M43" s="80"/>
      <c r="N43" s="81">
        <f>分析係数表!H46</f>
        <v>9.0452357851660434E-2</v>
      </c>
      <c r="O43" s="82">
        <f t="shared" si="4"/>
        <v>0.2246124229591569</v>
      </c>
      <c r="P43" s="76">
        <f>分析係数表!C46</f>
        <v>1</v>
      </c>
      <c r="Q43" s="82">
        <f>O43*P43</f>
        <v>0.2246124229591569</v>
      </c>
      <c r="R43" s="83">
        <v>0.23070743254927004</v>
      </c>
      <c r="S43" s="84">
        <f>I43+R43</f>
        <v>0.29879492460692381</v>
      </c>
      <c r="T43" s="85">
        <f>分析係数表!F46</f>
        <v>0.31349308597440523</v>
      </c>
      <c r="U43" s="86">
        <f t="shared" si="7"/>
        <v>9.3670142988514296E-2</v>
      </c>
      <c r="V43" s="87">
        <f>分析係数表!D46</f>
        <v>1.71777033410633E-4</v>
      </c>
      <c r="W43" s="167">
        <f t="shared" si="8"/>
        <v>0</v>
      </c>
      <c r="X43" s="76">
        <f>分析係数表!E46</f>
        <v>5.1533110023189901E-4</v>
      </c>
      <c r="Y43" s="166">
        <f t="shared" si="9"/>
        <v>0</v>
      </c>
    </row>
    <row r="44" spans="1:25" x14ac:dyDescent="0.2">
      <c r="A44" s="192">
        <v>40</v>
      </c>
      <c r="B44" s="14" t="s">
        <v>151</v>
      </c>
      <c r="C44" s="197">
        <f>SUM(C5:C43)</f>
        <v>100</v>
      </c>
      <c r="D44" s="108">
        <f>投入係数表!K44</f>
        <v>0.70177543186180424</v>
      </c>
      <c r="E44" s="91">
        <f>SUM(E5:E43)</f>
        <v>70.177543186180444</v>
      </c>
      <c r="F44" s="92">
        <f>分析係数表!C47</f>
        <v>0.37574754530031729</v>
      </c>
      <c r="G44" s="91">
        <f>SUM(G5:G43)</f>
        <v>2.8075503329271774</v>
      </c>
      <c r="H44" s="91">
        <f>SUM(H5:H43)</f>
        <v>3.1924767691326243</v>
      </c>
      <c r="I44" s="91">
        <f>SUM(I5:I43)</f>
        <v>103.19247676913265</v>
      </c>
      <c r="J44" s="108">
        <f>分析係数表!G47</f>
        <v>0.18377890112838052</v>
      </c>
      <c r="K44" s="93">
        <f>SUM(K5:K43)</f>
        <v>3.958362066967875</v>
      </c>
      <c r="L44" s="94">
        <f>最終需要_まとめ!$L$33</f>
        <v>0.62733333333333341</v>
      </c>
      <c r="M44" s="91">
        <f>K44*L44</f>
        <v>2.4832124700111806</v>
      </c>
      <c r="N44" s="95">
        <f>分析係数表!H47</f>
        <v>1</v>
      </c>
      <c r="O44" s="96">
        <f>SUM(O5:O43)</f>
        <v>2.4832124700111802</v>
      </c>
      <c r="P44" s="92">
        <f>分析係数表!C47</f>
        <v>0.37574754530031729</v>
      </c>
      <c r="Q44" s="96">
        <f>SUM(Q5:Q43)</f>
        <v>1.0664029394718084</v>
      </c>
      <c r="R44" s="91">
        <f>SUM(R5:R43)</f>
        <v>1.2689297820295988</v>
      </c>
      <c r="S44" s="97">
        <f>SUM(S5:S43)</f>
        <v>104.4614065511622</v>
      </c>
      <c r="T44" s="98">
        <f>分析係数表!F47</f>
        <v>0.42462652784065186</v>
      </c>
      <c r="U44" s="99">
        <f>SUM(U5:U43)</f>
        <v>31.002766424370176</v>
      </c>
      <c r="V44" s="100">
        <f>分析係数表!D47</f>
        <v>4.7224737186258234E-2</v>
      </c>
      <c r="W44" s="164">
        <f>SUM(W5:W43)</f>
        <v>2</v>
      </c>
      <c r="X44" s="92">
        <f>分析係数表!E47</f>
        <v>3.9558288483141357E-2</v>
      </c>
      <c r="Y44" s="165">
        <f>SUM(Y5:Y43)</f>
        <v>2</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2015年赤穂市産業連関表</v>
      </c>
      <c r="H1" s="401"/>
      <c r="I1" s="401"/>
    </row>
    <row r="2" spans="1:25" x14ac:dyDescent="0.2">
      <c r="B2" s="3" t="s">
        <v>365</v>
      </c>
      <c r="S2" s="3" t="s">
        <v>153</v>
      </c>
      <c r="U2" s="64" t="s">
        <v>210</v>
      </c>
      <c r="W2" s="3" t="s">
        <v>130</v>
      </c>
      <c r="Y2" s="3" t="s">
        <v>154</v>
      </c>
    </row>
    <row r="3" spans="1:25" ht="44" x14ac:dyDescent="0.2">
      <c r="B3" s="65"/>
      <c r="C3" s="66" t="s">
        <v>228</v>
      </c>
      <c r="D3" s="66" t="s">
        <v>379</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投入係数表!L5</f>
        <v>4.6253469010175765E-4</v>
      </c>
      <c r="E5" s="77">
        <f t="shared" ref="E5:E38" si="0">$C$14*D5</f>
        <v>4.6253469010175768E-2</v>
      </c>
      <c r="F5" s="76">
        <f>分析係数表!C8</f>
        <v>1</v>
      </c>
      <c r="G5" s="77">
        <f t="shared" ref="G5:G38" si="1">E5*F5</f>
        <v>4.6253469010175768E-2</v>
      </c>
      <c r="H5" s="77">
        <f t="array" ref="H5:H43">MMULT(逆行列係数!C5:AO43,'10'!G5:G43)</f>
        <v>5.7661617910789817E-2</v>
      </c>
      <c r="I5" s="77">
        <f t="shared" ref="I5:I38" si="2">C5+H5</f>
        <v>5.7661617910789817E-2</v>
      </c>
      <c r="J5" s="76">
        <f>分析係数表!G8</f>
        <v>0.11972098922003804</v>
      </c>
      <c r="K5" s="78">
        <f t="shared" ref="K5:K38" si="3">I5*J5</f>
        <v>6.9033059363076202E-3</v>
      </c>
      <c r="L5" s="79" t="s">
        <v>183</v>
      </c>
      <c r="M5" s="80" t="s">
        <v>183</v>
      </c>
      <c r="N5" s="81">
        <f>分析係数表!H8</f>
        <v>1.236323115495826E-2</v>
      </c>
      <c r="O5" s="82">
        <f t="shared" ref="O5:O43" si="4">$M$44*N5</f>
        <v>0.18510624263989753</v>
      </c>
      <c r="P5" s="76">
        <f>分析係数表!C8</f>
        <v>1</v>
      </c>
      <c r="Q5" s="82">
        <f t="shared" ref="Q5:Q38" si="5">O5*P5</f>
        <v>0.18510624263989753</v>
      </c>
      <c r="R5" s="83">
        <f t="array" ref="R5:R43">MMULT(逆行列係数!C5:AO43,'10'!Q5:Q43)</f>
        <v>0.24748220221493283</v>
      </c>
      <c r="S5" s="84">
        <f t="shared" ref="S5:S38" si="6">I5+R5</f>
        <v>0.30514382012572266</v>
      </c>
      <c r="T5" s="85">
        <f>分析係数表!F8</f>
        <v>0.45136334812935952</v>
      </c>
      <c r="U5" s="86">
        <f t="shared" ref="U5:U43" si="7">S5*T5</f>
        <v>0.13773073631292923</v>
      </c>
      <c r="V5" s="87">
        <f>分析係数表!D8</f>
        <v>6.2777425491439443E-2</v>
      </c>
      <c r="W5" s="167">
        <f t="shared" ref="W5:W43" si="8">ROUND(S5*V5,0)</f>
        <v>0</v>
      </c>
      <c r="X5" s="76">
        <f>分析係数表!E8</f>
        <v>5.7324032974001266E-2</v>
      </c>
      <c r="Y5" s="166">
        <f t="shared" ref="Y5:Y43" si="9">ROUND(S5*X5,0)</f>
        <v>0</v>
      </c>
    </row>
    <row r="6" spans="1:25" x14ac:dyDescent="0.2">
      <c r="A6" s="6" t="s">
        <v>220</v>
      </c>
      <c r="B6" s="5" t="s">
        <v>266</v>
      </c>
      <c r="C6" s="90"/>
      <c r="D6" s="76">
        <f>投入係数表!L6</f>
        <v>0</v>
      </c>
      <c r="E6" s="77">
        <f t="shared" si="0"/>
        <v>0</v>
      </c>
      <c r="F6" s="76">
        <f>分析係数表!C9</f>
        <v>2.7906976744186074E-2</v>
      </c>
      <c r="G6" s="77">
        <f t="shared" si="1"/>
        <v>0</v>
      </c>
      <c r="H6" s="77">
        <v>7.0474515220228775E-5</v>
      </c>
      <c r="I6" s="77">
        <f t="shared" si="2"/>
        <v>7.0474515220228775E-5</v>
      </c>
      <c r="J6" s="76">
        <f>分析係数表!G9</f>
        <v>0.2857142857142857</v>
      </c>
      <c r="K6" s="78">
        <f t="shared" si="3"/>
        <v>2.0135575777208219E-5</v>
      </c>
      <c r="L6" s="79"/>
      <c r="M6" s="80"/>
      <c r="N6" s="81">
        <f>分析係数表!H9</f>
        <v>6.5322433452770924E-4</v>
      </c>
      <c r="O6" s="82">
        <f t="shared" si="4"/>
        <v>9.7802832164048427E-3</v>
      </c>
      <c r="P6" s="76">
        <f>分析係数表!C9</f>
        <v>2.7906976744186074E-2</v>
      </c>
      <c r="Q6" s="82">
        <f t="shared" si="5"/>
        <v>2.7293813627176332E-4</v>
      </c>
      <c r="R6" s="83">
        <v>3.2399605495044096E-4</v>
      </c>
      <c r="S6" s="84">
        <f t="shared" si="6"/>
        <v>3.9447057017066975E-4</v>
      </c>
      <c r="T6" s="85">
        <f>分析係数表!F9</f>
        <v>0.7142857142857143</v>
      </c>
      <c r="U6" s="86">
        <f t="shared" si="7"/>
        <v>2.8176469297904984E-4</v>
      </c>
      <c r="V6" s="87">
        <f>分析係数表!D9</f>
        <v>0</v>
      </c>
      <c r="W6" s="167">
        <f t="shared" si="8"/>
        <v>0</v>
      </c>
      <c r="X6" s="76">
        <f>分析係数表!E9</f>
        <v>0</v>
      </c>
      <c r="Y6" s="166">
        <f t="shared" si="9"/>
        <v>0</v>
      </c>
    </row>
    <row r="7" spans="1:25" x14ac:dyDescent="0.2">
      <c r="A7" s="6" t="s">
        <v>221</v>
      </c>
      <c r="B7" s="5" t="s">
        <v>267</v>
      </c>
      <c r="C7" s="90"/>
      <c r="D7" s="76">
        <f>投入係数表!L7</f>
        <v>0</v>
      </c>
      <c r="E7" s="77">
        <f t="shared" si="0"/>
        <v>0</v>
      </c>
      <c r="F7" s="76">
        <f>分析係数表!C10</f>
        <v>1</v>
      </c>
      <c r="G7" s="77">
        <f t="shared" si="1"/>
        <v>0</v>
      </c>
      <c r="H7" s="77">
        <v>2.6187938139803106E-3</v>
      </c>
      <c r="I7" s="77">
        <f t="shared" si="2"/>
        <v>2.6187938139803106E-3</v>
      </c>
      <c r="J7" s="76">
        <f>分析係数表!G10</f>
        <v>0.17979610750695088</v>
      </c>
      <c r="K7" s="78">
        <f t="shared" si="3"/>
        <v>4.7084893411694184E-4</v>
      </c>
      <c r="L7" s="79"/>
      <c r="M7" s="80"/>
      <c r="N7" s="81">
        <f>分析係数表!H10</f>
        <v>1.2488112277735618E-3</v>
      </c>
      <c r="O7" s="82">
        <f t="shared" si="4"/>
        <v>1.8697600266656317E-2</v>
      </c>
      <c r="P7" s="76">
        <f>分析係数表!C10</f>
        <v>1</v>
      </c>
      <c r="Q7" s="82">
        <f t="shared" si="5"/>
        <v>1.8697600266656317E-2</v>
      </c>
      <c r="R7" s="83">
        <v>2.7266396876430454E-2</v>
      </c>
      <c r="S7" s="84">
        <f t="shared" si="6"/>
        <v>2.9885190690410766E-2</v>
      </c>
      <c r="T7" s="85">
        <f>分析係数表!F10</f>
        <v>0.51899907321594063</v>
      </c>
      <c r="U7" s="86">
        <f t="shared" si="7"/>
        <v>1.5510386271204844E-2</v>
      </c>
      <c r="V7" s="87">
        <f>分析係数表!D10</f>
        <v>9.8239110287303061E-2</v>
      </c>
      <c r="W7" s="167">
        <f t="shared" si="8"/>
        <v>0</v>
      </c>
      <c r="X7" s="76">
        <f>分析係数表!E10</f>
        <v>2.9657089898053754E-2</v>
      </c>
      <c r="Y7" s="166">
        <f t="shared" si="9"/>
        <v>0</v>
      </c>
    </row>
    <row r="8" spans="1:25" x14ac:dyDescent="0.2">
      <c r="A8" s="6" t="s">
        <v>222</v>
      </c>
      <c r="B8" s="5" t="s">
        <v>27</v>
      </c>
      <c r="C8" s="90"/>
      <c r="D8" s="76">
        <f>投入係数表!L8</f>
        <v>0</v>
      </c>
      <c r="E8" s="77">
        <f t="shared" si="0"/>
        <v>0</v>
      </c>
      <c r="F8" s="76">
        <f>分析係数表!C11</f>
        <v>4.7758906908440535E-3</v>
      </c>
      <c r="G8" s="77">
        <f t="shared" si="1"/>
        <v>0</v>
      </c>
      <c r="H8" s="77">
        <v>5.9628893459190667E-3</v>
      </c>
      <c r="I8" s="77">
        <f t="shared" si="2"/>
        <v>5.9628893459190667E-3</v>
      </c>
      <c r="J8" s="76">
        <f>分析係数表!G11</f>
        <v>0.34306569343065696</v>
      </c>
      <c r="K8" s="78">
        <f t="shared" si="3"/>
        <v>2.0456627683080012E-3</v>
      </c>
      <c r="L8" s="79"/>
      <c r="M8" s="80"/>
      <c r="N8" s="81">
        <f>分析係数表!H11</f>
        <v>-1.9212480427285565E-5</v>
      </c>
      <c r="O8" s="82">
        <f t="shared" si="4"/>
        <v>-2.8765538871778951E-4</v>
      </c>
      <c r="P8" s="76">
        <f>分析係数表!C11</f>
        <v>4.7758906908440535E-3</v>
      </c>
      <c r="Q8" s="82">
        <f t="shared" si="5"/>
        <v>-1.3738106931484184E-6</v>
      </c>
      <c r="R8" s="83">
        <v>8.3779558511346886E-4</v>
      </c>
      <c r="S8" s="84">
        <f t="shared" si="6"/>
        <v>6.8006849310325353E-3</v>
      </c>
      <c r="T8" s="85">
        <f>分析係数表!F11</f>
        <v>0.56569343065693434</v>
      </c>
      <c r="U8" s="86">
        <f t="shared" si="7"/>
        <v>3.8471027894527118E-3</v>
      </c>
      <c r="V8" s="87">
        <f>分析係数表!D11</f>
        <v>8.0291970802919707E-2</v>
      </c>
      <c r="W8" s="167">
        <f t="shared" si="8"/>
        <v>0</v>
      </c>
      <c r="X8" s="76">
        <f>分析係数表!E11</f>
        <v>6.9343065693430656E-2</v>
      </c>
      <c r="Y8" s="166">
        <f t="shared" si="9"/>
        <v>0</v>
      </c>
    </row>
    <row r="9" spans="1:25" x14ac:dyDescent="0.2">
      <c r="A9" s="6" t="s">
        <v>223</v>
      </c>
      <c r="B9" s="5" t="s">
        <v>191</v>
      </c>
      <c r="C9" s="90"/>
      <c r="D9" s="76">
        <f>投入係数表!L9</f>
        <v>0</v>
      </c>
      <c r="E9" s="77">
        <f t="shared" si="0"/>
        <v>0</v>
      </c>
      <c r="F9" s="76">
        <f>分析係数表!C12</f>
        <v>2.7665742374590407E-2</v>
      </c>
      <c r="G9" s="77">
        <f t="shared" si="1"/>
        <v>0</v>
      </c>
      <c r="H9" s="77">
        <v>2.7755700949193686E-4</v>
      </c>
      <c r="I9" s="77">
        <f t="shared" si="2"/>
        <v>2.7755700949193686E-4</v>
      </c>
      <c r="J9" s="76">
        <f>分析係数表!G12</f>
        <v>0.13175675675675674</v>
      </c>
      <c r="K9" s="78">
        <f t="shared" si="3"/>
        <v>3.6570011385761946E-5</v>
      </c>
      <c r="L9" s="79"/>
      <c r="M9" s="80"/>
      <c r="N9" s="81">
        <f>分析係数表!H12</f>
        <v>9.8185381223642884E-2</v>
      </c>
      <c r="O9" s="82">
        <f t="shared" si="4"/>
        <v>1.4700628640422633</v>
      </c>
      <c r="P9" s="76">
        <f>分析係数表!C12</f>
        <v>2.7665742374590407E-2</v>
      </c>
      <c r="Q9" s="82">
        <f t="shared" si="5"/>
        <v>4.0670380471045778E-2</v>
      </c>
      <c r="R9" s="83">
        <v>4.5684456136323597E-2</v>
      </c>
      <c r="S9" s="84">
        <f t="shared" si="6"/>
        <v>4.5962013145815536E-2</v>
      </c>
      <c r="T9" s="85">
        <f>分析係数表!F12</f>
        <v>0.37027027027027026</v>
      </c>
      <c r="U9" s="86">
        <f t="shared" si="7"/>
        <v>1.7018367029666834E-2</v>
      </c>
      <c r="V9" s="87">
        <f>分析係数表!D12</f>
        <v>5.1576576576576577E-2</v>
      </c>
      <c r="W9" s="167">
        <f t="shared" si="8"/>
        <v>0</v>
      </c>
      <c r="X9" s="76">
        <f>分析係数表!E12</f>
        <v>4.954954954954955E-2</v>
      </c>
      <c r="Y9" s="166">
        <f t="shared" si="9"/>
        <v>0</v>
      </c>
    </row>
    <row r="10" spans="1:25" x14ac:dyDescent="0.2">
      <c r="A10" s="6" t="s">
        <v>224</v>
      </c>
      <c r="B10" s="5" t="s">
        <v>28</v>
      </c>
      <c r="C10" s="90"/>
      <c r="D10" s="76">
        <f>投入係数表!L10</f>
        <v>1.2334258402713536E-3</v>
      </c>
      <c r="E10" s="77">
        <f t="shared" si="0"/>
        <v>0.12334258402713535</v>
      </c>
      <c r="F10" s="76">
        <f>分析係数表!C13</f>
        <v>0</v>
      </c>
      <c r="G10" s="77">
        <f t="shared" si="1"/>
        <v>0</v>
      </c>
      <c r="H10" s="77">
        <v>0</v>
      </c>
      <c r="I10" s="77">
        <f t="shared" si="2"/>
        <v>0</v>
      </c>
      <c r="J10" s="76">
        <f>分析係数表!G13</f>
        <v>0.24516960068699012</v>
      </c>
      <c r="K10" s="78">
        <f t="shared" si="3"/>
        <v>0</v>
      </c>
      <c r="L10" s="79"/>
      <c r="M10" s="80"/>
      <c r="N10" s="81">
        <f>分析係数表!H13</f>
        <v>1.522589073862381E-2</v>
      </c>
      <c r="O10" s="82">
        <f t="shared" si="4"/>
        <v>0.22796689555884816</v>
      </c>
      <c r="P10" s="76">
        <f>分析係数表!C13</f>
        <v>0</v>
      </c>
      <c r="Q10" s="82">
        <f t="shared" si="5"/>
        <v>0</v>
      </c>
      <c r="R10" s="83">
        <v>0</v>
      </c>
      <c r="S10" s="84">
        <f t="shared" si="6"/>
        <v>0</v>
      </c>
      <c r="T10" s="85">
        <f>分析係数表!F13</f>
        <v>0.38299699441820523</v>
      </c>
      <c r="U10" s="86">
        <f t="shared" si="7"/>
        <v>0</v>
      </c>
      <c r="V10" s="87">
        <f>分析係数表!D13</f>
        <v>0.13954486904250751</v>
      </c>
      <c r="W10" s="167">
        <f t="shared" si="8"/>
        <v>0</v>
      </c>
      <c r="X10" s="76">
        <f>分析係数表!E13</f>
        <v>0.1348218119364534</v>
      </c>
      <c r="Y10" s="166">
        <f t="shared" si="9"/>
        <v>0</v>
      </c>
    </row>
    <row r="11" spans="1:25" x14ac:dyDescent="0.2">
      <c r="A11" s="6" t="s">
        <v>225</v>
      </c>
      <c r="B11" s="5" t="s">
        <v>268</v>
      </c>
      <c r="C11" s="90"/>
      <c r="D11" s="76">
        <f>投入係数表!L11</f>
        <v>7.246376811594203E-3</v>
      </c>
      <c r="E11" s="77">
        <f t="shared" si="0"/>
        <v>0.72463768115942029</v>
      </c>
      <c r="F11" s="76">
        <f>分析係数表!C14</f>
        <v>8.758537565287261E-2</v>
      </c>
      <c r="G11" s="77">
        <f t="shared" si="1"/>
        <v>6.346766351657436E-2</v>
      </c>
      <c r="H11" s="77">
        <v>7.7291356264646505E-2</v>
      </c>
      <c r="I11" s="77">
        <f t="shared" si="2"/>
        <v>7.7291356264646505E-2</v>
      </c>
      <c r="J11" s="76">
        <f>分析係数表!G14</f>
        <v>0.1675092686215032</v>
      </c>
      <c r="K11" s="78">
        <f t="shared" si="3"/>
        <v>1.2947018558654976E-2</v>
      </c>
      <c r="L11" s="79"/>
      <c r="M11" s="80"/>
      <c r="N11" s="81">
        <f>分析係数表!H14</f>
        <v>1.2392049875599189E-3</v>
      </c>
      <c r="O11" s="82">
        <f t="shared" si="4"/>
        <v>1.8553772572297421E-2</v>
      </c>
      <c r="P11" s="76">
        <f>分析係数表!C14</f>
        <v>8.758537565287261E-2</v>
      </c>
      <c r="Q11" s="82">
        <f t="shared" si="5"/>
        <v>1.6250391405226341E-3</v>
      </c>
      <c r="R11" s="83">
        <v>1.926596843933099E-2</v>
      </c>
      <c r="S11" s="84">
        <f t="shared" si="6"/>
        <v>9.6557324703977487E-2</v>
      </c>
      <c r="T11" s="85">
        <f>分析係数表!F14</f>
        <v>0.31985170205594876</v>
      </c>
      <c r="U11" s="86">
        <f t="shared" si="7"/>
        <v>3.0884024652536108E-2</v>
      </c>
      <c r="V11" s="87">
        <f>分析係数表!D14</f>
        <v>3.3704078193461412E-2</v>
      </c>
      <c r="W11" s="167">
        <f t="shared" si="8"/>
        <v>0</v>
      </c>
      <c r="X11" s="76">
        <f>分析係数表!E14</f>
        <v>2.8985507246376812E-2</v>
      </c>
      <c r="Y11" s="166">
        <f t="shared" si="9"/>
        <v>0</v>
      </c>
    </row>
    <row r="12" spans="1:25" x14ac:dyDescent="0.2">
      <c r="A12" s="6" t="s">
        <v>226</v>
      </c>
      <c r="B12" s="5" t="s">
        <v>29</v>
      </c>
      <c r="C12" s="90"/>
      <c r="D12" s="76">
        <f>投入係数表!L12</f>
        <v>0.21091581868640147</v>
      </c>
      <c r="E12" s="77">
        <f t="shared" si="0"/>
        <v>21.091581868640148</v>
      </c>
      <c r="F12" s="76">
        <f>分析係数表!C15</f>
        <v>0</v>
      </c>
      <c r="G12" s="77">
        <f t="shared" si="1"/>
        <v>0</v>
      </c>
      <c r="H12" s="77">
        <v>0</v>
      </c>
      <c r="I12" s="77">
        <f t="shared" si="2"/>
        <v>0</v>
      </c>
      <c r="J12" s="76">
        <f>分析係数表!G15</f>
        <v>9.5604813172894237E-2</v>
      </c>
      <c r="K12" s="78">
        <f t="shared" si="3"/>
        <v>0</v>
      </c>
      <c r="L12" s="79"/>
      <c r="M12" s="80"/>
      <c r="N12" s="81">
        <f>分析係数表!H15</f>
        <v>9.0490782812515016E-3</v>
      </c>
      <c r="O12" s="82">
        <f t="shared" si="4"/>
        <v>0.13548568808607886</v>
      </c>
      <c r="P12" s="76">
        <f>分析係数表!C15</f>
        <v>0</v>
      </c>
      <c r="Q12" s="82">
        <f t="shared" si="5"/>
        <v>0</v>
      </c>
      <c r="R12" s="83">
        <v>0</v>
      </c>
      <c r="S12" s="84">
        <f t="shared" si="6"/>
        <v>0</v>
      </c>
      <c r="T12" s="85">
        <f>分析係数表!F15</f>
        <v>0.30347055098163395</v>
      </c>
      <c r="U12" s="86">
        <f t="shared" si="7"/>
        <v>0</v>
      </c>
      <c r="V12" s="87">
        <f>分析係数表!D15</f>
        <v>2.4585180493983533E-2</v>
      </c>
      <c r="W12" s="167">
        <f t="shared" si="8"/>
        <v>0</v>
      </c>
      <c r="X12" s="76">
        <f>分析係数表!E15</f>
        <v>2.2317922735908803E-2</v>
      </c>
      <c r="Y12" s="166">
        <f t="shared" si="9"/>
        <v>0</v>
      </c>
    </row>
    <row r="13" spans="1:25" x14ac:dyDescent="0.2">
      <c r="A13" s="6" t="s">
        <v>227</v>
      </c>
      <c r="B13" s="5" t="s">
        <v>30</v>
      </c>
      <c r="C13" s="90"/>
      <c r="D13" s="76">
        <f>投入係数表!L13</f>
        <v>1.0792476102374346E-3</v>
      </c>
      <c r="E13" s="77">
        <f t="shared" si="0"/>
        <v>0.10792476102374346</v>
      </c>
      <c r="F13" s="76">
        <f>分析係数表!C16</f>
        <v>0.11006875655518</v>
      </c>
      <c r="G13" s="77">
        <f t="shared" si="1"/>
        <v>1.1879144247398398E-2</v>
      </c>
      <c r="H13" s="77">
        <v>4.206308763452505E-2</v>
      </c>
      <c r="I13" s="77">
        <f t="shared" si="2"/>
        <v>4.206308763452505E-2</v>
      </c>
      <c r="J13" s="76">
        <f>分析係数表!G16</f>
        <v>3.3349328214971212E-2</v>
      </c>
      <c r="K13" s="78">
        <f t="shared" si="3"/>
        <v>1.4027757152588729E-3</v>
      </c>
      <c r="L13" s="79"/>
      <c r="M13" s="80"/>
      <c r="N13" s="81">
        <f>分析係数表!H16</f>
        <v>1.7877213037589219E-2</v>
      </c>
      <c r="O13" s="82">
        <f t="shared" si="4"/>
        <v>0.26766333920190316</v>
      </c>
      <c r="P13" s="76">
        <f>分析係数表!C16</f>
        <v>0.11006875655518</v>
      </c>
      <c r="Q13" s="82">
        <f t="shared" si="5"/>
        <v>2.9461370921360846E-2</v>
      </c>
      <c r="R13" s="83">
        <v>3.829063720388938E-2</v>
      </c>
      <c r="S13" s="84">
        <f t="shared" si="6"/>
        <v>8.0353724838414436E-2</v>
      </c>
      <c r="T13" s="85">
        <f>分析係数表!F16</f>
        <v>0.28862763915547024</v>
      </c>
      <c r="U13" s="86">
        <f t="shared" si="7"/>
        <v>2.3192305897459829E-2</v>
      </c>
      <c r="V13" s="87">
        <f>分析係数表!D16</f>
        <v>1.6314779270633396E-2</v>
      </c>
      <c r="W13" s="167">
        <f t="shared" si="8"/>
        <v>0</v>
      </c>
      <c r="X13" s="76">
        <f>分析係数表!E16</f>
        <v>1.6554702495201537E-2</v>
      </c>
      <c r="Y13" s="166">
        <f t="shared" si="9"/>
        <v>0</v>
      </c>
    </row>
    <row r="14" spans="1:25" x14ac:dyDescent="0.2">
      <c r="A14" s="6" t="s">
        <v>2</v>
      </c>
      <c r="B14" s="5" t="s">
        <v>365</v>
      </c>
      <c r="C14" s="75">
        <f>最終需要_まとめ!C15</f>
        <v>100</v>
      </c>
      <c r="D14" s="76">
        <f>投入係数表!L14</f>
        <v>0.26133209990749307</v>
      </c>
      <c r="E14" s="77">
        <f t="shared" si="0"/>
        <v>26.133209990749307</v>
      </c>
      <c r="F14" s="76">
        <f>分析係数表!C17</f>
        <v>0.13914449142004481</v>
      </c>
      <c r="G14" s="77">
        <f t="shared" si="1"/>
        <v>3.6362922133360462</v>
      </c>
      <c r="H14" s="77">
        <v>3.7832352509453764</v>
      </c>
      <c r="I14" s="77">
        <f t="shared" si="2"/>
        <v>103.78323525094538</v>
      </c>
      <c r="J14" s="76">
        <f>分析係数表!G17</f>
        <v>0.21214924452667283</v>
      </c>
      <c r="K14" s="78">
        <f t="shared" si="3"/>
        <v>22.017534953022022</v>
      </c>
      <c r="L14" s="79"/>
      <c r="M14" s="80"/>
      <c r="N14" s="81">
        <f>分析係数表!H17</f>
        <v>3.1124218292202617E-3</v>
      </c>
      <c r="O14" s="82">
        <f t="shared" si="4"/>
        <v>4.6600172972281903E-2</v>
      </c>
      <c r="P14" s="76">
        <f>分析係数表!C17</f>
        <v>0.13914449142004481</v>
      </c>
      <c r="Q14" s="82">
        <f t="shared" si="5"/>
        <v>6.4841573683142835E-3</v>
      </c>
      <c r="R14" s="83">
        <v>1.722781731580602E-2</v>
      </c>
      <c r="S14" s="84">
        <f t="shared" si="6"/>
        <v>103.80046306826118</v>
      </c>
      <c r="T14" s="85">
        <f>分析係数表!F17</f>
        <v>0.32223250077089116</v>
      </c>
      <c r="U14" s="86">
        <f t="shared" si="7"/>
        <v>33.447882795662331</v>
      </c>
      <c r="V14" s="87">
        <f>分析係数表!D17</f>
        <v>3.12981806968856E-2</v>
      </c>
      <c r="W14" s="167">
        <f t="shared" si="8"/>
        <v>3</v>
      </c>
      <c r="X14" s="76">
        <f>分析係数表!E17</f>
        <v>2.8677150786308975E-2</v>
      </c>
      <c r="Y14" s="166">
        <f t="shared" si="9"/>
        <v>3</v>
      </c>
    </row>
    <row r="15" spans="1:25" x14ac:dyDescent="0.2">
      <c r="A15" s="6" t="s">
        <v>3</v>
      </c>
      <c r="B15" s="5" t="s">
        <v>31</v>
      </c>
      <c r="C15" s="90"/>
      <c r="D15" s="76">
        <f>投入係数表!L15</f>
        <v>3.8544557508479803E-3</v>
      </c>
      <c r="E15" s="77">
        <f t="shared" si="0"/>
        <v>0.38544557508479804</v>
      </c>
      <c r="F15" s="76">
        <f>分析係数表!C18</f>
        <v>1</v>
      </c>
      <c r="G15" s="77">
        <f t="shared" si="1"/>
        <v>0.38544557508479804</v>
      </c>
      <c r="H15" s="77">
        <v>0.47503261217072384</v>
      </c>
      <c r="I15" s="77">
        <f t="shared" si="2"/>
        <v>0.47503261217072384</v>
      </c>
      <c r="J15" s="76">
        <f>分析係数表!G18</f>
        <v>0.2156836946153087</v>
      </c>
      <c r="K15" s="78">
        <f t="shared" si="3"/>
        <v>0.10245678885574278</v>
      </c>
      <c r="L15" s="79"/>
      <c r="M15" s="80"/>
      <c r="N15" s="81">
        <f>分析係数表!H18</f>
        <v>4.8031201068213914E-4</v>
      </c>
      <c r="O15" s="82">
        <f t="shared" si="4"/>
        <v>7.1913847179447378E-3</v>
      </c>
      <c r="P15" s="76">
        <f>分析係数表!C18</f>
        <v>1</v>
      </c>
      <c r="Q15" s="82">
        <f t="shared" si="5"/>
        <v>7.1913847179447378E-3</v>
      </c>
      <c r="R15" s="83">
        <v>2.7823740673316028E-2</v>
      </c>
      <c r="S15" s="84">
        <f t="shared" si="6"/>
        <v>0.50285635284403984</v>
      </c>
      <c r="T15" s="85">
        <f>分析係数表!F18</f>
        <v>0.45886648465511004</v>
      </c>
      <c r="U15" s="86">
        <f t="shared" si="7"/>
        <v>0.23074392691603421</v>
      </c>
      <c r="V15" s="87">
        <f>分析係数表!D18</f>
        <v>2.7301733495608698E-2</v>
      </c>
      <c r="W15" s="167">
        <f t="shared" si="8"/>
        <v>0</v>
      </c>
      <c r="X15" s="76">
        <f>分析係数表!E18</f>
        <v>2.9308246439261866E-2</v>
      </c>
      <c r="Y15" s="166">
        <f t="shared" si="9"/>
        <v>0</v>
      </c>
    </row>
    <row r="16" spans="1:25" x14ac:dyDescent="0.2">
      <c r="A16" s="6" t="s">
        <v>4</v>
      </c>
      <c r="B16" s="5" t="s">
        <v>32</v>
      </c>
      <c r="C16" s="90"/>
      <c r="D16" s="76">
        <f>投入係数表!L16</f>
        <v>1.5417823003391921E-3</v>
      </c>
      <c r="E16" s="77">
        <f t="shared" si="0"/>
        <v>0.1541782300339192</v>
      </c>
      <c r="F16" s="76">
        <f>分析係数表!C19</f>
        <v>0.27592808390211421</v>
      </c>
      <c r="G16" s="77">
        <f t="shared" si="1"/>
        <v>4.2542103592678723E-2</v>
      </c>
      <c r="H16" s="77">
        <v>6.3150923297688191E-2</v>
      </c>
      <c r="I16" s="77">
        <f t="shared" si="2"/>
        <v>6.3150923297688191E-2</v>
      </c>
      <c r="J16" s="76">
        <f>分析係数表!G19</f>
        <v>5.7631973809848587E-2</v>
      </c>
      <c r="K16" s="78">
        <f t="shared" si="3"/>
        <v>3.6395123575601227E-3</v>
      </c>
      <c r="L16" s="79"/>
      <c r="M16" s="80"/>
      <c r="N16" s="81">
        <f>分析係数表!H19</f>
        <v>-1.2488112277735618E-4</v>
      </c>
      <c r="O16" s="82">
        <f t="shared" si="4"/>
        <v>-1.8697600266656318E-3</v>
      </c>
      <c r="P16" s="76">
        <f>分析係数表!C19</f>
        <v>0.27592808390211421</v>
      </c>
      <c r="Q16" s="82">
        <f t="shared" si="5"/>
        <v>-5.1591930151461372E-4</v>
      </c>
      <c r="R16" s="83">
        <v>5.4204061846987277E-3</v>
      </c>
      <c r="S16" s="84">
        <f t="shared" si="6"/>
        <v>6.8571329482386922E-2</v>
      </c>
      <c r="T16" s="85">
        <f>分析係数表!F19</f>
        <v>0.23987177738371299</v>
      </c>
      <c r="U16" s="86">
        <f t="shared" si="7"/>
        <v>1.644832668050435E-2</v>
      </c>
      <c r="V16" s="87">
        <f>分析係数表!D19</f>
        <v>7.502387123175556E-4</v>
      </c>
      <c r="W16" s="167">
        <f t="shared" si="8"/>
        <v>0</v>
      </c>
      <c r="X16" s="76">
        <f>分析係数表!E19</f>
        <v>8.1844223161915155E-4</v>
      </c>
      <c r="Y16" s="166">
        <f t="shared" si="9"/>
        <v>0</v>
      </c>
    </row>
    <row r="17" spans="1:25" x14ac:dyDescent="0.2">
      <c r="A17" s="6" t="s">
        <v>5</v>
      </c>
      <c r="B17" s="5" t="s">
        <v>33</v>
      </c>
      <c r="C17" s="90"/>
      <c r="D17" s="76">
        <f>投入係数表!L17</f>
        <v>2.4668516805427072E-3</v>
      </c>
      <c r="E17" s="77">
        <f t="shared" si="0"/>
        <v>0.24668516805427071</v>
      </c>
      <c r="F17" s="76">
        <f>分析係数表!C20</f>
        <v>2.5484643868438295E-2</v>
      </c>
      <c r="G17" s="77">
        <f t="shared" si="1"/>
        <v>6.2866836554889404E-3</v>
      </c>
      <c r="H17" s="77">
        <v>7.2226920257893639E-3</v>
      </c>
      <c r="I17" s="77">
        <f t="shared" si="2"/>
        <v>7.2226920257893639E-3</v>
      </c>
      <c r="J17" s="76">
        <f>分析係数表!G20</f>
        <v>9.947643979057591E-2</v>
      </c>
      <c r="K17" s="78">
        <f t="shared" si="3"/>
        <v>7.1848768842930843E-4</v>
      </c>
      <c r="L17" s="79"/>
      <c r="M17" s="80"/>
      <c r="N17" s="81">
        <f>分析係数表!H20</f>
        <v>5.9558689324585256E-4</v>
      </c>
      <c r="O17" s="82">
        <f t="shared" si="4"/>
        <v>8.9173170502514758E-3</v>
      </c>
      <c r="P17" s="76">
        <f>分析係数表!C20</f>
        <v>2.5484643868438295E-2</v>
      </c>
      <c r="Q17" s="82">
        <f t="shared" si="5"/>
        <v>2.2725464928761153E-4</v>
      </c>
      <c r="R17" s="83">
        <v>9.2820302159353735E-4</v>
      </c>
      <c r="S17" s="84">
        <f t="shared" si="6"/>
        <v>8.1508950473829014E-3</v>
      </c>
      <c r="T17" s="85">
        <f>分析係数表!F20</f>
        <v>0.22338568935427575</v>
      </c>
      <c r="U17" s="86">
        <f t="shared" si="7"/>
        <v>1.8207933090139815E-3</v>
      </c>
      <c r="V17" s="87">
        <f>分析係数表!D20</f>
        <v>0.15532286212914484</v>
      </c>
      <c r="W17" s="167">
        <f t="shared" si="8"/>
        <v>0</v>
      </c>
      <c r="X17" s="76">
        <f>分析係数表!E20</f>
        <v>0.17102966841186737</v>
      </c>
      <c r="Y17" s="166">
        <f t="shared" si="9"/>
        <v>0</v>
      </c>
    </row>
    <row r="18" spans="1:25" x14ac:dyDescent="0.2">
      <c r="A18" s="6" t="s">
        <v>6</v>
      </c>
      <c r="B18" s="5" t="s">
        <v>34</v>
      </c>
      <c r="C18" s="90"/>
      <c r="D18" s="76">
        <f>投入係数表!L18</f>
        <v>2.1584952204748691E-3</v>
      </c>
      <c r="E18" s="77">
        <f t="shared" si="0"/>
        <v>0.21584952204748692</v>
      </c>
      <c r="F18" s="76">
        <f>分析係数表!C21</f>
        <v>0.22087867795243854</v>
      </c>
      <c r="G18" s="77">
        <f t="shared" si="1"/>
        <v>4.7676557066514642E-2</v>
      </c>
      <c r="H18" s="77">
        <v>6.512734335545517E-2</v>
      </c>
      <c r="I18" s="77">
        <f t="shared" si="2"/>
        <v>6.512734335545517E-2</v>
      </c>
      <c r="J18" s="76">
        <f>分析係数表!G21</f>
        <v>0.28511270745603173</v>
      </c>
      <c r="K18" s="78">
        <f t="shared" si="3"/>
        <v>1.8568633193492421E-2</v>
      </c>
      <c r="L18" s="79"/>
      <c r="M18" s="80"/>
      <c r="N18" s="81">
        <f>分析係数表!H21</f>
        <v>9.8944274200520651E-4</v>
      </c>
      <c r="O18" s="82">
        <f t="shared" si="4"/>
        <v>1.4814252518966158E-2</v>
      </c>
      <c r="P18" s="76">
        <f>分析係数表!C21</f>
        <v>0.22087867795243854</v>
      </c>
      <c r="Q18" s="82">
        <f t="shared" si="5"/>
        <v>3.2721525112428275E-3</v>
      </c>
      <c r="R18" s="83">
        <v>9.9377541502360979E-3</v>
      </c>
      <c r="S18" s="84">
        <f t="shared" si="6"/>
        <v>7.5065097505691264E-2</v>
      </c>
      <c r="T18" s="85">
        <f>分析係数表!F21</f>
        <v>0.42531582858558337</v>
      </c>
      <c r="U18" s="86">
        <f t="shared" si="7"/>
        <v>3.1926374143490685E-2</v>
      </c>
      <c r="V18" s="87">
        <f>分析係数表!D21</f>
        <v>6.1431756254644539E-2</v>
      </c>
      <c r="W18" s="167">
        <f t="shared" si="8"/>
        <v>0</v>
      </c>
      <c r="X18" s="76">
        <f>分析係数表!E21</f>
        <v>5.1523408471637354E-2</v>
      </c>
      <c r="Y18" s="166">
        <f t="shared" si="9"/>
        <v>0</v>
      </c>
    </row>
    <row r="19" spans="1:25" x14ac:dyDescent="0.2">
      <c r="A19" s="6" t="s">
        <v>7</v>
      </c>
      <c r="B19" s="5" t="s">
        <v>269</v>
      </c>
      <c r="C19" s="90"/>
      <c r="D19" s="76">
        <f>投入係数表!L19</f>
        <v>4.6253469010175765E-4</v>
      </c>
      <c r="E19" s="77">
        <f t="shared" si="0"/>
        <v>4.6253469010175768E-2</v>
      </c>
      <c r="F19" s="76">
        <f>分析係数表!C22</f>
        <v>2.2900763358778664E-2</v>
      </c>
      <c r="G19" s="77">
        <f t="shared" si="1"/>
        <v>1.0592397483246377E-3</v>
      </c>
      <c r="H19" s="77">
        <v>1.6424056575022835E-3</v>
      </c>
      <c r="I19" s="77">
        <f t="shared" si="2"/>
        <v>1.6424056575022835E-3</v>
      </c>
      <c r="J19" s="76">
        <f>分析係数表!G22</f>
        <v>0.19537275064267351</v>
      </c>
      <c r="K19" s="78">
        <f t="shared" si="3"/>
        <v>3.208813109773099E-4</v>
      </c>
      <c r="L19" s="79"/>
      <c r="M19" s="80"/>
      <c r="N19" s="81">
        <f>分析係数表!H22</f>
        <v>4.8031201068213912E-5</v>
      </c>
      <c r="O19" s="82">
        <f t="shared" si="4"/>
        <v>7.1913847179447374E-4</v>
      </c>
      <c r="P19" s="76">
        <f>分析係数表!C22</f>
        <v>2.2900763358778664E-2</v>
      </c>
      <c r="Q19" s="82">
        <f t="shared" si="5"/>
        <v>1.6468819964758969E-5</v>
      </c>
      <c r="R19" s="83">
        <v>2.0735935217489431E-4</v>
      </c>
      <c r="S19" s="84">
        <f t="shared" si="6"/>
        <v>1.8497650096771779E-3</v>
      </c>
      <c r="T19" s="85">
        <f>分析係数表!F22</f>
        <v>0.41388174807197942</v>
      </c>
      <c r="U19" s="86">
        <f t="shared" si="7"/>
        <v>7.6558397572757233E-4</v>
      </c>
      <c r="V19" s="87">
        <f>分析係数表!D22</f>
        <v>2.313624678663239E-2</v>
      </c>
      <c r="W19" s="167">
        <f t="shared" si="8"/>
        <v>0</v>
      </c>
      <c r="X19" s="76">
        <f>分析係数表!E22</f>
        <v>1.713796058269066E-2</v>
      </c>
      <c r="Y19" s="166">
        <f t="shared" si="9"/>
        <v>0</v>
      </c>
    </row>
    <row r="20" spans="1:25" x14ac:dyDescent="0.2">
      <c r="A20" s="6" t="s">
        <v>8</v>
      </c>
      <c r="B20" s="5" t="s">
        <v>270</v>
      </c>
      <c r="C20" s="90"/>
      <c r="D20" s="76">
        <f>投入係数表!L20</f>
        <v>3.3919210607462227E-3</v>
      </c>
      <c r="E20" s="77">
        <f t="shared" si="0"/>
        <v>0.33919210607462225</v>
      </c>
      <c r="F20" s="76">
        <f>分析係数表!C23</f>
        <v>0</v>
      </c>
      <c r="G20" s="77">
        <f t="shared" si="1"/>
        <v>0</v>
      </c>
      <c r="H20" s="77">
        <v>0</v>
      </c>
      <c r="I20" s="77">
        <f t="shared" si="2"/>
        <v>0</v>
      </c>
      <c r="J20" s="76">
        <f>分析係数表!G23</f>
        <v>0.21568627450980393</v>
      </c>
      <c r="K20" s="78">
        <f t="shared" si="3"/>
        <v>0</v>
      </c>
      <c r="L20" s="79"/>
      <c r="M20" s="80"/>
      <c r="N20" s="81">
        <f>分析係数表!H23</f>
        <v>2.8818720640928347E-5</v>
      </c>
      <c r="O20" s="82">
        <f t="shared" si="4"/>
        <v>4.3148308307668423E-4</v>
      </c>
      <c r="P20" s="76">
        <f>分析係数表!C23</f>
        <v>0</v>
      </c>
      <c r="Q20" s="82">
        <f t="shared" si="5"/>
        <v>0</v>
      </c>
      <c r="R20" s="83">
        <v>0</v>
      </c>
      <c r="S20" s="84">
        <f t="shared" si="6"/>
        <v>0</v>
      </c>
      <c r="T20" s="85">
        <f>分析係数表!F23</f>
        <v>0.44049247606019154</v>
      </c>
      <c r="U20" s="86">
        <f t="shared" si="7"/>
        <v>0</v>
      </c>
      <c r="V20" s="87">
        <f>分析係数表!D23</f>
        <v>5.6087551299589603E-2</v>
      </c>
      <c r="W20" s="167">
        <f t="shared" si="8"/>
        <v>0</v>
      </c>
      <c r="X20" s="76">
        <f>分析係数表!E23</f>
        <v>5.0615595075239397E-2</v>
      </c>
      <c r="Y20" s="166">
        <f t="shared" si="9"/>
        <v>0</v>
      </c>
    </row>
    <row r="21" spans="1:25" x14ac:dyDescent="0.2">
      <c r="A21" s="6" t="s">
        <v>9</v>
      </c>
      <c r="B21" s="5" t="s">
        <v>271</v>
      </c>
      <c r="C21" s="90"/>
      <c r="D21" s="76">
        <f>投入係数表!L21</f>
        <v>0</v>
      </c>
      <c r="E21" s="77">
        <f t="shared" si="0"/>
        <v>0</v>
      </c>
      <c r="F21" s="76">
        <f>分析係数表!C24</f>
        <v>0.12778993435448582</v>
      </c>
      <c r="G21" s="77">
        <f t="shared" si="1"/>
        <v>0</v>
      </c>
      <c r="H21" s="77">
        <v>1.5089983012823705E-3</v>
      </c>
      <c r="I21" s="77">
        <f t="shared" si="2"/>
        <v>1.5089983012823705E-3</v>
      </c>
      <c r="J21" s="76">
        <f>分析係数表!G24</f>
        <v>0.20582120582120583</v>
      </c>
      <c r="K21" s="78">
        <f t="shared" si="3"/>
        <v>3.1058384995208876E-4</v>
      </c>
      <c r="L21" s="79"/>
      <c r="M21" s="80"/>
      <c r="N21" s="81">
        <f>分析係数表!H24</f>
        <v>3.7464336833206854E-4</v>
      </c>
      <c r="O21" s="82">
        <f t="shared" si="4"/>
        <v>5.6092800799968957E-3</v>
      </c>
      <c r="P21" s="76">
        <f>分析係数表!C24</f>
        <v>0.12778993435448582</v>
      </c>
      <c r="Q21" s="82">
        <f t="shared" si="5"/>
        <v>7.1680953319872833E-4</v>
      </c>
      <c r="R21" s="83">
        <v>4.0996387109303095E-3</v>
      </c>
      <c r="S21" s="84">
        <f t="shared" si="6"/>
        <v>5.6086370122126802E-3</v>
      </c>
      <c r="T21" s="85">
        <f>分析係数表!F24</f>
        <v>0.38877338877338879</v>
      </c>
      <c r="U21" s="86">
        <f t="shared" si="7"/>
        <v>2.1804888176377782E-3</v>
      </c>
      <c r="V21" s="87">
        <f>分析係数表!D24</f>
        <v>2.0790020790020791E-3</v>
      </c>
      <c r="W21" s="167">
        <f t="shared" si="8"/>
        <v>0</v>
      </c>
      <c r="X21" s="76">
        <f>分析係数表!E24</f>
        <v>0</v>
      </c>
      <c r="Y21" s="166">
        <f t="shared" si="9"/>
        <v>0</v>
      </c>
    </row>
    <row r="22" spans="1:25" x14ac:dyDescent="0.2">
      <c r="A22" s="6" t="s">
        <v>10</v>
      </c>
      <c r="B22" s="5" t="s">
        <v>272</v>
      </c>
      <c r="C22" s="90"/>
      <c r="D22" s="76">
        <f>投入係数表!L22</f>
        <v>0</v>
      </c>
      <c r="E22" s="77">
        <f t="shared" si="0"/>
        <v>0</v>
      </c>
      <c r="F22" s="76">
        <f>分析係数表!C25</f>
        <v>1.1170547514159801E-2</v>
      </c>
      <c r="G22" s="77">
        <f t="shared" si="1"/>
        <v>0</v>
      </c>
      <c r="H22" s="77">
        <v>3.9246620502402278E-4</v>
      </c>
      <c r="I22" s="77">
        <f t="shared" si="2"/>
        <v>3.9246620502402278E-4</v>
      </c>
      <c r="J22" s="76">
        <f>分析係数表!G25</f>
        <v>0.19560185185185186</v>
      </c>
      <c r="K22" s="78">
        <f t="shared" si="3"/>
        <v>7.6767116491967418E-5</v>
      </c>
      <c r="L22" s="79"/>
      <c r="M22" s="80"/>
      <c r="N22" s="81">
        <f>分析係数表!H25</f>
        <v>5.4755569217763858E-4</v>
      </c>
      <c r="O22" s="82">
        <f t="shared" si="4"/>
        <v>8.1981785784569997E-3</v>
      </c>
      <c r="P22" s="76">
        <f>分析係数表!C25</f>
        <v>1.1170547514159801E-2</v>
      </c>
      <c r="Q22" s="82">
        <f t="shared" si="5"/>
        <v>9.1578143340220969E-5</v>
      </c>
      <c r="R22" s="83">
        <v>9.4511140403117679E-4</v>
      </c>
      <c r="S22" s="84">
        <f t="shared" si="6"/>
        <v>1.3375776090551995E-3</v>
      </c>
      <c r="T22" s="85">
        <f>分析係数表!F25</f>
        <v>0.34722222222222221</v>
      </c>
      <c r="U22" s="86">
        <f t="shared" si="7"/>
        <v>4.6443666981083314E-4</v>
      </c>
      <c r="V22" s="87">
        <f>分析係数表!D25</f>
        <v>0.24652777777777779</v>
      </c>
      <c r="W22" s="167">
        <f t="shared" si="8"/>
        <v>0</v>
      </c>
      <c r="X22" s="76">
        <f>分析係数表!E25</f>
        <v>0.22337962962962962</v>
      </c>
      <c r="Y22" s="166">
        <f t="shared" si="9"/>
        <v>0</v>
      </c>
    </row>
    <row r="23" spans="1:25" x14ac:dyDescent="0.2">
      <c r="A23" s="6" t="s">
        <v>11</v>
      </c>
      <c r="B23" s="5" t="s">
        <v>35</v>
      </c>
      <c r="C23" s="90"/>
      <c r="D23" s="76">
        <f>投入係数表!L23</f>
        <v>0</v>
      </c>
      <c r="E23" s="77">
        <f t="shared" si="0"/>
        <v>0</v>
      </c>
      <c r="F23" s="76">
        <f>分析係数表!C26</f>
        <v>0.68426150121065377</v>
      </c>
      <c r="G23" s="77">
        <f t="shared" si="1"/>
        <v>0</v>
      </c>
      <c r="H23" s="77">
        <v>1.4854131100122223E-2</v>
      </c>
      <c r="I23" s="77">
        <f t="shared" si="2"/>
        <v>1.4854131100122223E-2</v>
      </c>
      <c r="J23" s="76">
        <f>分析係数表!G26</f>
        <v>0.19646752810874307</v>
      </c>
      <c r="K23" s="78">
        <f t="shared" si="3"/>
        <v>2.9183544194442174E-3</v>
      </c>
      <c r="L23" s="79"/>
      <c r="M23" s="80"/>
      <c r="N23" s="81">
        <f>分析係数表!H26</f>
        <v>1.1546700736798624E-2</v>
      </c>
      <c r="O23" s="82">
        <f t="shared" si="4"/>
        <v>0.17288088861939147</v>
      </c>
      <c r="P23" s="76">
        <f>分析係数表!C26</f>
        <v>0.68426150121065377</v>
      </c>
      <c r="Q23" s="82">
        <f t="shared" si="5"/>
        <v>0.11829573637733663</v>
      </c>
      <c r="R23" s="83">
        <v>0.13561107176936019</v>
      </c>
      <c r="S23" s="84">
        <f t="shared" si="6"/>
        <v>0.1504652028694824</v>
      </c>
      <c r="T23" s="85">
        <f>分析係数表!F26</f>
        <v>0.33441013592884711</v>
      </c>
      <c r="U23" s="86">
        <f t="shared" si="7"/>
        <v>5.0317088944145161E-2</v>
      </c>
      <c r="V23" s="87">
        <f>分析係数表!D26</f>
        <v>3.0416177210941434E-2</v>
      </c>
      <c r="W23" s="167">
        <f t="shared" si="8"/>
        <v>0</v>
      </c>
      <c r="X23" s="76">
        <f>分析係数表!E26</f>
        <v>3.3227051518711193E-2</v>
      </c>
      <c r="Y23" s="166">
        <f t="shared" si="9"/>
        <v>0</v>
      </c>
    </row>
    <row r="24" spans="1:25" x14ac:dyDescent="0.2">
      <c r="A24" s="6" t="s">
        <v>12</v>
      </c>
      <c r="B24" s="5" t="s">
        <v>366</v>
      </c>
      <c r="C24" s="90"/>
      <c r="D24" s="76">
        <f>投入係数表!L24</f>
        <v>0</v>
      </c>
      <c r="E24" s="77">
        <f t="shared" si="0"/>
        <v>0</v>
      </c>
      <c r="F24" s="76">
        <f>分析係数表!C27</f>
        <v>0.55841188231933736</v>
      </c>
      <c r="G24" s="77">
        <f t="shared" si="1"/>
        <v>0</v>
      </c>
      <c r="H24" s="77">
        <v>1.7212870111142562E-3</v>
      </c>
      <c r="I24" s="77">
        <f t="shared" si="2"/>
        <v>1.7212870111142562E-3</v>
      </c>
      <c r="J24" s="76">
        <f>分析係数表!G27</f>
        <v>0.17085913312693499</v>
      </c>
      <c r="K24" s="78">
        <f t="shared" si="3"/>
        <v>2.9409760658163469E-4</v>
      </c>
      <c r="L24" s="79"/>
      <c r="M24" s="80"/>
      <c r="N24" s="81">
        <f>分析係数表!H27</f>
        <v>1.1844494183421551E-2</v>
      </c>
      <c r="O24" s="82">
        <f t="shared" si="4"/>
        <v>0.17733954714451722</v>
      </c>
      <c r="P24" s="76">
        <f>分析係数表!C27</f>
        <v>0.55841188231933736</v>
      </c>
      <c r="Q24" s="82">
        <f t="shared" si="5"/>
        <v>9.9028510330628733E-2</v>
      </c>
      <c r="R24" s="83">
        <v>0.10137707921226928</v>
      </c>
      <c r="S24" s="84">
        <f t="shared" si="6"/>
        <v>0.10309836622338353</v>
      </c>
      <c r="T24" s="85">
        <f>分析係数表!F27</f>
        <v>0.32159442724458204</v>
      </c>
      <c r="U24" s="86">
        <f t="shared" si="7"/>
        <v>3.3155860035461192E-2</v>
      </c>
      <c r="V24" s="87">
        <f>分析係数表!D27</f>
        <v>0</v>
      </c>
      <c r="W24" s="167">
        <f t="shared" si="8"/>
        <v>0</v>
      </c>
      <c r="X24" s="76">
        <f>分析係数表!E27</f>
        <v>0</v>
      </c>
      <c r="Y24" s="166">
        <f t="shared" si="9"/>
        <v>0</v>
      </c>
    </row>
    <row r="25" spans="1:25" x14ac:dyDescent="0.2">
      <c r="A25" s="6" t="s">
        <v>13</v>
      </c>
      <c r="B25" s="5" t="s">
        <v>192</v>
      </c>
      <c r="C25" s="90"/>
      <c r="D25" s="76">
        <f>投入係数表!L25</f>
        <v>0</v>
      </c>
      <c r="E25" s="77">
        <f t="shared" si="0"/>
        <v>0</v>
      </c>
      <c r="F25" s="76">
        <f>分析係数表!C28</f>
        <v>4.6678935921030562E-2</v>
      </c>
      <c r="G25" s="77">
        <f t="shared" si="1"/>
        <v>0</v>
      </c>
      <c r="H25" s="77">
        <v>3.0551040758953572E-3</v>
      </c>
      <c r="I25" s="77">
        <f t="shared" si="2"/>
        <v>3.0551040758953572E-3</v>
      </c>
      <c r="J25" s="76">
        <f>分析係数表!G28</f>
        <v>0.12480417754569191</v>
      </c>
      <c r="K25" s="78">
        <f t="shared" si="3"/>
        <v>3.8128975150861119E-4</v>
      </c>
      <c r="L25" s="79"/>
      <c r="M25" s="80"/>
      <c r="N25" s="81">
        <f>分析係数表!H28</f>
        <v>2.1854196486037331E-2</v>
      </c>
      <c r="O25" s="82">
        <f t="shared" si="4"/>
        <v>0.32720800466648559</v>
      </c>
      <c r="P25" s="76">
        <f>分析係数表!C28</f>
        <v>4.6678935921030562E-2</v>
      </c>
      <c r="Q25" s="82">
        <f t="shared" si="5"/>
        <v>1.527372148267515E-2</v>
      </c>
      <c r="R25" s="83">
        <v>1.6453910201054491E-2</v>
      </c>
      <c r="S25" s="84">
        <f t="shared" si="6"/>
        <v>1.950901427694985E-2</v>
      </c>
      <c r="T25" s="85">
        <f>分析係数表!F28</f>
        <v>0.21409921671018275</v>
      </c>
      <c r="U25" s="86">
        <f t="shared" si="7"/>
        <v>4.1768646754827355E-3</v>
      </c>
      <c r="V25" s="87">
        <f>分析係数表!D28</f>
        <v>3.7075718015665796E-2</v>
      </c>
      <c r="W25" s="167">
        <f t="shared" si="8"/>
        <v>0</v>
      </c>
      <c r="X25" s="76">
        <f>分析係数表!E28</f>
        <v>3.3420365535248041E-2</v>
      </c>
      <c r="Y25" s="166">
        <f t="shared" si="9"/>
        <v>0</v>
      </c>
    </row>
    <row r="26" spans="1:25" x14ac:dyDescent="0.2">
      <c r="A26" s="6" t="s">
        <v>14</v>
      </c>
      <c r="B26" s="5" t="s">
        <v>50</v>
      </c>
      <c r="C26" s="90"/>
      <c r="D26" s="76">
        <f>投入係数表!L26</f>
        <v>2.1584952204748691E-3</v>
      </c>
      <c r="E26" s="77">
        <f t="shared" si="0"/>
        <v>0.21584952204748692</v>
      </c>
      <c r="F26" s="76">
        <f>分析係数表!C29</f>
        <v>0.714898177920686</v>
      </c>
      <c r="G26" s="77">
        <f t="shared" si="1"/>
        <v>0.15431043001679934</v>
      </c>
      <c r="H26" s="77">
        <v>0.226224828166115</v>
      </c>
      <c r="I26" s="77">
        <f t="shared" si="2"/>
        <v>0.226224828166115</v>
      </c>
      <c r="J26" s="76">
        <f>分析係数表!G29</f>
        <v>0.2589450092051549</v>
      </c>
      <c r="K26" s="78">
        <f t="shared" si="3"/>
        <v>5.8579790211909233E-2</v>
      </c>
      <c r="L26" s="79"/>
      <c r="M26" s="80"/>
      <c r="N26" s="81">
        <f>分析係数表!H29</f>
        <v>1.0662926637143489E-2</v>
      </c>
      <c r="O26" s="82">
        <f t="shared" si="4"/>
        <v>0.15964874073837318</v>
      </c>
      <c r="P26" s="76">
        <f>分析係数表!C29</f>
        <v>0.714898177920686</v>
      </c>
      <c r="Q26" s="82">
        <f t="shared" si="5"/>
        <v>0.11413259386119498</v>
      </c>
      <c r="R26" s="83">
        <v>0.19261170313643616</v>
      </c>
      <c r="S26" s="84">
        <f t="shared" si="6"/>
        <v>0.41883653130255116</v>
      </c>
      <c r="T26" s="85">
        <f>分析係数表!F29</f>
        <v>0.37284879532538223</v>
      </c>
      <c r="U26" s="86">
        <f t="shared" si="7"/>
        <v>0.15616269613441794</v>
      </c>
      <c r="V26" s="87">
        <f>分析係数表!D29</f>
        <v>6.5236532458176578E-3</v>
      </c>
      <c r="W26" s="167">
        <f t="shared" si="8"/>
        <v>0</v>
      </c>
      <c r="X26" s="76">
        <f>分析係数表!E29</f>
        <v>4.8026895061234294E-3</v>
      </c>
      <c r="Y26" s="166">
        <f t="shared" si="9"/>
        <v>0</v>
      </c>
    </row>
    <row r="27" spans="1:25" x14ac:dyDescent="0.2">
      <c r="A27" s="6" t="s">
        <v>15</v>
      </c>
      <c r="B27" s="5" t="s">
        <v>36</v>
      </c>
      <c r="C27" s="90"/>
      <c r="D27" s="76">
        <f>投入係数表!L27</f>
        <v>3.5460992907801418E-3</v>
      </c>
      <c r="E27" s="77">
        <f t="shared" si="0"/>
        <v>0.3546099290780142</v>
      </c>
      <c r="F27" s="76">
        <f>分析係数表!C30</f>
        <v>1</v>
      </c>
      <c r="G27" s="77">
        <f t="shared" si="1"/>
        <v>0.3546099290780142</v>
      </c>
      <c r="H27" s="77">
        <v>0.43704455907767781</v>
      </c>
      <c r="I27" s="77">
        <f t="shared" si="2"/>
        <v>0.43704455907767781</v>
      </c>
      <c r="J27" s="76">
        <f>分析係数表!G30</f>
        <v>0.34457852549986789</v>
      </c>
      <c r="K27" s="78">
        <f t="shared" si="3"/>
        <v>0.15059616974472612</v>
      </c>
      <c r="L27" s="79"/>
      <c r="M27" s="80"/>
      <c r="N27" s="81">
        <f>分析係数表!H30</f>
        <v>0</v>
      </c>
      <c r="O27" s="82">
        <f t="shared" si="4"/>
        <v>0</v>
      </c>
      <c r="P27" s="76">
        <f>分析係数表!C30</f>
        <v>1</v>
      </c>
      <c r="Q27" s="82">
        <f t="shared" si="5"/>
        <v>0</v>
      </c>
      <c r="R27" s="83">
        <v>3.1445024190424338E-2</v>
      </c>
      <c r="S27" s="84">
        <f t="shared" si="6"/>
        <v>0.46848958326810214</v>
      </c>
      <c r="T27" s="85">
        <f>分析係数表!F30</f>
        <v>0.44032414339822074</v>
      </c>
      <c r="U27" s="86">
        <f t="shared" si="7"/>
        <v>0.20628727444351647</v>
      </c>
      <c r="V27" s="87">
        <f>分析係数表!D30</f>
        <v>0.11177662291905223</v>
      </c>
      <c r="W27" s="167">
        <f t="shared" si="8"/>
        <v>0</v>
      </c>
      <c r="X27" s="76">
        <f>分析係数表!E30</f>
        <v>7.5662820399894304E-2</v>
      </c>
      <c r="Y27" s="166">
        <f t="shared" si="9"/>
        <v>0</v>
      </c>
    </row>
    <row r="28" spans="1:25" x14ac:dyDescent="0.2">
      <c r="A28" s="6" t="s">
        <v>16</v>
      </c>
      <c r="B28" s="5" t="s">
        <v>193</v>
      </c>
      <c r="C28" s="90"/>
      <c r="D28" s="76">
        <f>投入係数表!L28</f>
        <v>3.4690101757631819E-2</v>
      </c>
      <c r="E28" s="77">
        <f t="shared" si="0"/>
        <v>3.4690101757631817</v>
      </c>
      <c r="F28" s="76">
        <f>分析係数表!C31</f>
        <v>0.96265092809515229</v>
      </c>
      <c r="G28" s="77">
        <f t="shared" si="1"/>
        <v>3.3394458652699543</v>
      </c>
      <c r="H28" s="77">
        <v>3.937637435268285</v>
      </c>
      <c r="I28" s="77">
        <f t="shared" si="2"/>
        <v>3.937637435268285</v>
      </c>
      <c r="J28" s="76">
        <f>分析係数表!G31</f>
        <v>7.0888135593220339E-2</v>
      </c>
      <c r="K28" s="78">
        <f t="shared" si="3"/>
        <v>0.27913177642823855</v>
      </c>
      <c r="L28" s="79"/>
      <c r="M28" s="80"/>
      <c r="N28" s="81">
        <f>分析係数表!H31</f>
        <v>2.4361425181798096E-2</v>
      </c>
      <c r="O28" s="82">
        <f t="shared" si="4"/>
        <v>0.36474703289415711</v>
      </c>
      <c r="P28" s="76">
        <f>分析係数表!C31</f>
        <v>0.96265092809515229</v>
      </c>
      <c r="Q28" s="82">
        <f t="shared" si="5"/>
        <v>0.35112406973551336</v>
      </c>
      <c r="R28" s="83">
        <v>0.49943748611580979</v>
      </c>
      <c r="S28" s="84">
        <f t="shared" si="6"/>
        <v>4.4370749213840952</v>
      </c>
      <c r="T28" s="85">
        <f>分析係数表!F31</f>
        <v>0.34461468926553673</v>
      </c>
      <c r="U28" s="86">
        <f t="shared" si="7"/>
        <v>1.5290811952806858</v>
      </c>
      <c r="V28" s="87">
        <f>分析係数表!D31</f>
        <v>2.2598870056497176E-3</v>
      </c>
      <c r="W28" s="167">
        <f t="shared" si="8"/>
        <v>0</v>
      </c>
      <c r="X28" s="76">
        <f>分析係数表!E31</f>
        <v>1.9706214689265535E-3</v>
      </c>
      <c r="Y28" s="166">
        <f t="shared" si="9"/>
        <v>0</v>
      </c>
    </row>
    <row r="29" spans="1:25" x14ac:dyDescent="0.2">
      <c r="A29" s="6" t="s">
        <v>17</v>
      </c>
      <c r="B29" s="5" t="s">
        <v>273</v>
      </c>
      <c r="C29" s="90"/>
      <c r="D29" s="76">
        <f>投入係数表!L29</f>
        <v>1.0792476102374346E-3</v>
      </c>
      <c r="E29" s="77">
        <f t="shared" si="0"/>
        <v>0.10792476102374346</v>
      </c>
      <c r="F29" s="76">
        <f>分析係数表!C32</f>
        <v>0.97339246119733924</v>
      </c>
      <c r="G29" s="77">
        <f t="shared" si="1"/>
        <v>0.10505314875703632</v>
      </c>
      <c r="H29" s="77">
        <v>0.12915728986790609</v>
      </c>
      <c r="I29" s="77">
        <f t="shared" si="2"/>
        <v>0.12915728986790609</v>
      </c>
      <c r="J29" s="76">
        <f>分析係数表!G32</f>
        <v>0.14027149321266968</v>
      </c>
      <c r="K29" s="78">
        <f t="shared" si="3"/>
        <v>1.8117085909072801E-2</v>
      </c>
      <c r="L29" s="79"/>
      <c r="M29" s="80"/>
      <c r="N29" s="81">
        <f>分析係数表!H32</f>
        <v>6.9260991940364464E-3</v>
      </c>
      <c r="O29" s="82">
        <f t="shared" si="4"/>
        <v>0.10369976763276312</v>
      </c>
      <c r="P29" s="76">
        <f>分析係数表!C32</f>
        <v>0.97339246119733924</v>
      </c>
      <c r="Q29" s="82">
        <f t="shared" si="5"/>
        <v>0.10094057204164747</v>
      </c>
      <c r="R29" s="83">
        <v>0.1357003612654725</v>
      </c>
      <c r="S29" s="84">
        <f t="shared" si="6"/>
        <v>0.26485765113337856</v>
      </c>
      <c r="T29" s="85">
        <f>分析係数表!F32</f>
        <v>0.48190045248868779</v>
      </c>
      <c r="U29" s="86">
        <f t="shared" si="7"/>
        <v>0.12763502192626613</v>
      </c>
      <c r="V29" s="87">
        <f>分析係数表!D32</f>
        <v>3.0542986425339366E-2</v>
      </c>
      <c r="W29" s="167">
        <f t="shared" si="8"/>
        <v>0</v>
      </c>
      <c r="X29" s="76">
        <f>分析係数表!E32</f>
        <v>4.6380090497737558E-2</v>
      </c>
      <c r="Y29" s="166">
        <f t="shared" si="9"/>
        <v>0</v>
      </c>
    </row>
    <row r="30" spans="1:25" x14ac:dyDescent="0.2">
      <c r="A30" s="6" t="s">
        <v>18</v>
      </c>
      <c r="B30" s="5" t="s">
        <v>274</v>
      </c>
      <c r="C30" s="90"/>
      <c r="D30" s="76">
        <f>投入係数表!L30</f>
        <v>0</v>
      </c>
      <c r="E30" s="77">
        <f t="shared" si="0"/>
        <v>0</v>
      </c>
      <c r="F30" s="76">
        <f>分析係数表!C33</f>
        <v>0.73613503272476755</v>
      </c>
      <c r="G30" s="77">
        <f t="shared" si="1"/>
        <v>0</v>
      </c>
      <c r="H30" s="77">
        <v>4.3205719827281705E-2</v>
      </c>
      <c r="I30" s="77">
        <f t="shared" si="2"/>
        <v>4.3205719827281705E-2</v>
      </c>
      <c r="J30" s="76">
        <f>分析係数表!G33</f>
        <v>0.507239607659972</v>
      </c>
      <c r="K30" s="78">
        <f t="shared" si="3"/>
        <v>2.1915652373857047E-2</v>
      </c>
      <c r="L30" s="79"/>
      <c r="M30" s="80"/>
      <c r="N30" s="81">
        <f>分析係数表!H33</f>
        <v>1.0278677028597778E-3</v>
      </c>
      <c r="O30" s="82">
        <f t="shared" si="4"/>
        <v>1.5389563296401738E-2</v>
      </c>
      <c r="P30" s="76">
        <f>分析係数表!C33</f>
        <v>0.73613503272476755</v>
      </c>
      <c r="Q30" s="82">
        <f t="shared" si="5"/>
        <v>1.1328796680816575E-2</v>
      </c>
      <c r="R30" s="83">
        <v>5.458340414851795E-2</v>
      </c>
      <c r="S30" s="84">
        <f t="shared" si="6"/>
        <v>9.7789123975799655E-2</v>
      </c>
      <c r="T30" s="85">
        <f>分析係数表!F33</f>
        <v>0.64409154600653895</v>
      </c>
      <c r="U30" s="86">
        <f t="shared" si="7"/>
        <v>6.29851480441979E-2</v>
      </c>
      <c r="V30" s="87">
        <f>分析係数表!D33</f>
        <v>0.11583372255955161</v>
      </c>
      <c r="W30" s="167">
        <f t="shared" si="8"/>
        <v>0</v>
      </c>
      <c r="X30" s="76">
        <f>分析係数表!E33</f>
        <v>0.11116300794021486</v>
      </c>
      <c r="Y30" s="166">
        <f t="shared" si="9"/>
        <v>0</v>
      </c>
    </row>
    <row r="31" spans="1:25" x14ac:dyDescent="0.2">
      <c r="A31" s="6" t="s">
        <v>19</v>
      </c>
      <c r="B31" s="5" t="s">
        <v>275</v>
      </c>
      <c r="C31" s="90"/>
      <c r="D31" s="76">
        <f>投入係数表!L31</f>
        <v>6.0283687943262408E-2</v>
      </c>
      <c r="E31" s="77">
        <f t="shared" si="0"/>
        <v>6.0283687943262407</v>
      </c>
      <c r="F31" s="76">
        <f>分析係数表!C34</f>
        <v>0.16452089215864052</v>
      </c>
      <c r="G31" s="77">
        <f t="shared" si="1"/>
        <v>0.99179261230386118</v>
      </c>
      <c r="H31" s="77">
        <v>1.065432515293673</v>
      </c>
      <c r="I31" s="77">
        <f t="shared" si="2"/>
        <v>1.065432515293673</v>
      </c>
      <c r="J31" s="76">
        <f>分析係数表!G34</f>
        <v>0.42495687176538238</v>
      </c>
      <c r="K31" s="78">
        <f t="shared" si="3"/>
        <v>0.45276286877632221</v>
      </c>
      <c r="L31" s="79"/>
      <c r="M31" s="80"/>
      <c r="N31" s="81">
        <f>分析係数表!H34</f>
        <v>0.1722879182316833</v>
      </c>
      <c r="O31" s="82">
        <f t="shared" si="4"/>
        <v>2.5795496983267774</v>
      </c>
      <c r="P31" s="76">
        <f>分析係数表!C34</f>
        <v>0.16452089215864052</v>
      </c>
      <c r="Q31" s="82">
        <f t="shared" si="5"/>
        <v>0.42438981773627343</v>
      </c>
      <c r="R31" s="83">
        <v>0.47708426917340657</v>
      </c>
      <c r="S31" s="84">
        <f t="shared" si="6"/>
        <v>1.5425167844670795</v>
      </c>
      <c r="T31" s="85">
        <f>分析係数表!F34</f>
        <v>0.6985815602836879</v>
      </c>
      <c r="U31" s="86">
        <f t="shared" si="7"/>
        <v>1.0775737820567894</v>
      </c>
      <c r="V31" s="87">
        <f>分析係数表!D34</f>
        <v>0.35882691201840139</v>
      </c>
      <c r="W31" s="167">
        <f t="shared" si="8"/>
        <v>1</v>
      </c>
      <c r="X31" s="76">
        <f>分析係数表!E34</f>
        <v>0.25177304964539005</v>
      </c>
      <c r="Y31" s="166">
        <f t="shared" si="9"/>
        <v>0</v>
      </c>
    </row>
    <row r="32" spans="1:25" x14ac:dyDescent="0.2">
      <c r="A32" s="6" t="s">
        <v>20</v>
      </c>
      <c r="B32" s="5" t="s">
        <v>37</v>
      </c>
      <c r="C32" s="90"/>
      <c r="D32" s="76">
        <f>投入係数表!L32</f>
        <v>2.7752081406105457E-3</v>
      </c>
      <c r="E32" s="77">
        <f t="shared" si="0"/>
        <v>0.27752081406105455</v>
      </c>
      <c r="F32" s="76">
        <f>分析係数表!C35</f>
        <v>0.4086737714624038</v>
      </c>
      <c r="G32" s="77">
        <f t="shared" si="1"/>
        <v>0.11341547774164767</v>
      </c>
      <c r="H32" s="77">
        <v>0.17705833418938127</v>
      </c>
      <c r="I32" s="77">
        <f t="shared" si="2"/>
        <v>0.17705833418938127</v>
      </c>
      <c r="J32" s="76">
        <f>分析係数表!G35</f>
        <v>0.3140916808149406</v>
      </c>
      <c r="K32" s="78">
        <f t="shared" si="3"/>
        <v>5.5612549787836224E-2</v>
      </c>
      <c r="L32" s="79"/>
      <c r="M32" s="80"/>
      <c r="N32" s="81">
        <f>分析係数表!H35</f>
        <v>6.449629679439764E-2</v>
      </c>
      <c r="O32" s="82">
        <f t="shared" si="4"/>
        <v>0.96565913992561936</v>
      </c>
      <c r="P32" s="76">
        <f>分析係数表!C35</f>
        <v>0.4086737714624038</v>
      </c>
      <c r="Q32" s="82">
        <f t="shared" si="5"/>
        <v>0.39463956266054395</v>
      </c>
      <c r="R32" s="83">
        <v>0.4467560546337071</v>
      </c>
      <c r="S32" s="84">
        <f t="shared" si="6"/>
        <v>0.62381438882308837</v>
      </c>
      <c r="T32" s="85">
        <f>分析係数表!F35</f>
        <v>0.64261460101867574</v>
      </c>
      <c r="U32" s="86">
        <f t="shared" si="7"/>
        <v>0.40087223458325799</v>
      </c>
      <c r="V32" s="87">
        <f>分析係数表!D35</f>
        <v>5.9932088285229203E-2</v>
      </c>
      <c r="W32" s="167">
        <f t="shared" si="8"/>
        <v>0</v>
      </c>
      <c r="X32" s="76">
        <f>分析係数表!E35</f>
        <v>5.2631578947368418E-2</v>
      </c>
      <c r="Y32" s="166">
        <f t="shared" si="9"/>
        <v>0</v>
      </c>
    </row>
    <row r="33" spans="1:25" x14ac:dyDescent="0.2">
      <c r="A33" s="6" t="s">
        <v>21</v>
      </c>
      <c r="B33" s="5" t="s">
        <v>38</v>
      </c>
      <c r="C33" s="90"/>
      <c r="D33" s="76">
        <f>投入係数表!L33</f>
        <v>4.6253469010175765E-4</v>
      </c>
      <c r="E33" s="77">
        <f t="shared" si="0"/>
        <v>4.6253469010175768E-2</v>
      </c>
      <c r="F33" s="76">
        <f>分析係数表!C36</f>
        <v>0.74689610106730564</v>
      </c>
      <c r="G33" s="77">
        <f t="shared" si="1"/>
        <v>3.4546535664537727E-2</v>
      </c>
      <c r="H33" s="77">
        <v>8.2845516496934862E-2</v>
      </c>
      <c r="I33" s="77">
        <f t="shared" si="2"/>
        <v>8.2845516496934862E-2</v>
      </c>
      <c r="J33" s="76">
        <f>分析係数表!G36</f>
        <v>1.5876708345449259E-2</v>
      </c>
      <c r="K33" s="78">
        <f t="shared" si="3"/>
        <v>1.3153141031499399E-3</v>
      </c>
      <c r="L33" s="79"/>
      <c r="M33" s="80"/>
      <c r="N33" s="81">
        <f>分析係数表!H36</f>
        <v>4.3132018559256094E-2</v>
      </c>
      <c r="O33" s="82">
        <f t="shared" si="4"/>
        <v>0.64578634767143739</v>
      </c>
      <c r="P33" s="76">
        <f>分析係数表!C36</f>
        <v>0.74689610106730564</v>
      </c>
      <c r="Q33" s="82">
        <f t="shared" si="5"/>
        <v>0.4823353051982921</v>
      </c>
      <c r="R33" s="83">
        <v>0.55608280926816267</v>
      </c>
      <c r="S33" s="84">
        <f t="shared" si="6"/>
        <v>0.6389283257650975</v>
      </c>
      <c r="T33" s="85">
        <f>分析係数表!F36</f>
        <v>0.88601337598138996</v>
      </c>
      <c r="U33" s="86">
        <f t="shared" si="7"/>
        <v>0.56609904292127133</v>
      </c>
      <c r="V33" s="87">
        <f>分析係数表!D36</f>
        <v>1.0468159348647864E-2</v>
      </c>
      <c r="W33" s="167">
        <f t="shared" si="8"/>
        <v>0</v>
      </c>
      <c r="X33" s="76">
        <f>分析係数表!E36</f>
        <v>4.1291072986333237E-3</v>
      </c>
      <c r="Y33" s="166">
        <f t="shared" si="9"/>
        <v>0</v>
      </c>
    </row>
    <row r="34" spans="1:25" x14ac:dyDescent="0.2">
      <c r="A34" s="6" t="s">
        <v>22</v>
      </c>
      <c r="B34" s="5" t="s">
        <v>378</v>
      </c>
      <c r="C34" s="90"/>
      <c r="D34" s="76">
        <f>投入係数表!L34</f>
        <v>1.6805427073697195E-2</v>
      </c>
      <c r="E34" s="77">
        <f t="shared" si="0"/>
        <v>1.6805427073697194</v>
      </c>
      <c r="F34" s="76">
        <f>分析係数表!C37</f>
        <v>0.19184325518019074</v>
      </c>
      <c r="G34" s="77">
        <f t="shared" si="1"/>
        <v>0.32240078345113771</v>
      </c>
      <c r="H34" s="77">
        <v>0.38858132824509245</v>
      </c>
      <c r="I34" s="77">
        <f t="shared" si="2"/>
        <v>0.38858132824509245</v>
      </c>
      <c r="J34" s="76">
        <f>分析係数表!G37</f>
        <v>0.41984423991099423</v>
      </c>
      <c r="K34" s="78">
        <f t="shared" si="3"/>
        <v>0.1631436324006654</v>
      </c>
      <c r="L34" s="79"/>
      <c r="M34" s="80"/>
      <c r="N34" s="81">
        <f>分析係数表!H37</f>
        <v>5.2046609477516596E-2</v>
      </c>
      <c r="O34" s="82">
        <f t="shared" si="4"/>
        <v>0.7792584480364918</v>
      </c>
      <c r="P34" s="76">
        <f>分析係数表!C37</f>
        <v>0.19184325518019074</v>
      </c>
      <c r="Q34" s="82">
        <f t="shared" si="5"/>
        <v>0.1494954772979841</v>
      </c>
      <c r="R34" s="83">
        <v>0.19989187757059393</v>
      </c>
      <c r="S34" s="84">
        <f t="shared" si="6"/>
        <v>0.58847320581568641</v>
      </c>
      <c r="T34" s="85">
        <f>分析係数表!F37</f>
        <v>0.69485182562961467</v>
      </c>
      <c r="U34" s="86">
        <f t="shared" si="7"/>
        <v>0.40890168139514166</v>
      </c>
      <c r="V34" s="87">
        <f>分析係数表!D37</f>
        <v>8.7589764337008186E-2</v>
      </c>
      <c r="W34" s="167">
        <f t="shared" si="8"/>
        <v>0</v>
      </c>
      <c r="X34" s="76">
        <f>分析係数表!E37</f>
        <v>8.1420046525740877E-2</v>
      </c>
      <c r="Y34" s="166">
        <f t="shared" si="9"/>
        <v>0</v>
      </c>
    </row>
    <row r="35" spans="1:25" x14ac:dyDescent="0.2">
      <c r="A35" s="6" t="s">
        <v>23</v>
      </c>
      <c r="B35" s="5" t="s">
        <v>194</v>
      </c>
      <c r="C35" s="90"/>
      <c r="D35" s="76">
        <f>投入係数表!L35</f>
        <v>3.3919210607462227E-3</v>
      </c>
      <c r="E35" s="77">
        <f t="shared" si="0"/>
        <v>0.33919210607462225</v>
      </c>
      <c r="F35" s="76">
        <f>分析係数表!C38</f>
        <v>3.8450184501845008E-2</v>
      </c>
      <c r="G35" s="77">
        <f t="shared" si="1"/>
        <v>1.3041999060138608E-2</v>
      </c>
      <c r="H35" s="77">
        <v>1.9035321481150773E-2</v>
      </c>
      <c r="I35" s="77">
        <f t="shared" si="2"/>
        <v>1.9035321481150773E-2</v>
      </c>
      <c r="J35" s="76">
        <f>分析係数表!G38</f>
        <v>0.35618279569892475</v>
      </c>
      <c r="K35" s="78">
        <f t="shared" si="3"/>
        <v>6.780054022184079E-3</v>
      </c>
      <c r="L35" s="79"/>
      <c r="M35" s="80"/>
      <c r="N35" s="81">
        <f>分析係数表!H38</f>
        <v>4.5927434461426143E-2</v>
      </c>
      <c r="O35" s="82">
        <f t="shared" si="4"/>
        <v>0.6876402067298758</v>
      </c>
      <c r="P35" s="76">
        <f>分析係数表!C38</f>
        <v>3.8450184501845008E-2</v>
      </c>
      <c r="Q35" s="82">
        <f t="shared" si="5"/>
        <v>2.6439892819650569E-2</v>
      </c>
      <c r="R35" s="83">
        <v>3.4537516951770819E-2</v>
      </c>
      <c r="S35" s="84">
        <f t="shared" si="6"/>
        <v>5.3572838432921592E-2</v>
      </c>
      <c r="T35" s="85">
        <f>分析係数表!F38</f>
        <v>0.56854838709677424</v>
      </c>
      <c r="U35" s="86">
        <f t="shared" si="7"/>
        <v>3.0458750883233649E-2</v>
      </c>
      <c r="V35" s="87">
        <f>分析係数表!D38</f>
        <v>5.6451612903225805E-2</v>
      </c>
      <c r="W35" s="167">
        <f t="shared" si="8"/>
        <v>0</v>
      </c>
      <c r="X35" s="76">
        <f>分析係数表!E38</f>
        <v>4.7043010752688172E-2</v>
      </c>
      <c r="Y35" s="166">
        <f t="shared" si="9"/>
        <v>0</v>
      </c>
    </row>
    <row r="36" spans="1:25" x14ac:dyDescent="0.2">
      <c r="A36" s="6" t="s">
        <v>24</v>
      </c>
      <c r="B36" s="5" t="s">
        <v>39</v>
      </c>
      <c r="C36" s="90"/>
      <c r="D36" s="76">
        <f>投入係数表!L36</f>
        <v>0</v>
      </c>
      <c r="E36" s="77">
        <f t="shared" si="0"/>
        <v>0</v>
      </c>
      <c r="F36" s="76">
        <f>分析係数表!C39</f>
        <v>1</v>
      </c>
      <c r="G36" s="77">
        <f t="shared" si="1"/>
        <v>0</v>
      </c>
      <c r="H36" s="77">
        <v>4.3105965605583142E-2</v>
      </c>
      <c r="I36" s="77">
        <f t="shared" si="2"/>
        <v>4.3105965605583142E-2</v>
      </c>
      <c r="J36" s="76">
        <f>分析係数表!G39</f>
        <v>0.35147550111358572</v>
      </c>
      <c r="K36" s="78">
        <f t="shared" si="3"/>
        <v>1.5150690862207326E-2</v>
      </c>
      <c r="L36" s="79"/>
      <c r="M36" s="80"/>
      <c r="N36" s="81">
        <f>分析係数表!H39</f>
        <v>4.1114708114391111E-3</v>
      </c>
      <c r="O36" s="82">
        <f t="shared" si="4"/>
        <v>6.1558253185606954E-2</v>
      </c>
      <c r="P36" s="76">
        <f>分析係数表!C39</f>
        <v>1</v>
      </c>
      <c r="Q36" s="82">
        <f t="shared" si="5"/>
        <v>6.1558253185606954E-2</v>
      </c>
      <c r="R36" s="83">
        <v>0.32547539557249705</v>
      </c>
      <c r="S36" s="84">
        <f t="shared" si="6"/>
        <v>0.36858136117808021</v>
      </c>
      <c r="T36" s="85">
        <f>分析係数表!F39</f>
        <v>0.70211581291759462</v>
      </c>
      <c r="U36" s="86">
        <f t="shared" si="7"/>
        <v>0.25878680202982135</v>
      </c>
      <c r="V36" s="87">
        <f>分析係数表!D39</f>
        <v>7.4053452115812921E-2</v>
      </c>
      <c r="W36" s="167">
        <f t="shared" si="8"/>
        <v>0</v>
      </c>
      <c r="X36" s="76">
        <f>分析係数表!E39</f>
        <v>9.3819599109131402E-2</v>
      </c>
      <c r="Y36" s="166">
        <f t="shared" si="9"/>
        <v>0</v>
      </c>
    </row>
    <row r="37" spans="1:25" x14ac:dyDescent="0.2">
      <c r="A37" s="6" t="s">
        <v>25</v>
      </c>
      <c r="B37" s="5" t="s">
        <v>40</v>
      </c>
      <c r="C37" s="90"/>
      <c r="D37" s="76">
        <f>投入係数表!L37</f>
        <v>1.541782300339192E-4</v>
      </c>
      <c r="E37" s="77">
        <f t="shared" si="0"/>
        <v>1.5417823003391919E-2</v>
      </c>
      <c r="F37" s="76">
        <f>分析係数表!C40</f>
        <v>0.87072171446580526</v>
      </c>
      <c r="G37" s="77">
        <f t="shared" si="1"/>
        <v>1.3424633278843743E-2</v>
      </c>
      <c r="H37" s="77">
        <v>1.4753342039787124E-2</v>
      </c>
      <c r="I37" s="77">
        <f t="shared" si="2"/>
        <v>1.4753342039787124E-2</v>
      </c>
      <c r="J37" s="76">
        <f>分析係数表!G40</f>
        <v>0.51632160548710782</v>
      </c>
      <c r="K37" s="78">
        <f t="shared" si="3"/>
        <v>7.6174692482833296E-3</v>
      </c>
      <c r="L37" s="79"/>
      <c r="M37" s="80"/>
      <c r="N37" s="81">
        <f>分析係数表!H40</f>
        <v>3.2209723436344248E-2</v>
      </c>
      <c r="O37" s="82">
        <f t="shared" si="4"/>
        <v>0.48225425918537407</v>
      </c>
      <c r="P37" s="76">
        <f>分析係数表!C40</f>
        <v>0.87072171446580526</v>
      </c>
      <c r="Q37" s="82">
        <f t="shared" si="5"/>
        <v>0.41990925536632573</v>
      </c>
      <c r="R37" s="83">
        <v>0.42077005621568375</v>
      </c>
      <c r="S37" s="84">
        <f t="shared" si="6"/>
        <v>0.43552339825547087</v>
      </c>
      <c r="T37" s="85">
        <f>分析係数表!F40</f>
        <v>0.71084719928870821</v>
      </c>
      <c r="U37" s="86">
        <f t="shared" si="7"/>
        <v>0.30959058787460214</v>
      </c>
      <c r="V37" s="87">
        <f>分析係数表!D40</f>
        <v>7.6590880223548832E-2</v>
      </c>
      <c r="W37" s="167">
        <f t="shared" si="8"/>
        <v>0</v>
      </c>
      <c r="X37" s="76">
        <f>分析係数表!E40</f>
        <v>4.8520259113425633E-2</v>
      </c>
      <c r="Y37" s="166">
        <f t="shared" si="9"/>
        <v>0</v>
      </c>
    </row>
    <row r="38" spans="1:25" x14ac:dyDescent="0.2">
      <c r="A38" s="6" t="s">
        <v>26</v>
      </c>
      <c r="B38" s="5" t="s">
        <v>277</v>
      </c>
      <c r="C38" s="90"/>
      <c r="D38" s="76">
        <f>投入係数表!L38</f>
        <v>0</v>
      </c>
      <c r="E38" s="77">
        <f t="shared" si="0"/>
        <v>0</v>
      </c>
      <c r="F38" s="76">
        <f>分析係数表!C41</f>
        <v>0.84583808437856334</v>
      </c>
      <c r="G38" s="77">
        <f t="shared" si="1"/>
        <v>0</v>
      </c>
      <c r="H38" s="77">
        <v>7.4481556828756644E-4</v>
      </c>
      <c r="I38" s="77">
        <f t="shared" si="2"/>
        <v>7.4481556828756644E-4</v>
      </c>
      <c r="J38" s="76">
        <f>分析係数表!G41</f>
        <v>0.44301808878315901</v>
      </c>
      <c r="K38" s="78">
        <f t="shared" si="3"/>
        <v>3.2996676955870014E-4</v>
      </c>
      <c r="L38" s="79"/>
      <c r="M38" s="80"/>
      <c r="N38" s="81">
        <f>分析係数表!H41</f>
        <v>7.1326333586297655E-2</v>
      </c>
      <c r="O38" s="82">
        <f t="shared" si="4"/>
        <v>1.0679206306147935</v>
      </c>
      <c r="P38" s="76">
        <f>分析係数表!C41</f>
        <v>0.84583808437856334</v>
      </c>
      <c r="Q38" s="82">
        <f t="shared" si="5"/>
        <v>0.90328794046756422</v>
      </c>
      <c r="R38" s="83">
        <v>0.92213194169979906</v>
      </c>
      <c r="S38" s="84">
        <f t="shared" si="6"/>
        <v>0.9228767572680866</v>
      </c>
      <c r="T38" s="85">
        <f>分析係数表!F41</f>
        <v>0.54692759998204588</v>
      </c>
      <c r="U38" s="86">
        <f t="shared" si="7"/>
        <v>0.50474676993184775</v>
      </c>
      <c r="V38" s="87">
        <f>分析係数表!D41</f>
        <v>0.14515911845235424</v>
      </c>
      <c r="W38" s="167">
        <f t="shared" si="8"/>
        <v>0</v>
      </c>
      <c r="X38" s="76">
        <f>分析係数表!E41</f>
        <v>0.14242111405359306</v>
      </c>
      <c r="Y38" s="166">
        <f t="shared" si="9"/>
        <v>0</v>
      </c>
    </row>
    <row r="39" spans="1:25" x14ac:dyDescent="0.2">
      <c r="A39" s="6" t="s">
        <v>51</v>
      </c>
      <c r="B39" s="5" t="s">
        <v>368</v>
      </c>
      <c r="C39" s="90"/>
      <c r="D39" s="76">
        <f>投入係数表!L39</f>
        <v>3.083564600678384E-4</v>
      </c>
      <c r="E39" s="77">
        <f>$C$14*D39</f>
        <v>3.0835646006783839E-2</v>
      </c>
      <c r="F39" s="76">
        <f>分析係数表!C42</f>
        <v>0.23407560849300879</v>
      </c>
      <c r="G39" s="77">
        <f>E39*F39</f>
        <v>7.2178726023129436E-3</v>
      </c>
      <c r="H39" s="77">
        <v>9.3928667065497923E-3</v>
      </c>
      <c r="I39" s="77">
        <f>C39+H39</f>
        <v>9.3928667065497923E-3</v>
      </c>
      <c r="J39" s="76">
        <f>分析係数表!G42</f>
        <v>0.48351648351648352</v>
      </c>
      <c r="K39" s="78">
        <f>I39*J39</f>
        <v>4.5416058800900093E-3</v>
      </c>
      <c r="L39" s="79"/>
      <c r="M39" s="80"/>
      <c r="N39" s="81">
        <f>分析係数表!H42</f>
        <v>1.4092354393413963E-2</v>
      </c>
      <c r="O39" s="82">
        <f t="shared" si="4"/>
        <v>0.2109952276244986</v>
      </c>
      <c r="P39" s="76">
        <f>分析係数表!C42</f>
        <v>0.23407560849300879</v>
      </c>
      <c r="Q39" s="82">
        <f>O39*P39</f>
        <v>4.9388836295325408E-2</v>
      </c>
      <c r="R39" s="83">
        <v>5.2669424462273393E-2</v>
      </c>
      <c r="S39" s="84">
        <f>I39+R39</f>
        <v>6.2062291168823183E-2</v>
      </c>
      <c r="T39" s="85">
        <f>分析係数表!F42</f>
        <v>0.55384615384615388</v>
      </c>
      <c r="U39" s="86">
        <f t="shared" si="7"/>
        <v>3.4372961262732843E-2</v>
      </c>
      <c r="V39" s="87">
        <f>分析係数表!D42</f>
        <v>0.66153846153846152</v>
      </c>
      <c r="W39" s="167">
        <f t="shared" si="8"/>
        <v>0</v>
      </c>
      <c r="X39" s="76">
        <f>分析係数表!E42</f>
        <v>0.56483516483516483</v>
      </c>
      <c r="Y39" s="166">
        <f t="shared" si="9"/>
        <v>0</v>
      </c>
    </row>
    <row r="40" spans="1:25" x14ac:dyDescent="0.2">
      <c r="A40" s="6" t="s">
        <v>195</v>
      </c>
      <c r="B40" s="5" t="s">
        <v>41</v>
      </c>
      <c r="C40" s="90"/>
      <c r="D40" s="76">
        <f>投入係数表!L40</f>
        <v>3.6386062288004936E-2</v>
      </c>
      <c r="E40" s="77">
        <f>$C$14*D40</f>
        <v>3.6386062288004934</v>
      </c>
      <c r="F40" s="76">
        <f>分析係数表!C43</f>
        <v>0.27699973067600325</v>
      </c>
      <c r="G40" s="77">
        <f>E40*F40</f>
        <v>1.0078929454137646</v>
      </c>
      <c r="H40" s="77">
        <v>1.2380993827771642</v>
      </c>
      <c r="I40" s="77">
        <f>C40+H40</f>
        <v>1.2380993827771642</v>
      </c>
      <c r="J40" s="76">
        <f>分析係数表!G43</f>
        <v>0.36947234730400647</v>
      </c>
      <c r="K40" s="78">
        <f>I40*J40</f>
        <v>0.45744348515032046</v>
      </c>
      <c r="L40" s="79"/>
      <c r="M40" s="80"/>
      <c r="N40" s="81">
        <f>分析係数表!H43</f>
        <v>3.8415354614357487E-2</v>
      </c>
      <c r="O40" s="82">
        <f t="shared" si="4"/>
        <v>0.57516694974122007</v>
      </c>
      <c r="P40" s="76">
        <f>分析係数表!C43</f>
        <v>0.27699973067600325</v>
      </c>
      <c r="Q40" s="82">
        <f>O40*P40</f>
        <v>0.15932109017205626</v>
      </c>
      <c r="R40" s="83">
        <v>0.27627989863598151</v>
      </c>
      <c r="S40" s="84">
        <f>I40+R40</f>
        <v>1.5143792814131458</v>
      </c>
      <c r="T40" s="85">
        <f>分析係数表!F43</f>
        <v>0.59762152176423045</v>
      </c>
      <c r="U40" s="86">
        <f t="shared" si="7"/>
        <v>0.90502565068634599</v>
      </c>
      <c r="V40" s="87">
        <f>分析係数表!D43</f>
        <v>0.12735249971134974</v>
      </c>
      <c r="W40" s="167">
        <f t="shared" si="8"/>
        <v>0</v>
      </c>
      <c r="X40" s="76">
        <f>分析係数表!E43</f>
        <v>0.10079667474887426</v>
      </c>
      <c r="Y40" s="166">
        <f t="shared" si="9"/>
        <v>0</v>
      </c>
    </row>
    <row r="41" spans="1:25" x14ac:dyDescent="0.2">
      <c r="A41" s="6" t="s">
        <v>341</v>
      </c>
      <c r="B41" s="5" t="s">
        <v>42</v>
      </c>
      <c r="C41" s="90"/>
      <c r="D41" s="76">
        <f>投入係数表!L41</f>
        <v>0</v>
      </c>
      <c r="E41" s="77">
        <f>$C$14*D41</f>
        <v>0</v>
      </c>
      <c r="F41" s="76">
        <f>分析係数表!C44</f>
        <v>0.49584741394123377</v>
      </c>
      <c r="G41" s="77">
        <f>E41*F41</f>
        <v>0</v>
      </c>
      <c r="H41" s="77">
        <v>1.5830348902068198E-3</v>
      </c>
      <c r="I41" s="77">
        <f>C41+H41</f>
        <v>1.5830348902068198E-3</v>
      </c>
      <c r="J41" s="76">
        <f>分析係数表!G44</f>
        <v>0.26302305721605468</v>
      </c>
      <c r="K41" s="78">
        <f>I41*J41</f>
        <v>4.1637467650187921E-4</v>
      </c>
      <c r="L41" s="79"/>
      <c r="M41" s="80"/>
      <c r="N41" s="81">
        <f>分析係数表!H44</f>
        <v>0.12140366382001748</v>
      </c>
      <c r="O41" s="82">
        <f t="shared" si="4"/>
        <v>1.8176944013077116</v>
      </c>
      <c r="P41" s="76">
        <f>分析係数表!C44</f>
        <v>0.49584741394123377</v>
      </c>
      <c r="Q41" s="82">
        <f>O41*P41</f>
        <v>0.90129906822388794</v>
      </c>
      <c r="R41" s="83">
        <v>0.91778018512285575</v>
      </c>
      <c r="S41" s="84">
        <f>I41+R41</f>
        <v>0.91936322001306259</v>
      </c>
      <c r="T41" s="85">
        <f>分析係数表!F44</f>
        <v>0.50173640762880733</v>
      </c>
      <c r="U41" s="86">
        <f t="shared" si="7"/>
        <v>0.46127799931540686</v>
      </c>
      <c r="V41" s="87">
        <f>分析係数表!D44</f>
        <v>0.16572729860518076</v>
      </c>
      <c r="W41" s="167">
        <f t="shared" si="8"/>
        <v>0</v>
      </c>
      <c r="X41" s="76">
        <f>分析係数表!E44</f>
        <v>0.11534301167093652</v>
      </c>
      <c r="Y41" s="166">
        <f t="shared" si="9"/>
        <v>0</v>
      </c>
    </row>
    <row r="42" spans="1:25" x14ac:dyDescent="0.2">
      <c r="A42" s="6" t="s">
        <v>342</v>
      </c>
      <c r="B42" s="5" t="s">
        <v>279</v>
      </c>
      <c r="C42" s="90"/>
      <c r="D42" s="76">
        <f>投入係数表!L42</f>
        <v>1.541782300339192E-4</v>
      </c>
      <c r="E42" s="77">
        <f>$C$14*D42</f>
        <v>1.5417823003391919E-2</v>
      </c>
      <c r="F42" s="76">
        <f>分析係数表!C45</f>
        <v>1</v>
      </c>
      <c r="G42" s="77">
        <f>E42*F42</f>
        <v>1.5417823003391919E-2</v>
      </c>
      <c r="H42" s="77">
        <v>2.8307929613485022E-2</v>
      </c>
      <c r="I42" s="77">
        <f>C42+H42</f>
        <v>2.8307929613485022E-2</v>
      </c>
      <c r="J42" s="76">
        <f>分析係数表!G45</f>
        <v>0</v>
      </c>
      <c r="K42" s="78">
        <f>I42*J42</f>
        <v>0</v>
      </c>
      <c r="L42" s="79"/>
      <c r="M42" s="80"/>
      <c r="N42" s="81">
        <f>分析係数表!H45</f>
        <v>0</v>
      </c>
      <c r="O42" s="82">
        <f t="shared" si="4"/>
        <v>0</v>
      </c>
      <c r="P42" s="76">
        <f>分析係数表!C45</f>
        <v>1</v>
      </c>
      <c r="Q42" s="82">
        <f>O42*P42</f>
        <v>0</v>
      </c>
      <c r="R42" s="83">
        <v>1.7452722285000818E-2</v>
      </c>
      <c r="S42" s="84">
        <f>I42+R42</f>
        <v>4.5760651898485841E-2</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76">
        <f>投入係数表!L43</f>
        <v>1.6959605303731114E-3</v>
      </c>
      <c r="E43" s="77">
        <f>$C$14*D43</f>
        <v>0.16959605303731112</v>
      </c>
      <c r="F43" s="76">
        <f>分析係数表!C46</f>
        <v>1</v>
      </c>
      <c r="G43" s="77">
        <f>E43*F43</f>
        <v>0.16959605303731112</v>
      </c>
      <c r="H43" s="77">
        <v>0.22719907539420753</v>
      </c>
      <c r="I43" s="77">
        <f>C43+H43</f>
        <v>0.22719907539420753</v>
      </c>
      <c r="J43" s="76">
        <f>分析係数表!G46</f>
        <v>9.2759598041741824E-3</v>
      </c>
      <c r="K43" s="78">
        <f>I43*J43</f>
        <v>2.1074894909022084E-3</v>
      </c>
      <c r="L43" s="79"/>
      <c r="M43" s="80"/>
      <c r="N43" s="81">
        <f>分析係数表!H46</f>
        <v>9.0452357851660434E-2</v>
      </c>
      <c r="O43" s="82">
        <f t="shared" si="4"/>
        <v>1.3542815700833528</v>
      </c>
      <c r="P43" s="76">
        <f>分析係数表!C46</f>
        <v>1</v>
      </c>
      <c r="Q43" s="82">
        <f>O43*P43</f>
        <v>1.3542815700833528</v>
      </c>
      <c r="R43" s="83">
        <v>1.3910309139024721</v>
      </c>
      <c r="S43" s="84">
        <f>I43+R43</f>
        <v>1.6182299892966796</v>
      </c>
      <c r="T43" s="85">
        <f>分析係数表!F46</f>
        <v>0.31349308597440523</v>
      </c>
      <c r="U43" s="86">
        <f t="shared" si="7"/>
        <v>0.50730391316094481</v>
      </c>
      <c r="V43" s="87">
        <f>分析係数表!D46</f>
        <v>1.71777033410633E-4</v>
      </c>
      <c r="W43" s="167">
        <f t="shared" si="8"/>
        <v>0</v>
      </c>
      <c r="X43" s="76">
        <f>分析係数表!E46</f>
        <v>5.1533110023189901E-4</v>
      </c>
      <c r="Y43" s="166">
        <f t="shared" si="9"/>
        <v>0</v>
      </c>
    </row>
    <row r="44" spans="1:25" x14ac:dyDescent="0.2">
      <c r="A44" s="192">
        <v>40</v>
      </c>
      <c r="B44" s="14" t="s">
        <v>151</v>
      </c>
      <c r="C44" s="197">
        <f>SUM(C5:C43)</f>
        <v>100</v>
      </c>
      <c r="D44" s="92">
        <f>投入係数表!L44</f>
        <v>0.66003700277520816</v>
      </c>
      <c r="E44" s="91">
        <f>SUM(E5:E43)</f>
        <v>66.003700277520792</v>
      </c>
      <c r="F44" s="92">
        <f>分析係数表!C47</f>
        <v>0.37574754530031729</v>
      </c>
      <c r="G44" s="91">
        <f>SUM(G5:G43)</f>
        <v>10.883068757936751</v>
      </c>
      <c r="H44" s="91">
        <f>SUM(H5:H43)</f>
        <v>12.672298251149316</v>
      </c>
      <c r="I44" s="91">
        <f>SUM(I5:I43)</f>
        <v>112.67229825114931</v>
      </c>
      <c r="J44" s="92">
        <f>分析係数表!G47</f>
        <v>0.18377890112838052</v>
      </c>
      <c r="K44" s="93">
        <f>SUM(K5:K43)</f>
        <v>23.866608642507835</v>
      </c>
      <c r="L44" s="94">
        <f>最終需要_まとめ!$L$33</f>
        <v>0.62733333333333341</v>
      </c>
      <c r="M44" s="91">
        <f>K44*L44</f>
        <v>14.972319155066584</v>
      </c>
      <c r="N44" s="95">
        <f>分析係数表!H47</f>
        <v>1</v>
      </c>
      <c r="O44" s="96">
        <f>SUM(O5:O43)</f>
        <v>14.972319155066586</v>
      </c>
      <c r="P44" s="92">
        <f>分析係数表!C47</f>
        <v>0.37574754530031729</v>
      </c>
      <c r="Q44" s="96">
        <f>SUM(Q5:Q43)</f>
        <v>6.4297861542235157</v>
      </c>
      <c r="R44" s="91">
        <f>SUM(R5:R43)</f>
        <v>7.6509045888573066</v>
      </c>
      <c r="S44" s="97">
        <f>SUM(S5:S43)</f>
        <v>120.32320284000662</v>
      </c>
      <c r="T44" s="98">
        <f>分析係数表!F47</f>
        <v>0.42462652784065186</v>
      </c>
      <c r="U44" s="99">
        <f>SUM(U5:U43)</f>
        <v>41.59550873940637</v>
      </c>
      <c r="V44" s="100">
        <f>分析係数表!D47</f>
        <v>4.7224737186258234E-2</v>
      </c>
      <c r="W44" s="164">
        <f>SUM(W5:W43)</f>
        <v>4</v>
      </c>
      <c r="X44" s="92">
        <f>分析係数表!E47</f>
        <v>3.9558288483141357E-2</v>
      </c>
      <c r="Y44" s="165">
        <f>SUM(Y5:Y43)</f>
        <v>3</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2015年赤穂市産業連関表</v>
      </c>
      <c r="H1" s="401"/>
      <c r="I1" s="401"/>
    </row>
    <row r="2" spans="1:25" x14ac:dyDescent="0.2">
      <c r="B2" s="3" t="s">
        <v>242</v>
      </c>
      <c r="S2" s="3" t="s">
        <v>153</v>
      </c>
      <c r="U2" s="64" t="s">
        <v>210</v>
      </c>
      <c r="W2" s="3" t="s">
        <v>130</v>
      </c>
      <c r="Y2" s="3" t="s">
        <v>154</v>
      </c>
    </row>
    <row r="3" spans="1:25" ht="44" x14ac:dyDescent="0.2">
      <c r="B3" s="65"/>
      <c r="C3" s="66" t="s">
        <v>228</v>
      </c>
      <c r="D3" s="66" t="s">
        <v>243</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投入係数表!M5</f>
        <v>1.6446827406993192E-4</v>
      </c>
      <c r="E5" s="77">
        <f t="shared" ref="E5:E38" si="0">$C$15*D5</f>
        <v>1.6446827406993193E-2</v>
      </c>
      <c r="F5" s="76">
        <f>分析係数表!C8</f>
        <v>1</v>
      </c>
      <c r="G5" s="77">
        <f t="shared" ref="G5:G38" si="1">E5*F5</f>
        <v>1.6446827406993193E-2</v>
      </c>
      <c r="H5" s="77">
        <f t="array" ref="H5:H43">MMULT(逆行列係数!C5:AO43,'11'!G5:G43)</f>
        <v>2.6496569599793809E-2</v>
      </c>
      <c r="I5" s="77">
        <f t="shared" ref="I5:I38" si="2">C5+H5</f>
        <v>2.6496569599793809E-2</v>
      </c>
      <c r="J5" s="76">
        <f>分析係数表!G8</f>
        <v>0.11972098922003804</v>
      </c>
      <c r="K5" s="78">
        <f t="shared" ref="K5:K38" si="3">I5*J5</f>
        <v>3.1721955234249024E-3</v>
      </c>
      <c r="L5" s="79" t="s">
        <v>183</v>
      </c>
      <c r="M5" s="80" t="s">
        <v>183</v>
      </c>
      <c r="N5" s="81">
        <f>分析係数表!H8</f>
        <v>1.236323115495826E-2</v>
      </c>
      <c r="O5" s="82">
        <f t="shared" ref="O5:O43" si="4">$M$44*N5</f>
        <v>0.20809534076181324</v>
      </c>
      <c r="P5" s="76">
        <f>分析係数表!C8</f>
        <v>1</v>
      </c>
      <c r="Q5" s="82">
        <f t="shared" ref="Q5:Q38" si="5">O5*P5</f>
        <v>0.20809534076181324</v>
      </c>
      <c r="R5" s="83">
        <f t="array" ref="R5:R43">MMULT(逆行列係数!C5:AO43,'11'!Q5:Q43)</f>
        <v>0.27821802478367746</v>
      </c>
      <c r="S5" s="84">
        <f t="shared" ref="S5:S38" si="6">I5+R5</f>
        <v>0.30471459438347126</v>
      </c>
      <c r="T5" s="85">
        <f>分析係数表!F8</f>
        <v>0.45136334812935952</v>
      </c>
      <c r="U5" s="86">
        <f t="shared" ref="U5:U43" si="7">S5*T5</f>
        <v>0.13753699954480331</v>
      </c>
      <c r="V5" s="87">
        <f>分析係数表!D8</f>
        <v>6.2777425491439443E-2</v>
      </c>
      <c r="W5" s="167">
        <f t="shared" ref="W5:W43" si="8">ROUND(S5*V5,0)</f>
        <v>0</v>
      </c>
      <c r="X5" s="76">
        <f>分析係数表!E8</f>
        <v>5.7324032974001266E-2</v>
      </c>
      <c r="Y5" s="166">
        <f t="shared" ref="Y5:Y43" si="9">ROUND(S5*X5,0)</f>
        <v>0</v>
      </c>
    </row>
    <row r="6" spans="1:25" x14ac:dyDescent="0.2">
      <c r="A6" s="6" t="s">
        <v>220</v>
      </c>
      <c r="B6" s="5" t="s">
        <v>266</v>
      </c>
      <c r="C6" s="90"/>
      <c r="D6" s="76">
        <f>投入係数表!M6</f>
        <v>0</v>
      </c>
      <c r="E6" s="77">
        <f t="shared" si="0"/>
        <v>0</v>
      </c>
      <c r="F6" s="76">
        <f>分析係数表!C9</f>
        <v>2.7906976744186074E-2</v>
      </c>
      <c r="G6" s="77">
        <f t="shared" si="1"/>
        <v>0</v>
      </c>
      <c r="H6" s="77">
        <v>2.152639949794036E-4</v>
      </c>
      <c r="I6" s="77">
        <f t="shared" si="2"/>
        <v>2.152639949794036E-4</v>
      </c>
      <c r="J6" s="76">
        <f>分析係数表!G9</f>
        <v>0.2857142857142857</v>
      </c>
      <c r="K6" s="78">
        <f t="shared" si="3"/>
        <v>6.1503998565543876E-5</v>
      </c>
      <c r="L6" s="79"/>
      <c r="M6" s="80"/>
      <c r="N6" s="81">
        <f>分析係数表!H9</f>
        <v>6.5322433452770924E-4</v>
      </c>
      <c r="O6" s="82">
        <f t="shared" si="4"/>
        <v>1.0994936419427585E-2</v>
      </c>
      <c r="P6" s="76">
        <f>分析係数表!C9</f>
        <v>2.7906976744186074E-2</v>
      </c>
      <c r="Q6" s="82">
        <f t="shared" si="5"/>
        <v>3.0683543496077013E-4</v>
      </c>
      <c r="R6" s="83">
        <v>3.6423444449443508E-4</v>
      </c>
      <c r="S6" s="84">
        <f t="shared" si="6"/>
        <v>5.7949843947383874E-4</v>
      </c>
      <c r="T6" s="85">
        <f>分析係数表!F9</f>
        <v>0.7142857142857143</v>
      </c>
      <c r="U6" s="86">
        <f t="shared" si="7"/>
        <v>4.1392745676702765E-4</v>
      </c>
      <c r="V6" s="87">
        <f>分析係数表!D9</f>
        <v>0</v>
      </c>
      <c r="W6" s="167">
        <f t="shared" si="8"/>
        <v>0</v>
      </c>
      <c r="X6" s="76">
        <f>分析係数表!E9</f>
        <v>0</v>
      </c>
      <c r="Y6" s="166">
        <f t="shared" si="9"/>
        <v>0</v>
      </c>
    </row>
    <row r="7" spans="1:25" x14ac:dyDescent="0.2">
      <c r="A7" s="6" t="s">
        <v>221</v>
      </c>
      <c r="B7" s="5" t="s">
        <v>267</v>
      </c>
      <c r="C7" s="90"/>
      <c r="D7" s="76">
        <f>投入係数表!M7</f>
        <v>0</v>
      </c>
      <c r="E7" s="77">
        <f t="shared" si="0"/>
        <v>0</v>
      </c>
      <c r="F7" s="76">
        <f>分析係数表!C10</f>
        <v>1</v>
      </c>
      <c r="G7" s="77">
        <f t="shared" si="1"/>
        <v>0</v>
      </c>
      <c r="H7" s="77">
        <v>1.1621629464735652E-2</v>
      </c>
      <c r="I7" s="77">
        <f t="shared" si="2"/>
        <v>1.1621629464735652E-2</v>
      </c>
      <c r="J7" s="76">
        <f>分析係数表!G10</f>
        <v>0.17979610750695088</v>
      </c>
      <c r="K7" s="78">
        <f t="shared" si="3"/>
        <v>2.0895237406475596E-3</v>
      </c>
      <c r="L7" s="79"/>
      <c r="M7" s="80"/>
      <c r="N7" s="81">
        <f>分析係数表!H10</f>
        <v>1.2488112277735618E-3</v>
      </c>
      <c r="O7" s="82">
        <f t="shared" si="4"/>
        <v>2.1019731390082147E-2</v>
      </c>
      <c r="P7" s="76">
        <f>分析係数表!C10</f>
        <v>1</v>
      </c>
      <c r="Q7" s="82">
        <f t="shared" si="5"/>
        <v>2.1019731390082147E-2</v>
      </c>
      <c r="R7" s="83">
        <v>3.0652721747400802E-2</v>
      </c>
      <c r="S7" s="84">
        <f t="shared" si="6"/>
        <v>4.2274351212136456E-2</v>
      </c>
      <c r="T7" s="85">
        <f>分析係数表!F10</f>
        <v>0.51899907321594063</v>
      </c>
      <c r="U7" s="86">
        <f t="shared" si="7"/>
        <v>2.1940349099903996E-2</v>
      </c>
      <c r="V7" s="87">
        <f>分析係数表!D10</f>
        <v>9.8239110287303061E-2</v>
      </c>
      <c r="W7" s="167">
        <f t="shared" si="8"/>
        <v>0</v>
      </c>
      <c r="X7" s="76">
        <f>分析係数表!E10</f>
        <v>2.9657089898053754E-2</v>
      </c>
      <c r="Y7" s="166">
        <f t="shared" si="9"/>
        <v>0</v>
      </c>
    </row>
    <row r="8" spans="1:25" x14ac:dyDescent="0.2">
      <c r="A8" s="6" t="s">
        <v>222</v>
      </c>
      <c r="B8" s="5" t="s">
        <v>27</v>
      </c>
      <c r="C8" s="90"/>
      <c r="D8" s="76">
        <f>投入係数表!M8</f>
        <v>6.8714844906417549E-2</v>
      </c>
      <c r="E8" s="77">
        <f t="shared" si="0"/>
        <v>6.8714844906417554</v>
      </c>
      <c r="F8" s="76">
        <f>分析係数表!C11</f>
        <v>4.7758906908440535E-3</v>
      </c>
      <c r="G8" s="77">
        <f t="shared" si="1"/>
        <v>3.281745881113525E-2</v>
      </c>
      <c r="H8" s="77">
        <v>4.6957862407332865E-2</v>
      </c>
      <c r="I8" s="77">
        <f t="shared" si="2"/>
        <v>4.6957862407332865E-2</v>
      </c>
      <c r="J8" s="76">
        <f>分析係数表!G11</f>
        <v>0.34306569343065696</v>
      </c>
      <c r="K8" s="78">
        <f t="shared" si="3"/>
        <v>1.6109631628793027E-2</v>
      </c>
      <c r="L8" s="79"/>
      <c r="M8" s="80"/>
      <c r="N8" s="81">
        <f>分析係数表!H11</f>
        <v>-1.9212480427285565E-5</v>
      </c>
      <c r="O8" s="82">
        <f t="shared" si="4"/>
        <v>-3.2338048292434072E-4</v>
      </c>
      <c r="P8" s="76">
        <f>分析係数表!C11</f>
        <v>4.7758906908440535E-3</v>
      </c>
      <c r="Q8" s="82">
        <f t="shared" si="5"/>
        <v>-1.5444298379990132E-6</v>
      </c>
      <c r="R8" s="83">
        <v>9.4184483076613812E-4</v>
      </c>
      <c r="S8" s="84">
        <f t="shared" si="6"/>
        <v>4.7899707238099005E-2</v>
      </c>
      <c r="T8" s="85">
        <f>分析係数表!F11</f>
        <v>0.56569343065693434</v>
      </c>
      <c r="U8" s="86">
        <f t="shared" si="7"/>
        <v>2.7096549714983015E-2</v>
      </c>
      <c r="V8" s="87">
        <f>分析係数表!D11</f>
        <v>8.0291970802919707E-2</v>
      </c>
      <c r="W8" s="167">
        <f t="shared" si="8"/>
        <v>0</v>
      </c>
      <c r="X8" s="76">
        <f>分析係数表!E11</f>
        <v>6.9343065693430656E-2</v>
      </c>
      <c r="Y8" s="166">
        <f t="shared" si="9"/>
        <v>0</v>
      </c>
    </row>
    <row r="9" spans="1:25" x14ac:dyDescent="0.2">
      <c r="A9" s="6" t="s">
        <v>223</v>
      </c>
      <c r="B9" s="5" t="s">
        <v>191</v>
      </c>
      <c r="C9" s="90"/>
      <c r="D9" s="76">
        <f>投入係数表!M9</f>
        <v>4.9340482220979571E-4</v>
      </c>
      <c r="E9" s="77">
        <f t="shared" si="0"/>
        <v>4.9340482220979573E-2</v>
      </c>
      <c r="F9" s="76">
        <f>分析係数表!C12</f>
        <v>2.7665742374590407E-2</v>
      </c>
      <c r="G9" s="77">
        <f t="shared" si="1"/>
        <v>1.3650410697636792E-3</v>
      </c>
      <c r="H9" s="77">
        <v>1.8390818526249153E-3</v>
      </c>
      <c r="I9" s="77">
        <f t="shared" si="2"/>
        <v>1.8390818526249153E-3</v>
      </c>
      <c r="J9" s="76">
        <f>分析係数表!G12</f>
        <v>0.13175675675675674</v>
      </c>
      <c r="K9" s="78">
        <f t="shared" si="3"/>
        <v>2.4231146031206653E-4</v>
      </c>
      <c r="L9" s="79"/>
      <c r="M9" s="80"/>
      <c r="N9" s="81">
        <f>分析係数表!H12</f>
        <v>9.8185381223642884E-2</v>
      </c>
      <c r="O9" s="82">
        <f t="shared" si="4"/>
        <v>1.6526359579848433</v>
      </c>
      <c r="P9" s="76">
        <f>分析係数表!C12</f>
        <v>2.7665742374590407E-2</v>
      </c>
      <c r="Q9" s="82">
        <f t="shared" si="5"/>
        <v>4.5721400652593093E-2</v>
      </c>
      <c r="R9" s="83">
        <v>5.135819479465413E-2</v>
      </c>
      <c r="S9" s="84">
        <f t="shared" si="6"/>
        <v>5.3197276647279045E-2</v>
      </c>
      <c r="T9" s="85">
        <f>分析係数表!F12</f>
        <v>0.37027027027027026</v>
      </c>
      <c r="U9" s="86">
        <f t="shared" si="7"/>
        <v>1.9697370001830347E-2</v>
      </c>
      <c r="V9" s="87">
        <f>分析係数表!D12</f>
        <v>5.1576576576576577E-2</v>
      </c>
      <c r="W9" s="167">
        <f t="shared" si="8"/>
        <v>0</v>
      </c>
      <c r="X9" s="76">
        <f>分析係数表!E12</f>
        <v>4.954954954954955E-2</v>
      </c>
      <c r="Y9" s="166">
        <f t="shared" si="9"/>
        <v>0</v>
      </c>
    </row>
    <row r="10" spans="1:25" x14ac:dyDescent="0.2">
      <c r="A10" s="6" t="s">
        <v>224</v>
      </c>
      <c r="B10" s="5" t="s">
        <v>28</v>
      </c>
      <c r="C10" s="90"/>
      <c r="D10" s="76">
        <f>投入係数表!M10</f>
        <v>3.3551527910266111E-3</v>
      </c>
      <c r="E10" s="77">
        <f t="shared" si="0"/>
        <v>0.3355152791026611</v>
      </c>
      <c r="F10" s="76">
        <f>分析係数表!C13</f>
        <v>0</v>
      </c>
      <c r="G10" s="77">
        <f t="shared" si="1"/>
        <v>0</v>
      </c>
      <c r="H10" s="77">
        <v>0</v>
      </c>
      <c r="I10" s="77">
        <f t="shared" si="2"/>
        <v>0</v>
      </c>
      <c r="J10" s="76">
        <f>分析係数表!G13</f>
        <v>0.24516960068699012</v>
      </c>
      <c r="K10" s="78">
        <f t="shared" si="3"/>
        <v>0</v>
      </c>
      <c r="L10" s="79"/>
      <c r="M10" s="80"/>
      <c r="N10" s="81">
        <f>分析係数表!H13</f>
        <v>1.522589073862381E-2</v>
      </c>
      <c r="O10" s="82">
        <f t="shared" si="4"/>
        <v>0.25627903271753999</v>
      </c>
      <c r="P10" s="76">
        <f>分析係数表!C13</f>
        <v>0</v>
      </c>
      <c r="Q10" s="82">
        <f t="shared" si="5"/>
        <v>0</v>
      </c>
      <c r="R10" s="83">
        <v>0</v>
      </c>
      <c r="S10" s="84">
        <f t="shared" si="6"/>
        <v>0</v>
      </c>
      <c r="T10" s="85">
        <f>分析係数表!F13</f>
        <v>0.38299699441820523</v>
      </c>
      <c r="U10" s="86">
        <f t="shared" si="7"/>
        <v>0</v>
      </c>
      <c r="V10" s="87">
        <f>分析係数表!D13</f>
        <v>0.13954486904250751</v>
      </c>
      <c r="W10" s="167">
        <f t="shared" si="8"/>
        <v>0</v>
      </c>
      <c r="X10" s="76">
        <f>分析係数表!E13</f>
        <v>0.1348218119364534</v>
      </c>
      <c r="Y10" s="166">
        <f t="shared" si="9"/>
        <v>0</v>
      </c>
    </row>
    <row r="11" spans="1:25" x14ac:dyDescent="0.2">
      <c r="A11" s="6" t="s">
        <v>225</v>
      </c>
      <c r="B11" s="5" t="s">
        <v>268</v>
      </c>
      <c r="C11" s="90"/>
      <c r="D11" s="76">
        <f>投入係数表!M11</f>
        <v>2.0755896187625408E-2</v>
      </c>
      <c r="E11" s="77">
        <f t="shared" si="0"/>
        <v>2.0755896187625407</v>
      </c>
      <c r="F11" s="76">
        <f>分析係数表!C14</f>
        <v>8.758537565287261E-2</v>
      </c>
      <c r="G11" s="77">
        <f t="shared" si="1"/>
        <v>0.18179129646051978</v>
      </c>
      <c r="H11" s="77">
        <v>0.23345395625151844</v>
      </c>
      <c r="I11" s="77">
        <f t="shared" si="2"/>
        <v>0.23345395625151844</v>
      </c>
      <c r="J11" s="76">
        <f>分析係数表!G14</f>
        <v>0.1675092686215032</v>
      </c>
      <c r="K11" s="78">
        <f t="shared" si="3"/>
        <v>3.9105701468488255E-2</v>
      </c>
      <c r="L11" s="79"/>
      <c r="M11" s="80"/>
      <c r="N11" s="81">
        <f>分析係数表!H14</f>
        <v>1.2392049875599189E-3</v>
      </c>
      <c r="O11" s="82">
        <f t="shared" si="4"/>
        <v>2.0858041148619975E-2</v>
      </c>
      <c r="P11" s="76">
        <f>分析係数表!C14</f>
        <v>8.758537565287261E-2</v>
      </c>
      <c r="Q11" s="82">
        <f t="shared" si="5"/>
        <v>1.826859369384955E-3</v>
      </c>
      <c r="R11" s="83">
        <v>2.1658687520810783E-2</v>
      </c>
      <c r="S11" s="84">
        <f t="shared" si="6"/>
        <v>0.25511264377232923</v>
      </c>
      <c r="T11" s="85">
        <f>分析係数表!F14</f>
        <v>0.31985170205594876</v>
      </c>
      <c r="U11" s="86">
        <f t="shared" si="7"/>
        <v>8.1598213326572439E-2</v>
      </c>
      <c r="V11" s="87">
        <f>分析係数表!D14</f>
        <v>3.3704078193461412E-2</v>
      </c>
      <c r="W11" s="167">
        <f t="shared" si="8"/>
        <v>0</v>
      </c>
      <c r="X11" s="76">
        <f>分析係数表!E14</f>
        <v>2.8985507246376812E-2</v>
      </c>
      <c r="Y11" s="166">
        <f t="shared" si="9"/>
        <v>0</v>
      </c>
    </row>
    <row r="12" spans="1:25" x14ac:dyDescent="0.2">
      <c r="A12" s="6" t="s">
        <v>226</v>
      </c>
      <c r="B12" s="5" t="s">
        <v>29</v>
      </c>
      <c r="C12" s="90"/>
      <c r="D12" s="76">
        <f>投入係数表!M12</f>
        <v>3.4933061412453538E-2</v>
      </c>
      <c r="E12" s="77">
        <f t="shared" si="0"/>
        <v>3.4933061412453537</v>
      </c>
      <c r="F12" s="76">
        <f>分析係数表!C15</f>
        <v>0</v>
      </c>
      <c r="G12" s="77">
        <f t="shared" si="1"/>
        <v>0</v>
      </c>
      <c r="H12" s="77">
        <v>0</v>
      </c>
      <c r="I12" s="77">
        <f t="shared" si="2"/>
        <v>0</v>
      </c>
      <c r="J12" s="76">
        <f>分析係数表!G15</f>
        <v>9.5604813172894237E-2</v>
      </c>
      <c r="K12" s="78">
        <f t="shared" si="3"/>
        <v>0</v>
      </c>
      <c r="L12" s="79"/>
      <c r="M12" s="80"/>
      <c r="N12" s="81">
        <f>分析係数表!H15</f>
        <v>9.0490782812515016E-3</v>
      </c>
      <c r="O12" s="82">
        <f t="shared" si="4"/>
        <v>0.15231220745736448</v>
      </c>
      <c r="P12" s="76">
        <f>分析係数表!C15</f>
        <v>0</v>
      </c>
      <c r="Q12" s="82">
        <f t="shared" si="5"/>
        <v>0</v>
      </c>
      <c r="R12" s="83">
        <v>0</v>
      </c>
      <c r="S12" s="84">
        <f t="shared" si="6"/>
        <v>0</v>
      </c>
      <c r="T12" s="85">
        <f>分析係数表!F15</f>
        <v>0.30347055098163395</v>
      </c>
      <c r="U12" s="86">
        <f t="shared" si="7"/>
        <v>0</v>
      </c>
      <c r="V12" s="87">
        <f>分析係数表!D15</f>
        <v>2.4585180493983533E-2</v>
      </c>
      <c r="W12" s="167">
        <f t="shared" si="8"/>
        <v>0</v>
      </c>
      <c r="X12" s="76">
        <f>分析係数表!E15</f>
        <v>2.2317922735908803E-2</v>
      </c>
      <c r="Y12" s="166">
        <f t="shared" si="9"/>
        <v>0</v>
      </c>
    </row>
    <row r="13" spans="1:25" x14ac:dyDescent="0.2">
      <c r="A13" s="6" t="s">
        <v>227</v>
      </c>
      <c r="B13" s="5" t="s">
        <v>30</v>
      </c>
      <c r="C13" s="90"/>
      <c r="D13" s="76">
        <f>投入係数表!M13</f>
        <v>2.2630834512022632E-2</v>
      </c>
      <c r="E13" s="77">
        <f t="shared" si="0"/>
        <v>2.2630834512022631</v>
      </c>
      <c r="F13" s="76">
        <f>分析係数表!C16</f>
        <v>0.11006875655518</v>
      </c>
      <c r="G13" s="77">
        <f t="shared" si="1"/>
        <v>0.24909478145443847</v>
      </c>
      <c r="H13" s="77">
        <v>0.32869192379630802</v>
      </c>
      <c r="I13" s="77">
        <f t="shared" si="2"/>
        <v>0.32869192379630802</v>
      </c>
      <c r="J13" s="76">
        <f>分析係数表!G16</f>
        <v>3.3349328214971212E-2</v>
      </c>
      <c r="K13" s="78">
        <f t="shared" si="3"/>
        <v>1.0961654848293383E-2</v>
      </c>
      <c r="L13" s="79"/>
      <c r="M13" s="80"/>
      <c r="N13" s="81">
        <f>分析係数表!H16</f>
        <v>1.7877213037589219E-2</v>
      </c>
      <c r="O13" s="82">
        <f t="shared" si="4"/>
        <v>0.30090553936109904</v>
      </c>
      <c r="P13" s="76">
        <f>分析係数表!C16</f>
        <v>0.11006875655518</v>
      </c>
      <c r="Q13" s="82">
        <f t="shared" si="5"/>
        <v>3.3120298558041945E-2</v>
      </c>
      <c r="R13" s="83">
        <v>4.3046107377541755E-2</v>
      </c>
      <c r="S13" s="84">
        <f t="shared" si="6"/>
        <v>0.37173803117384979</v>
      </c>
      <c r="T13" s="85">
        <f>分析係数表!F16</f>
        <v>0.28862763915547024</v>
      </c>
      <c r="U13" s="86">
        <f t="shared" si="7"/>
        <v>0.10729387032201086</v>
      </c>
      <c r="V13" s="87">
        <f>分析係数表!D16</f>
        <v>1.6314779270633396E-2</v>
      </c>
      <c r="W13" s="167">
        <f t="shared" si="8"/>
        <v>0</v>
      </c>
      <c r="X13" s="76">
        <f>分析係数表!E16</f>
        <v>1.6554702495201537E-2</v>
      </c>
      <c r="Y13" s="166">
        <f t="shared" si="9"/>
        <v>0</v>
      </c>
    </row>
    <row r="14" spans="1:25" x14ac:dyDescent="0.2">
      <c r="A14" s="6" t="s">
        <v>2</v>
      </c>
      <c r="B14" s="5" t="s">
        <v>365</v>
      </c>
      <c r="C14" s="90"/>
      <c r="D14" s="76">
        <f>投入係数表!M14</f>
        <v>7.8944771553567314E-3</v>
      </c>
      <c r="E14" s="77">
        <f t="shared" si="0"/>
        <v>0.78944771553567317</v>
      </c>
      <c r="F14" s="76">
        <f>分析係数表!C17</f>
        <v>0.13914449142004481</v>
      </c>
      <c r="G14" s="77">
        <f t="shared" si="1"/>
        <v>0.10984730088092745</v>
      </c>
      <c r="H14" s="77">
        <v>0.14896602808777484</v>
      </c>
      <c r="I14" s="77">
        <f t="shared" si="2"/>
        <v>0.14896602808777484</v>
      </c>
      <c r="J14" s="76">
        <f>分析係数表!G17</f>
        <v>0.21214924452667283</v>
      </c>
      <c r="K14" s="78">
        <f t="shared" si="3"/>
        <v>3.1603030318960557E-2</v>
      </c>
      <c r="L14" s="79"/>
      <c r="M14" s="80"/>
      <c r="N14" s="81">
        <f>分析係数表!H17</f>
        <v>3.1124218292202617E-3</v>
      </c>
      <c r="O14" s="82">
        <f t="shared" si="4"/>
        <v>5.2387638233743199E-2</v>
      </c>
      <c r="P14" s="76">
        <f>分析係数表!C17</f>
        <v>0.13914449142004481</v>
      </c>
      <c r="Q14" s="82">
        <f t="shared" si="5"/>
        <v>7.2894512787314925E-3</v>
      </c>
      <c r="R14" s="83">
        <v>1.9367410108848526E-2</v>
      </c>
      <c r="S14" s="84">
        <f t="shared" si="6"/>
        <v>0.16833343819662336</v>
      </c>
      <c r="T14" s="85">
        <f>分析係数表!F17</f>
        <v>0.32223250077089116</v>
      </c>
      <c r="U14" s="86">
        <f t="shared" si="7"/>
        <v>5.4242504753460194E-2</v>
      </c>
      <c r="V14" s="87">
        <f>分析係数表!D17</f>
        <v>3.12981806968856E-2</v>
      </c>
      <c r="W14" s="167">
        <f t="shared" si="8"/>
        <v>0</v>
      </c>
      <c r="X14" s="76">
        <f>分析係数表!E17</f>
        <v>2.8677150786308975E-2</v>
      </c>
      <c r="Y14" s="166">
        <f t="shared" si="9"/>
        <v>0</v>
      </c>
    </row>
    <row r="15" spans="1:25" x14ac:dyDescent="0.2">
      <c r="A15" s="6" t="s">
        <v>3</v>
      </c>
      <c r="B15" s="5" t="s">
        <v>31</v>
      </c>
      <c r="C15" s="75">
        <f>最終需要_まとめ!C16</f>
        <v>100</v>
      </c>
      <c r="D15" s="76">
        <f>投入係数表!M15</f>
        <v>8.697082332818E-2</v>
      </c>
      <c r="E15" s="77">
        <f t="shared" si="0"/>
        <v>8.6970823328180007</v>
      </c>
      <c r="F15" s="76">
        <f>分析係数表!C18</f>
        <v>1</v>
      </c>
      <c r="G15" s="77">
        <f t="shared" si="1"/>
        <v>8.6970823328180007</v>
      </c>
      <c r="H15" s="77">
        <v>9.612831815703256</v>
      </c>
      <c r="I15" s="77">
        <f t="shared" si="2"/>
        <v>109.61283181570326</v>
      </c>
      <c r="J15" s="76">
        <f>分析係数表!G18</f>
        <v>0.2156836946153087</v>
      </c>
      <c r="K15" s="78">
        <f t="shared" si="3"/>
        <v>23.641700543257336</v>
      </c>
      <c r="L15" s="79"/>
      <c r="M15" s="80"/>
      <c r="N15" s="81">
        <f>分析係数表!H18</f>
        <v>4.8031201068213914E-4</v>
      </c>
      <c r="O15" s="82">
        <f t="shared" si="4"/>
        <v>8.0845120731085178E-3</v>
      </c>
      <c r="P15" s="76">
        <f>分析係数表!C18</f>
        <v>1</v>
      </c>
      <c r="Q15" s="82">
        <f t="shared" si="5"/>
        <v>8.0845120731085178E-3</v>
      </c>
      <c r="R15" s="83">
        <v>3.1279284340214111E-2</v>
      </c>
      <c r="S15" s="84">
        <f t="shared" si="6"/>
        <v>109.64411110004347</v>
      </c>
      <c r="T15" s="85">
        <f>分析係数表!F18</f>
        <v>0.45886648465511004</v>
      </c>
      <c r="U15" s="86">
        <f t="shared" si="7"/>
        <v>50.312007823611282</v>
      </c>
      <c r="V15" s="87">
        <f>分析係数表!D18</f>
        <v>2.7301733495608698E-2</v>
      </c>
      <c r="W15" s="167">
        <f t="shared" si="8"/>
        <v>3</v>
      </c>
      <c r="X15" s="76">
        <f>分析係数表!E18</f>
        <v>2.9308246439261866E-2</v>
      </c>
      <c r="Y15" s="166">
        <f t="shared" si="9"/>
        <v>3</v>
      </c>
    </row>
    <row r="16" spans="1:25" x14ac:dyDescent="0.2">
      <c r="A16" s="6" t="s">
        <v>4</v>
      </c>
      <c r="B16" s="5" t="s">
        <v>32</v>
      </c>
      <c r="C16" s="90"/>
      <c r="D16" s="76">
        <f>投入係数表!M16</f>
        <v>8.4207756323805144E-3</v>
      </c>
      <c r="E16" s="77">
        <f t="shared" si="0"/>
        <v>0.8420775632380515</v>
      </c>
      <c r="F16" s="76">
        <f>分析係数表!C19</f>
        <v>0.27592808390211421</v>
      </c>
      <c r="G16" s="77">
        <f t="shared" si="1"/>
        <v>0.23235284852123694</v>
      </c>
      <c r="H16" s="77">
        <v>0.33355176812268106</v>
      </c>
      <c r="I16" s="77">
        <f t="shared" si="2"/>
        <v>0.33355176812268106</v>
      </c>
      <c r="J16" s="76">
        <f>分析係数表!G19</f>
        <v>5.7631973809848587E-2</v>
      </c>
      <c r="K16" s="78">
        <f t="shared" si="3"/>
        <v>1.9223246764675045E-2</v>
      </c>
      <c r="L16" s="79"/>
      <c r="M16" s="80"/>
      <c r="N16" s="81">
        <f>分析係数表!H19</f>
        <v>-1.2488112277735618E-4</v>
      </c>
      <c r="O16" s="82">
        <f t="shared" si="4"/>
        <v>-2.1019731390082147E-3</v>
      </c>
      <c r="P16" s="76">
        <f>分析係数表!C19</f>
        <v>0.27592808390211421</v>
      </c>
      <c r="Q16" s="82">
        <f t="shared" si="5"/>
        <v>-5.7999342066024904E-4</v>
      </c>
      <c r="R16" s="83">
        <v>6.0935885034770973E-3</v>
      </c>
      <c r="S16" s="84">
        <f t="shared" si="6"/>
        <v>0.33964535662615813</v>
      </c>
      <c r="T16" s="85">
        <f>分析係数表!F19</f>
        <v>0.23987177738371299</v>
      </c>
      <c r="U16" s="86">
        <f t="shared" si="7"/>
        <v>8.1471335374041609E-2</v>
      </c>
      <c r="V16" s="87">
        <f>分析係数表!D19</f>
        <v>7.502387123175556E-4</v>
      </c>
      <c r="W16" s="167">
        <f t="shared" si="8"/>
        <v>0</v>
      </c>
      <c r="X16" s="76">
        <f>分析係数表!E19</f>
        <v>8.1844223161915155E-4</v>
      </c>
      <c r="Y16" s="166">
        <f t="shared" si="9"/>
        <v>0</v>
      </c>
    </row>
    <row r="17" spans="1:25" x14ac:dyDescent="0.2">
      <c r="A17" s="6" t="s">
        <v>5</v>
      </c>
      <c r="B17" s="5" t="s">
        <v>33</v>
      </c>
      <c r="C17" s="90"/>
      <c r="D17" s="76">
        <f>投入係数表!M17</f>
        <v>1.0328607611591724E-2</v>
      </c>
      <c r="E17" s="77">
        <f t="shared" si="0"/>
        <v>1.0328607611591722</v>
      </c>
      <c r="F17" s="76">
        <f>分析係数表!C20</f>
        <v>2.5484643868438295E-2</v>
      </c>
      <c r="G17" s="77">
        <f t="shared" si="1"/>
        <v>2.6322088663825609E-2</v>
      </c>
      <c r="H17" s="77">
        <v>3.0901985300018614E-2</v>
      </c>
      <c r="I17" s="77">
        <f t="shared" si="2"/>
        <v>3.0901985300018614E-2</v>
      </c>
      <c r="J17" s="76">
        <f>分析係数表!G20</f>
        <v>9.947643979057591E-2</v>
      </c>
      <c r="K17" s="78">
        <f t="shared" si="3"/>
        <v>3.0740194801065633E-3</v>
      </c>
      <c r="L17" s="79"/>
      <c r="M17" s="80"/>
      <c r="N17" s="81">
        <f>分析係数表!H20</f>
        <v>5.9558689324585256E-4</v>
      </c>
      <c r="O17" s="82">
        <f t="shared" si="4"/>
        <v>1.0024794970654562E-2</v>
      </c>
      <c r="P17" s="76">
        <f>分析係数表!C20</f>
        <v>2.5484643868438295E-2</v>
      </c>
      <c r="Q17" s="82">
        <f t="shared" si="5"/>
        <v>2.5547832968124282E-4</v>
      </c>
      <c r="R17" s="83">
        <v>1.0434803349685603E-3</v>
      </c>
      <c r="S17" s="84">
        <f t="shared" si="6"/>
        <v>3.1945465634987173E-2</v>
      </c>
      <c r="T17" s="85">
        <f>分析係数表!F20</f>
        <v>0.22338568935427575</v>
      </c>
      <c r="U17" s="86">
        <f t="shared" si="7"/>
        <v>7.1361598626149356E-3</v>
      </c>
      <c r="V17" s="87">
        <f>分析係数表!D20</f>
        <v>0.15532286212914484</v>
      </c>
      <c r="W17" s="167">
        <f t="shared" si="8"/>
        <v>0</v>
      </c>
      <c r="X17" s="76">
        <f>分析係数表!E20</f>
        <v>0.17102966841186737</v>
      </c>
      <c r="Y17" s="166">
        <f t="shared" si="9"/>
        <v>0</v>
      </c>
    </row>
    <row r="18" spans="1:25" x14ac:dyDescent="0.2">
      <c r="A18" s="6" t="s">
        <v>6</v>
      </c>
      <c r="B18" s="5" t="s">
        <v>34</v>
      </c>
      <c r="C18" s="90"/>
      <c r="D18" s="76">
        <f>投入係数表!M18</f>
        <v>1.1085161672313411E-2</v>
      </c>
      <c r="E18" s="77">
        <f t="shared" si="0"/>
        <v>1.1085161672313411</v>
      </c>
      <c r="F18" s="76">
        <f>分析係数表!C21</f>
        <v>0.22087867795243854</v>
      </c>
      <c r="G18" s="77">
        <f t="shared" si="1"/>
        <v>0.24484758550696289</v>
      </c>
      <c r="H18" s="77">
        <v>0.30043021592178343</v>
      </c>
      <c r="I18" s="77">
        <f t="shared" si="2"/>
        <v>0.30043021592178343</v>
      </c>
      <c r="J18" s="76">
        <f>分析係数表!G21</f>
        <v>0.28511270745603173</v>
      </c>
      <c r="K18" s="78">
        <f t="shared" si="3"/>
        <v>8.5656472263059891E-2</v>
      </c>
      <c r="L18" s="79"/>
      <c r="M18" s="80"/>
      <c r="N18" s="81">
        <f>分析係数表!H21</f>
        <v>9.8944274200520651E-4</v>
      </c>
      <c r="O18" s="82">
        <f t="shared" si="4"/>
        <v>1.6654094870603545E-2</v>
      </c>
      <c r="P18" s="76">
        <f>分析係数表!C21</f>
        <v>0.22087867795243854</v>
      </c>
      <c r="Q18" s="82">
        <f t="shared" si="5"/>
        <v>3.6785344575133989E-3</v>
      </c>
      <c r="R18" s="83">
        <v>1.1171964309834524E-2</v>
      </c>
      <c r="S18" s="84">
        <f t="shared" si="6"/>
        <v>0.31160218023161795</v>
      </c>
      <c r="T18" s="85">
        <f>分析係数表!F21</f>
        <v>0.42531582858558337</v>
      </c>
      <c r="U18" s="86">
        <f t="shared" si="7"/>
        <v>0.13252933947428489</v>
      </c>
      <c r="V18" s="87">
        <f>分析係数表!D21</f>
        <v>6.1431756254644539E-2</v>
      </c>
      <c r="W18" s="167">
        <f t="shared" si="8"/>
        <v>0</v>
      </c>
      <c r="X18" s="76">
        <f>分析係数表!E21</f>
        <v>5.1523408471637354E-2</v>
      </c>
      <c r="Y18" s="166">
        <f t="shared" si="9"/>
        <v>0</v>
      </c>
    </row>
    <row r="19" spans="1:25" x14ac:dyDescent="0.2">
      <c r="A19" s="6" t="s">
        <v>7</v>
      </c>
      <c r="B19" s="5" t="s">
        <v>269</v>
      </c>
      <c r="C19" s="90"/>
      <c r="D19" s="76">
        <f>投入係数表!M19</f>
        <v>2.2367685273510739E-3</v>
      </c>
      <c r="E19" s="77">
        <f t="shared" si="0"/>
        <v>0.2236768527351074</v>
      </c>
      <c r="F19" s="76">
        <f>分析係数表!C22</f>
        <v>2.2900763358778664E-2</v>
      </c>
      <c r="G19" s="77">
        <f t="shared" si="1"/>
        <v>5.1223706733230789E-3</v>
      </c>
      <c r="H19" s="77">
        <v>6.4795340186255415E-3</v>
      </c>
      <c r="I19" s="77">
        <f t="shared" si="2"/>
        <v>6.4795340186255415E-3</v>
      </c>
      <c r="J19" s="76">
        <f>分析係数表!G22</f>
        <v>0.19537275064267351</v>
      </c>
      <c r="K19" s="78">
        <f t="shared" si="3"/>
        <v>1.2659243841016481E-3</v>
      </c>
      <c r="L19" s="79"/>
      <c r="M19" s="80"/>
      <c r="N19" s="81">
        <f>分析係数表!H22</f>
        <v>4.8031201068213912E-5</v>
      </c>
      <c r="O19" s="82">
        <f t="shared" si="4"/>
        <v>8.0845120731085171E-4</v>
      </c>
      <c r="P19" s="76">
        <f>分析係数表!C22</f>
        <v>2.2900763358778664E-2</v>
      </c>
      <c r="Q19" s="82">
        <f t="shared" si="5"/>
        <v>1.8514149785744727E-5</v>
      </c>
      <c r="R19" s="83">
        <v>2.3311215459614578E-4</v>
      </c>
      <c r="S19" s="84">
        <f t="shared" si="6"/>
        <v>6.7126461732216871E-3</v>
      </c>
      <c r="T19" s="85">
        <f>分析係数表!F22</f>
        <v>0.41388174807197942</v>
      </c>
      <c r="U19" s="86">
        <f t="shared" si="7"/>
        <v>2.7782417323616751E-3</v>
      </c>
      <c r="V19" s="87">
        <f>分析係数表!D22</f>
        <v>2.313624678663239E-2</v>
      </c>
      <c r="W19" s="167">
        <f t="shared" si="8"/>
        <v>0</v>
      </c>
      <c r="X19" s="76">
        <f>分析係数表!E22</f>
        <v>1.713796058269066E-2</v>
      </c>
      <c r="Y19" s="166">
        <f t="shared" si="9"/>
        <v>0</v>
      </c>
    </row>
    <row r="20" spans="1:25" x14ac:dyDescent="0.2">
      <c r="A20" s="6" t="s">
        <v>8</v>
      </c>
      <c r="B20" s="5" t="s">
        <v>270</v>
      </c>
      <c r="C20" s="90"/>
      <c r="D20" s="76">
        <f>投入係数表!M20</f>
        <v>1.4473208118154009E-3</v>
      </c>
      <c r="E20" s="77">
        <f t="shared" si="0"/>
        <v>0.1447320811815401</v>
      </c>
      <c r="F20" s="76">
        <f>分析係数表!C23</f>
        <v>0</v>
      </c>
      <c r="G20" s="77">
        <f t="shared" si="1"/>
        <v>0</v>
      </c>
      <c r="H20" s="77">
        <v>0</v>
      </c>
      <c r="I20" s="77">
        <f t="shared" si="2"/>
        <v>0</v>
      </c>
      <c r="J20" s="76">
        <f>分析係数表!G23</f>
        <v>0.21568627450980393</v>
      </c>
      <c r="K20" s="78">
        <f t="shared" si="3"/>
        <v>0</v>
      </c>
      <c r="L20" s="79"/>
      <c r="M20" s="80"/>
      <c r="N20" s="81">
        <f>分析係数表!H23</f>
        <v>2.8818720640928347E-5</v>
      </c>
      <c r="O20" s="82">
        <f t="shared" si="4"/>
        <v>4.8507072438651105E-4</v>
      </c>
      <c r="P20" s="76">
        <f>分析係数表!C23</f>
        <v>0</v>
      </c>
      <c r="Q20" s="82">
        <f t="shared" si="5"/>
        <v>0</v>
      </c>
      <c r="R20" s="83">
        <v>0</v>
      </c>
      <c r="S20" s="84">
        <f t="shared" si="6"/>
        <v>0</v>
      </c>
      <c r="T20" s="85">
        <f>分析係数表!F23</f>
        <v>0.44049247606019154</v>
      </c>
      <c r="U20" s="86">
        <f t="shared" si="7"/>
        <v>0</v>
      </c>
      <c r="V20" s="87">
        <f>分析係数表!D23</f>
        <v>5.6087551299589603E-2</v>
      </c>
      <c r="W20" s="167">
        <f t="shared" si="8"/>
        <v>0</v>
      </c>
      <c r="X20" s="76">
        <f>分析係数表!E23</f>
        <v>5.0615595075239397E-2</v>
      </c>
      <c r="Y20" s="166">
        <f t="shared" si="9"/>
        <v>0</v>
      </c>
    </row>
    <row r="21" spans="1:25" x14ac:dyDescent="0.2">
      <c r="A21" s="6" t="s">
        <v>9</v>
      </c>
      <c r="B21" s="5" t="s">
        <v>271</v>
      </c>
      <c r="C21" s="90"/>
      <c r="D21" s="76">
        <f>投入係数表!M21</f>
        <v>0</v>
      </c>
      <c r="E21" s="77">
        <f t="shared" si="0"/>
        <v>0</v>
      </c>
      <c r="F21" s="76">
        <f>分析係数表!C24</f>
        <v>0.12778993435448582</v>
      </c>
      <c r="G21" s="77">
        <f t="shared" si="1"/>
        <v>0</v>
      </c>
      <c r="H21" s="77">
        <v>3.0219937976195027E-3</v>
      </c>
      <c r="I21" s="77">
        <f t="shared" si="2"/>
        <v>3.0219937976195027E-3</v>
      </c>
      <c r="J21" s="76">
        <f>分析係数表!G24</f>
        <v>0.20582120582120583</v>
      </c>
      <c r="K21" s="78">
        <f t="shared" si="3"/>
        <v>6.2199040741025115E-4</v>
      </c>
      <c r="L21" s="79"/>
      <c r="M21" s="80"/>
      <c r="N21" s="81">
        <f>分析係数表!H24</f>
        <v>3.7464336833206854E-4</v>
      </c>
      <c r="O21" s="82">
        <f t="shared" si="4"/>
        <v>6.3059194170246441E-3</v>
      </c>
      <c r="P21" s="76">
        <f>分析係数表!C24</f>
        <v>0.12778993435448582</v>
      </c>
      <c r="Q21" s="82">
        <f t="shared" si="5"/>
        <v>8.0583302834625681E-4</v>
      </c>
      <c r="R21" s="83">
        <v>4.6087895382923407E-3</v>
      </c>
      <c r="S21" s="84">
        <f t="shared" si="6"/>
        <v>7.6307833359118438E-3</v>
      </c>
      <c r="T21" s="85">
        <f>分析係数表!F24</f>
        <v>0.38877338877338879</v>
      </c>
      <c r="U21" s="86">
        <f t="shared" si="7"/>
        <v>2.9666454964979521E-3</v>
      </c>
      <c r="V21" s="87">
        <f>分析係数表!D24</f>
        <v>2.0790020790020791E-3</v>
      </c>
      <c r="W21" s="167">
        <f t="shared" si="8"/>
        <v>0</v>
      </c>
      <c r="X21" s="76">
        <f>分析係数表!E24</f>
        <v>0</v>
      </c>
      <c r="Y21" s="166">
        <f t="shared" si="9"/>
        <v>0</v>
      </c>
    </row>
    <row r="22" spans="1:25" x14ac:dyDescent="0.2">
      <c r="A22" s="6" t="s">
        <v>10</v>
      </c>
      <c r="B22" s="5" t="s">
        <v>272</v>
      </c>
      <c r="C22" s="90"/>
      <c r="D22" s="76">
        <f>投入係数表!M22</f>
        <v>0</v>
      </c>
      <c r="E22" s="77">
        <f t="shared" si="0"/>
        <v>0</v>
      </c>
      <c r="F22" s="76">
        <f>分析係数表!C25</f>
        <v>1.1170547514159801E-2</v>
      </c>
      <c r="G22" s="77">
        <f t="shared" si="1"/>
        <v>0</v>
      </c>
      <c r="H22" s="77">
        <v>8.3831989161963784E-4</v>
      </c>
      <c r="I22" s="77">
        <f t="shared" si="2"/>
        <v>8.3831989161963784E-4</v>
      </c>
      <c r="J22" s="76">
        <f>分析係数表!G25</f>
        <v>0.19560185185185186</v>
      </c>
      <c r="K22" s="78">
        <f t="shared" si="3"/>
        <v>1.639769232450449E-4</v>
      </c>
      <c r="L22" s="79"/>
      <c r="M22" s="80"/>
      <c r="N22" s="81">
        <f>分析係数表!H25</f>
        <v>5.4755569217763858E-4</v>
      </c>
      <c r="O22" s="82">
        <f t="shared" si="4"/>
        <v>9.2163437633437095E-3</v>
      </c>
      <c r="P22" s="76">
        <f>分析係数表!C25</f>
        <v>1.1170547514159801E-2</v>
      </c>
      <c r="Q22" s="82">
        <f t="shared" si="5"/>
        <v>1.0295160591526125E-4</v>
      </c>
      <c r="R22" s="83">
        <v>1.0624886382808183E-3</v>
      </c>
      <c r="S22" s="84">
        <f t="shared" si="6"/>
        <v>1.9008085299004561E-3</v>
      </c>
      <c r="T22" s="85">
        <f>分析係数表!F25</f>
        <v>0.34722222222222221</v>
      </c>
      <c r="U22" s="86">
        <f t="shared" si="7"/>
        <v>6.6000296177099165E-4</v>
      </c>
      <c r="V22" s="87">
        <f>分析係数表!D25</f>
        <v>0.24652777777777779</v>
      </c>
      <c r="W22" s="167">
        <f t="shared" si="8"/>
        <v>0</v>
      </c>
      <c r="X22" s="76">
        <f>分析係数表!E25</f>
        <v>0.22337962962962962</v>
      </c>
      <c r="Y22" s="166">
        <f t="shared" si="9"/>
        <v>0</v>
      </c>
    </row>
    <row r="23" spans="1:25" x14ac:dyDescent="0.2">
      <c r="A23" s="6" t="s">
        <v>11</v>
      </c>
      <c r="B23" s="5" t="s">
        <v>35</v>
      </c>
      <c r="C23" s="90"/>
      <c r="D23" s="76">
        <f>投入係数表!M23</f>
        <v>3.2893654813986384E-5</v>
      </c>
      <c r="E23" s="77">
        <f t="shared" si="0"/>
        <v>3.2893654813986387E-3</v>
      </c>
      <c r="F23" s="76">
        <f>分析係数表!C26</f>
        <v>0.68426150121065377</v>
      </c>
      <c r="G23" s="77">
        <f t="shared" si="1"/>
        <v>2.2507861623323371E-3</v>
      </c>
      <c r="H23" s="77">
        <v>2.8630001656348939E-2</v>
      </c>
      <c r="I23" s="77">
        <f t="shared" si="2"/>
        <v>2.8630001656348939E-2</v>
      </c>
      <c r="J23" s="76">
        <f>分析係数表!G26</f>
        <v>0.19646752810874307</v>
      </c>
      <c r="K23" s="78">
        <f t="shared" si="3"/>
        <v>5.624865655172096E-3</v>
      </c>
      <c r="L23" s="79"/>
      <c r="M23" s="80"/>
      <c r="N23" s="81">
        <f>分析係数表!H26</f>
        <v>1.1546700736798624E-2</v>
      </c>
      <c r="O23" s="82">
        <f t="shared" si="4"/>
        <v>0.19435167023752875</v>
      </c>
      <c r="P23" s="76">
        <f>分析係数表!C26</f>
        <v>0.68426150121065377</v>
      </c>
      <c r="Q23" s="82">
        <f t="shared" si="5"/>
        <v>0.13298736563952937</v>
      </c>
      <c r="R23" s="83">
        <v>0.1524531630508997</v>
      </c>
      <c r="S23" s="84">
        <f t="shared" si="6"/>
        <v>0.18108316470724864</v>
      </c>
      <c r="T23" s="85">
        <f>分析係数表!F26</f>
        <v>0.33441013592884711</v>
      </c>
      <c r="U23" s="86">
        <f t="shared" si="7"/>
        <v>6.0556045724176825E-2</v>
      </c>
      <c r="V23" s="87">
        <f>分析係数表!D26</f>
        <v>3.0416177210941434E-2</v>
      </c>
      <c r="W23" s="167">
        <f t="shared" si="8"/>
        <v>0</v>
      </c>
      <c r="X23" s="76">
        <f>分析係数表!E26</f>
        <v>3.3227051518711193E-2</v>
      </c>
      <c r="Y23" s="166">
        <f t="shared" si="9"/>
        <v>0</v>
      </c>
    </row>
    <row r="24" spans="1:25" x14ac:dyDescent="0.2">
      <c r="A24" s="6" t="s">
        <v>12</v>
      </c>
      <c r="B24" s="5" t="s">
        <v>366</v>
      </c>
      <c r="C24" s="90"/>
      <c r="D24" s="76">
        <f>投入係数表!M24</f>
        <v>0</v>
      </c>
      <c r="E24" s="77">
        <f t="shared" si="0"/>
        <v>0</v>
      </c>
      <c r="F24" s="76">
        <f>分析係数表!C27</f>
        <v>0.55841188231933736</v>
      </c>
      <c r="G24" s="77">
        <f t="shared" si="1"/>
        <v>0</v>
      </c>
      <c r="H24" s="77">
        <v>2.8361272003630247E-3</v>
      </c>
      <c r="I24" s="77">
        <f t="shared" si="2"/>
        <v>2.8361272003630247E-3</v>
      </c>
      <c r="J24" s="76">
        <f>分析係数表!G27</f>
        <v>0.17085913312693499</v>
      </c>
      <c r="K24" s="78">
        <f t="shared" si="3"/>
        <v>4.8457823489174743E-4</v>
      </c>
      <c r="L24" s="79"/>
      <c r="M24" s="80"/>
      <c r="N24" s="81">
        <f>分析係数表!H27</f>
        <v>1.1844494183421551E-2</v>
      </c>
      <c r="O24" s="82">
        <f t="shared" si="4"/>
        <v>0.19936406772285606</v>
      </c>
      <c r="P24" s="76">
        <f>分析係数表!C27</f>
        <v>0.55841188231933736</v>
      </c>
      <c r="Q24" s="82">
        <f t="shared" si="5"/>
        <v>0.1113272643239599</v>
      </c>
      <c r="R24" s="83">
        <v>0.1139675115395999</v>
      </c>
      <c r="S24" s="84">
        <f t="shared" si="6"/>
        <v>0.11680363873996293</v>
      </c>
      <c r="T24" s="85">
        <f>分析係数表!F27</f>
        <v>0.32159442724458204</v>
      </c>
      <c r="U24" s="86">
        <f t="shared" si="7"/>
        <v>3.7563399300661451E-2</v>
      </c>
      <c r="V24" s="87">
        <f>分析係数表!D27</f>
        <v>0</v>
      </c>
      <c r="W24" s="167">
        <f t="shared" si="8"/>
        <v>0</v>
      </c>
      <c r="X24" s="76">
        <f>分析係数表!E27</f>
        <v>0</v>
      </c>
      <c r="Y24" s="166">
        <f t="shared" si="9"/>
        <v>0</v>
      </c>
    </row>
    <row r="25" spans="1:25" x14ac:dyDescent="0.2">
      <c r="A25" s="6" t="s">
        <v>13</v>
      </c>
      <c r="B25" s="5" t="s">
        <v>192</v>
      </c>
      <c r="C25" s="90"/>
      <c r="D25" s="76">
        <f>投入係数表!M25</f>
        <v>0</v>
      </c>
      <c r="E25" s="77">
        <f t="shared" si="0"/>
        <v>0</v>
      </c>
      <c r="F25" s="76">
        <f>分析係数表!C28</f>
        <v>4.6678935921030562E-2</v>
      </c>
      <c r="G25" s="77">
        <f t="shared" si="1"/>
        <v>0</v>
      </c>
      <c r="H25" s="77">
        <v>4.9078226905204612E-3</v>
      </c>
      <c r="I25" s="77">
        <f t="shared" si="2"/>
        <v>4.9078226905204612E-3</v>
      </c>
      <c r="J25" s="76">
        <f>分析係数表!G28</f>
        <v>0.12480417754569191</v>
      </c>
      <c r="K25" s="78">
        <f t="shared" si="3"/>
        <v>6.12516774430491E-4</v>
      </c>
      <c r="L25" s="79"/>
      <c r="M25" s="80"/>
      <c r="N25" s="81">
        <f>分析係数表!H28</f>
        <v>2.1854196486037331E-2</v>
      </c>
      <c r="O25" s="82">
        <f t="shared" si="4"/>
        <v>0.36784529932643756</v>
      </c>
      <c r="P25" s="76">
        <f>分析係数表!C28</f>
        <v>4.6678935921030562E-2</v>
      </c>
      <c r="Q25" s="82">
        <f t="shared" si="5"/>
        <v>1.7170627156111087E-2</v>
      </c>
      <c r="R25" s="83">
        <v>1.8497388317765526E-2</v>
      </c>
      <c r="S25" s="84">
        <f t="shared" si="6"/>
        <v>2.3405211008285985E-2</v>
      </c>
      <c r="T25" s="85">
        <f>分析係数表!F28</f>
        <v>0.21409921671018275</v>
      </c>
      <c r="U25" s="86">
        <f t="shared" si="7"/>
        <v>5.0110373438105758E-3</v>
      </c>
      <c r="V25" s="87">
        <f>分析係数表!D28</f>
        <v>3.7075718015665796E-2</v>
      </c>
      <c r="W25" s="167">
        <f t="shared" si="8"/>
        <v>0</v>
      </c>
      <c r="X25" s="76">
        <f>分析係数表!E28</f>
        <v>3.3420365535248041E-2</v>
      </c>
      <c r="Y25" s="166">
        <f t="shared" si="9"/>
        <v>0</v>
      </c>
    </row>
    <row r="26" spans="1:25" x14ac:dyDescent="0.2">
      <c r="A26" s="6" t="s">
        <v>14</v>
      </c>
      <c r="B26" s="5" t="s">
        <v>50</v>
      </c>
      <c r="C26" s="90"/>
      <c r="D26" s="76">
        <f>投入係数表!M26</f>
        <v>1.0262820301963752E-2</v>
      </c>
      <c r="E26" s="77">
        <f t="shared" si="0"/>
        <v>1.0262820301963751</v>
      </c>
      <c r="F26" s="76">
        <f>分析係数表!C29</f>
        <v>0.714898177920686</v>
      </c>
      <c r="G26" s="77">
        <f t="shared" si="1"/>
        <v>0.73368715342013102</v>
      </c>
      <c r="H26" s="77">
        <v>1.00284521339731</v>
      </c>
      <c r="I26" s="77">
        <f t="shared" si="2"/>
        <v>1.00284521339731</v>
      </c>
      <c r="J26" s="76">
        <f>分析係数表!G29</f>
        <v>0.2589450092051549</v>
      </c>
      <c r="K26" s="78">
        <f t="shared" si="3"/>
        <v>0.25968176301451196</v>
      </c>
      <c r="L26" s="79"/>
      <c r="M26" s="80"/>
      <c r="N26" s="81">
        <f>分析係数表!H29</f>
        <v>1.0662926637143489E-2</v>
      </c>
      <c r="O26" s="82">
        <f t="shared" si="4"/>
        <v>0.17947616802300909</v>
      </c>
      <c r="P26" s="76">
        <f>分析係数表!C29</f>
        <v>0.714898177920686</v>
      </c>
      <c r="Q26" s="82">
        <f t="shared" si="5"/>
        <v>0.12830718549983608</v>
      </c>
      <c r="R26" s="83">
        <v>0.21653293496353843</v>
      </c>
      <c r="S26" s="84">
        <f t="shared" si="6"/>
        <v>1.2193781483608483</v>
      </c>
      <c r="T26" s="85">
        <f>分析係数表!F29</f>
        <v>0.37284879532538223</v>
      </c>
      <c r="U26" s="86">
        <f t="shared" si="7"/>
        <v>0.45464367366243752</v>
      </c>
      <c r="V26" s="87">
        <f>分析係数表!D29</f>
        <v>6.5236532458176578E-3</v>
      </c>
      <c r="W26" s="167">
        <f t="shared" si="8"/>
        <v>0</v>
      </c>
      <c r="X26" s="76">
        <f>分析係数表!E29</f>
        <v>4.8026895061234294E-3</v>
      </c>
      <c r="Y26" s="166">
        <f t="shared" si="9"/>
        <v>0</v>
      </c>
    </row>
    <row r="27" spans="1:25" x14ac:dyDescent="0.2">
      <c r="A27" s="6" t="s">
        <v>15</v>
      </c>
      <c r="B27" s="5" t="s">
        <v>36</v>
      </c>
      <c r="C27" s="90"/>
      <c r="D27" s="76">
        <f>投入係数表!M27</f>
        <v>5.7234959376336308E-3</v>
      </c>
      <c r="E27" s="77">
        <f t="shared" si="0"/>
        <v>0.57234959376336303</v>
      </c>
      <c r="F27" s="76">
        <f>分析係数表!C30</f>
        <v>1</v>
      </c>
      <c r="G27" s="77">
        <f t="shared" si="1"/>
        <v>0.57234959376336303</v>
      </c>
      <c r="H27" s="77">
        <v>0.74733948415733775</v>
      </c>
      <c r="I27" s="77">
        <f t="shared" si="2"/>
        <v>0.74733948415733775</v>
      </c>
      <c r="J27" s="76">
        <f>分析係数表!G30</f>
        <v>0.34457852549986789</v>
      </c>
      <c r="K27" s="78">
        <f t="shared" si="3"/>
        <v>0.25751713749876731</v>
      </c>
      <c r="L27" s="79"/>
      <c r="M27" s="80"/>
      <c r="N27" s="81">
        <f>分析係数表!H30</f>
        <v>0</v>
      </c>
      <c r="O27" s="82">
        <f t="shared" si="4"/>
        <v>0</v>
      </c>
      <c r="P27" s="76">
        <f>分析係数表!C30</f>
        <v>1</v>
      </c>
      <c r="Q27" s="82">
        <f t="shared" si="5"/>
        <v>0</v>
      </c>
      <c r="R27" s="83">
        <v>3.5350309805053659E-2</v>
      </c>
      <c r="S27" s="84">
        <f t="shared" si="6"/>
        <v>0.78268979396239136</v>
      </c>
      <c r="T27" s="85">
        <f>分析係数表!F30</f>
        <v>0.44032414339822074</v>
      </c>
      <c r="U27" s="86">
        <f t="shared" si="7"/>
        <v>0.34463721307301987</v>
      </c>
      <c r="V27" s="87">
        <f>分析係数表!D30</f>
        <v>0.11177662291905223</v>
      </c>
      <c r="W27" s="167">
        <f t="shared" si="8"/>
        <v>0</v>
      </c>
      <c r="X27" s="76">
        <f>分析係数表!E30</f>
        <v>7.5662820399894304E-2</v>
      </c>
      <c r="Y27" s="166">
        <f t="shared" si="9"/>
        <v>0</v>
      </c>
    </row>
    <row r="28" spans="1:25" x14ac:dyDescent="0.2">
      <c r="A28" s="6" t="s">
        <v>16</v>
      </c>
      <c r="B28" s="5" t="s">
        <v>193</v>
      </c>
      <c r="C28" s="90"/>
      <c r="D28" s="76">
        <f>投入係数表!M28</f>
        <v>5.7859938817802048E-2</v>
      </c>
      <c r="E28" s="77">
        <f t="shared" si="0"/>
        <v>5.7859938817802048</v>
      </c>
      <c r="F28" s="76">
        <f>分析係数表!C31</f>
        <v>0.96265092809515229</v>
      </c>
      <c r="G28" s="77">
        <f t="shared" si="1"/>
        <v>5.5698923802485867</v>
      </c>
      <c r="H28" s="77">
        <v>6.9144131787209417</v>
      </c>
      <c r="I28" s="77">
        <f t="shared" si="2"/>
        <v>6.9144131787209417</v>
      </c>
      <c r="J28" s="76">
        <f>分析係数表!G31</f>
        <v>7.0888135593220339E-2</v>
      </c>
      <c r="K28" s="78">
        <f t="shared" si="3"/>
        <v>0.49014985896071978</v>
      </c>
      <c r="L28" s="79"/>
      <c r="M28" s="80"/>
      <c r="N28" s="81">
        <f>分析係数表!H31</f>
        <v>2.4361425181798096E-2</v>
      </c>
      <c r="O28" s="82">
        <f t="shared" si="4"/>
        <v>0.41004645234806403</v>
      </c>
      <c r="P28" s="76">
        <f>分析係数表!C31</f>
        <v>0.96265092809515229</v>
      </c>
      <c r="Q28" s="82">
        <f t="shared" si="5"/>
        <v>0.39473159791498846</v>
      </c>
      <c r="R28" s="83">
        <v>0.56146466148458107</v>
      </c>
      <c r="S28" s="84">
        <f t="shared" si="6"/>
        <v>7.4758778402055226</v>
      </c>
      <c r="T28" s="85">
        <f>分析係数表!F31</f>
        <v>0.34461468926553673</v>
      </c>
      <c r="U28" s="86">
        <f t="shared" si="7"/>
        <v>2.5762973188895382</v>
      </c>
      <c r="V28" s="87">
        <f>分析係数表!D31</f>
        <v>2.2598870056497176E-3</v>
      </c>
      <c r="W28" s="167">
        <f t="shared" si="8"/>
        <v>0</v>
      </c>
      <c r="X28" s="76">
        <f>分析係数表!E31</f>
        <v>1.9706214689265535E-3</v>
      </c>
      <c r="Y28" s="166">
        <f t="shared" si="9"/>
        <v>0</v>
      </c>
    </row>
    <row r="29" spans="1:25" x14ac:dyDescent="0.2">
      <c r="A29" s="6" t="s">
        <v>17</v>
      </c>
      <c r="B29" s="5" t="s">
        <v>273</v>
      </c>
      <c r="C29" s="90"/>
      <c r="D29" s="76">
        <f>投入係数表!M29</f>
        <v>1.2828525377454689E-3</v>
      </c>
      <c r="E29" s="77">
        <f t="shared" si="0"/>
        <v>0.12828525377454689</v>
      </c>
      <c r="F29" s="76">
        <f>分析係数表!C32</f>
        <v>0.97339246119733924</v>
      </c>
      <c r="G29" s="77">
        <f t="shared" si="1"/>
        <v>0.12487189890693144</v>
      </c>
      <c r="H29" s="77">
        <v>0.16876468926775512</v>
      </c>
      <c r="I29" s="77">
        <f t="shared" si="2"/>
        <v>0.16876468926775512</v>
      </c>
      <c r="J29" s="76">
        <f>分析係数表!G32</f>
        <v>0.14027149321266968</v>
      </c>
      <c r="K29" s="78">
        <f t="shared" si="3"/>
        <v>2.3672874965160219E-2</v>
      </c>
      <c r="L29" s="79"/>
      <c r="M29" s="80"/>
      <c r="N29" s="81">
        <f>分析係数表!H32</f>
        <v>6.9260991940364464E-3</v>
      </c>
      <c r="O29" s="82">
        <f t="shared" si="4"/>
        <v>0.11657866409422483</v>
      </c>
      <c r="P29" s="76">
        <f>分析係数表!C32</f>
        <v>0.97339246119733924</v>
      </c>
      <c r="Q29" s="82">
        <f t="shared" si="5"/>
        <v>0.11347679276577539</v>
      </c>
      <c r="R29" s="83">
        <v>0.15255354177316735</v>
      </c>
      <c r="S29" s="84">
        <f t="shared" si="6"/>
        <v>0.3213182310409225</v>
      </c>
      <c r="T29" s="85">
        <f>分析係数表!F32</f>
        <v>0.48190045248868779</v>
      </c>
      <c r="U29" s="86">
        <f t="shared" si="7"/>
        <v>0.15484340093148527</v>
      </c>
      <c r="V29" s="87">
        <f>分析係数表!D32</f>
        <v>3.0542986425339366E-2</v>
      </c>
      <c r="W29" s="167">
        <f t="shared" si="8"/>
        <v>0</v>
      </c>
      <c r="X29" s="76">
        <f>分析係数表!E32</f>
        <v>4.6380090497737558E-2</v>
      </c>
      <c r="Y29" s="166">
        <f t="shared" si="9"/>
        <v>0</v>
      </c>
    </row>
    <row r="30" spans="1:25" x14ac:dyDescent="0.2">
      <c r="A30" s="6" t="s">
        <v>18</v>
      </c>
      <c r="B30" s="5" t="s">
        <v>274</v>
      </c>
      <c r="C30" s="90"/>
      <c r="D30" s="76">
        <f>投入係数表!M30</f>
        <v>2.0065129436531693E-3</v>
      </c>
      <c r="E30" s="77">
        <f t="shared" si="0"/>
        <v>0.20065129436531692</v>
      </c>
      <c r="F30" s="76">
        <f>分析係数表!C33</f>
        <v>0.73613503272476755</v>
      </c>
      <c r="G30" s="77">
        <f t="shared" si="1"/>
        <v>0.14770644714387954</v>
      </c>
      <c r="H30" s="77">
        <v>0.24582096800802394</v>
      </c>
      <c r="I30" s="77">
        <f t="shared" si="2"/>
        <v>0.24582096800802394</v>
      </c>
      <c r="J30" s="76">
        <f>分析係数表!G33</f>
        <v>0.507239607659972</v>
      </c>
      <c r="K30" s="78">
        <f t="shared" si="3"/>
        <v>0.12469013136698459</v>
      </c>
      <c r="L30" s="79"/>
      <c r="M30" s="80"/>
      <c r="N30" s="81">
        <f>分析係数表!H33</f>
        <v>1.0278677028597778E-3</v>
      </c>
      <c r="O30" s="82">
        <f t="shared" si="4"/>
        <v>1.7300855836452227E-2</v>
      </c>
      <c r="P30" s="76">
        <f>分析係数表!C33</f>
        <v>0.73613503272476755</v>
      </c>
      <c r="Q30" s="82">
        <f t="shared" si="5"/>
        <v>1.2735766077333247E-2</v>
      </c>
      <c r="R30" s="83">
        <v>6.1362339401607013E-2</v>
      </c>
      <c r="S30" s="84">
        <f t="shared" si="6"/>
        <v>0.30718330740963096</v>
      </c>
      <c r="T30" s="85">
        <f>分析係数表!F33</f>
        <v>0.64409154600653895</v>
      </c>
      <c r="U30" s="86">
        <f t="shared" si="7"/>
        <v>0.19785417137687111</v>
      </c>
      <c r="V30" s="87">
        <f>分析係数表!D33</f>
        <v>0.11583372255955161</v>
      </c>
      <c r="W30" s="167">
        <f t="shared" si="8"/>
        <v>0</v>
      </c>
      <c r="X30" s="76">
        <f>分析係数表!E33</f>
        <v>0.11116300794021486</v>
      </c>
      <c r="Y30" s="166">
        <f t="shared" si="9"/>
        <v>0</v>
      </c>
    </row>
    <row r="31" spans="1:25" x14ac:dyDescent="0.2">
      <c r="A31" s="6" t="s">
        <v>19</v>
      </c>
      <c r="B31" s="5" t="s">
        <v>275</v>
      </c>
      <c r="C31" s="90"/>
      <c r="D31" s="76">
        <f>投入係数表!M31</f>
        <v>3.8518469787178052E-2</v>
      </c>
      <c r="E31" s="77">
        <f t="shared" si="0"/>
        <v>3.8518469787178051</v>
      </c>
      <c r="F31" s="76">
        <f>分析係数表!C34</f>
        <v>0.16452089215864052</v>
      </c>
      <c r="G31" s="77">
        <f t="shared" si="1"/>
        <v>0.63370930139721737</v>
      </c>
      <c r="H31" s="77">
        <v>0.7725869597503221</v>
      </c>
      <c r="I31" s="77">
        <f t="shared" si="2"/>
        <v>0.7725869597503221</v>
      </c>
      <c r="J31" s="76">
        <f>分析係数表!G34</f>
        <v>0.42495687176538238</v>
      </c>
      <c r="K31" s="78">
        <f t="shared" si="3"/>
        <v>0.32831613758222428</v>
      </c>
      <c r="L31" s="79"/>
      <c r="M31" s="80"/>
      <c r="N31" s="81">
        <f>分析係数表!H34</f>
        <v>0.1722879182316833</v>
      </c>
      <c r="O31" s="82">
        <f t="shared" si="4"/>
        <v>2.8999144806240253</v>
      </c>
      <c r="P31" s="76">
        <f>分析係数表!C34</f>
        <v>0.16452089215864052</v>
      </c>
      <c r="Q31" s="82">
        <f t="shared" si="5"/>
        <v>0.47709651753602533</v>
      </c>
      <c r="R31" s="83">
        <v>0.53633530749622704</v>
      </c>
      <c r="S31" s="84">
        <f t="shared" si="6"/>
        <v>1.3089222672465493</v>
      </c>
      <c r="T31" s="85">
        <f>分析係数表!F34</f>
        <v>0.6985815602836879</v>
      </c>
      <c r="U31" s="86">
        <f t="shared" si="7"/>
        <v>0.9143889597431567</v>
      </c>
      <c r="V31" s="87">
        <f>分析係数表!D34</f>
        <v>0.35882691201840139</v>
      </c>
      <c r="W31" s="167">
        <f t="shared" si="8"/>
        <v>0</v>
      </c>
      <c r="X31" s="76">
        <f>分析係数表!E34</f>
        <v>0.25177304964539005</v>
      </c>
      <c r="Y31" s="166">
        <f t="shared" si="9"/>
        <v>0</v>
      </c>
    </row>
    <row r="32" spans="1:25" x14ac:dyDescent="0.2">
      <c r="A32" s="6" t="s">
        <v>20</v>
      </c>
      <c r="B32" s="5" t="s">
        <v>37</v>
      </c>
      <c r="C32" s="90"/>
      <c r="D32" s="76">
        <f>投入係数表!M32</f>
        <v>1.0789118778987533E-2</v>
      </c>
      <c r="E32" s="77">
        <f t="shared" si="0"/>
        <v>1.0789118778987532</v>
      </c>
      <c r="F32" s="76">
        <f>分析係数表!C35</f>
        <v>0.4086737714624038</v>
      </c>
      <c r="G32" s="77">
        <f t="shared" si="1"/>
        <v>0.44092298621646797</v>
      </c>
      <c r="H32" s="77">
        <v>0.59787471768607692</v>
      </c>
      <c r="I32" s="77">
        <f t="shared" si="2"/>
        <v>0.59787471768607692</v>
      </c>
      <c r="J32" s="76">
        <f>分析係数表!G35</f>
        <v>0.3140916808149406</v>
      </c>
      <c r="K32" s="78">
        <f t="shared" si="3"/>
        <v>0.18778747499477799</v>
      </c>
      <c r="L32" s="79"/>
      <c r="M32" s="80"/>
      <c r="N32" s="81">
        <f>分析係数表!H35</f>
        <v>6.449629679439764E-2</v>
      </c>
      <c r="O32" s="82">
        <f t="shared" si="4"/>
        <v>1.0855882811770117</v>
      </c>
      <c r="P32" s="76">
        <f>分析係数表!C35</f>
        <v>0.4086737714624038</v>
      </c>
      <c r="Q32" s="82">
        <f t="shared" si="5"/>
        <v>0.44365145712399784</v>
      </c>
      <c r="R32" s="83">
        <v>0.50224050848064894</v>
      </c>
      <c r="S32" s="84">
        <f t="shared" si="6"/>
        <v>1.100115226166726</v>
      </c>
      <c r="T32" s="85">
        <f>分析係数表!F35</f>
        <v>0.64261460101867574</v>
      </c>
      <c r="U32" s="86">
        <f t="shared" si="7"/>
        <v>0.70695010713770079</v>
      </c>
      <c r="V32" s="87">
        <f>分析係数表!D35</f>
        <v>5.9932088285229203E-2</v>
      </c>
      <c r="W32" s="167">
        <f t="shared" si="8"/>
        <v>0</v>
      </c>
      <c r="X32" s="76">
        <f>分析係数表!E35</f>
        <v>5.2631578947368418E-2</v>
      </c>
      <c r="Y32" s="166">
        <f t="shared" si="9"/>
        <v>0</v>
      </c>
    </row>
    <row r="33" spans="1:25" x14ac:dyDescent="0.2">
      <c r="A33" s="6" t="s">
        <v>21</v>
      </c>
      <c r="B33" s="5" t="s">
        <v>38</v>
      </c>
      <c r="C33" s="90"/>
      <c r="D33" s="76">
        <f>投入係数表!M33</f>
        <v>2.3025558369790468E-3</v>
      </c>
      <c r="E33" s="77">
        <f t="shared" si="0"/>
        <v>0.23025558369790469</v>
      </c>
      <c r="F33" s="76">
        <f>分析係数表!C36</f>
        <v>0.74689610106730564</v>
      </c>
      <c r="G33" s="77">
        <f t="shared" si="1"/>
        <v>0.17197699771294167</v>
      </c>
      <c r="H33" s="77">
        <v>0.27017674618314902</v>
      </c>
      <c r="I33" s="77">
        <f t="shared" si="2"/>
        <v>0.27017674618314902</v>
      </c>
      <c r="J33" s="76">
        <f>分析係数表!G36</f>
        <v>1.5876708345449259E-2</v>
      </c>
      <c r="K33" s="78">
        <f t="shared" si="3"/>
        <v>4.289517400872328E-3</v>
      </c>
      <c r="L33" s="79"/>
      <c r="M33" s="80"/>
      <c r="N33" s="81">
        <f>分析係数表!H36</f>
        <v>4.3132018559256094E-2</v>
      </c>
      <c r="O33" s="82">
        <f t="shared" si="4"/>
        <v>0.72598918416514491</v>
      </c>
      <c r="P33" s="76">
        <f>分析係数表!C36</f>
        <v>0.74689610106730564</v>
      </c>
      <c r="Q33" s="82">
        <f t="shared" si="5"/>
        <v>0.54223849106998079</v>
      </c>
      <c r="R33" s="83">
        <v>0.62514499800831091</v>
      </c>
      <c r="S33" s="84">
        <f t="shared" si="6"/>
        <v>0.89532174419145993</v>
      </c>
      <c r="T33" s="85">
        <f>分析係数表!F36</f>
        <v>0.88601337598138996</v>
      </c>
      <c r="U33" s="86">
        <f t="shared" si="7"/>
        <v>0.79326704116062186</v>
      </c>
      <c r="V33" s="87">
        <f>分析係数表!D36</f>
        <v>1.0468159348647864E-2</v>
      </c>
      <c r="W33" s="167">
        <f t="shared" si="8"/>
        <v>0</v>
      </c>
      <c r="X33" s="76">
        <f>分析係数表!E36</f>
        <v>4.1291072986333237E-3</v>
      </c>
      <c r="Y33" s="166">
        <f t="shared" si="9"/>
        <v>0</v>
      </c>
    </row>
    <row r="34" spans="1:25" x14ac:dyDescent="0.2">
      <c r="A34" s="6" t="s">
        <v>22</v>
      </c>
      <c r="B34" s="5" t="s">
        <v>378</v>
      </c>
      <c r="C34" s="90"/>
      <c r="D34" s="76">
        <f>投入係数表!M34</f>
        <v>4.5590605572185125E-2</v>
      </c>
      <c r="E34" s="77">
        <f t="shared" si="0"/>
        <v>4.5590605572185128</v>
      </c>
      <c r="F34" s="76">
        <f>分析係数表!C37</f>
        <v>0.19184325518019074</v>
      </c>
      <c r="G34" s="77">
        <f t="shared" si="1"/>
        <v>0.87462501786041369</v>
      </c>
      <c r="H34" s="77">
        <v>1.0798486268431124</v>
      </c>
      <c r="I34" s="77">
        <f t="shared" si="2"/>
        <v>1.0798486268431124</v>
      </c>
      <c r="J34" s="76">
        <f>分析係数表!G37</f>
        <v>0.41984423991099423</v>
      </c>
      <c r="K34" s="78">
        <f t="shared" si="3"/>
        <v>0.45336822595587739</v>
      </c>
      <c r="L34" s="79"/>
      <c r="M34" s="80"/>
      <c r="N34" s="81">
        <f>分析係数表!H37</f>
        <v>5.2046609477516596E-2</v>
      </c>
      <c r="O34" s="82">
        <f t="shared" si="4"/>
        <v>0.87603772824203896</v>
      </c>
      <c r="P34" s="76">
        <f>分析係数表!C37</f>
        <v>0.19184325518019074</v>
      </c>
      <c r="Q34" s="82">
        <f t="shared" si="5"/>
        <v>0.16806192944661208</v>
      </c>
      <c r="R34" s="83">
        <v>0.22471726390931415</v>
      </c>
      <c r="S34" s="84">
        <f t="shared" si="6"/>
        <v>1.3045658907524267</v>
      </c>
      <c r="T34" s="85">
        <f>分析係数表!F37</f>
        <v>0.69485182562961467</v>
      </c>
      <c r="U34" s="86">
        <f t="shared" si="7"/>
        <v>0.9064799908434481</v>
      </c>
      <c r="V34" s="87">
        <f>分析係数表!D37</f>
        <v>8.7589764337008186E-2</v>
      </c>
      <c r="W34" s="167">
        <f t="shared" si="8"/>
        <v>0</v>
      </c>
      <c r="X34" s="76">
        <f>分析係数表!E37</f>
        <v>8.1420046525740877E-2</v>
      </c>
      <c r="Y34" s="166">
        <f t="shared" si="9"/>
        <v>0</v>
      </c>
    </row>
    <row r="35" spans="1:25" x14ac:dyDescent="0.2">
      <c r="A35" s="6" t="s">
        <v>23</v>
      </c>
      <c r="B35" s="5" t="s">
        <v>194</v>
      </c>
      <c r="C35" s="90"/>
      <c r="D35" s="76">
        <f>投入係数表!M35</f>
        <v>5.0985164961678889E-3</v>
      </c>
      <c r="E35" s="77">
        <f t="shared" si="0"/>
        <v>0.50985164961678886</v>
      </c>
      <c r="F35" s="76">
        <f>分析係数表!C38</f>
        <v>3.8450184501845008E-2</v>
      </c>
      <c r="G35" s="77">
        <f t="shared" si="1"/>
        <v>1.9603889996335565E-2</v>
      </c>
      <c r="H35" s="77">
        <v>3.1913290757963592E-2</v>
      </c>
      <c r="I35" s="77">
        <f t="shared" si="2"/>
        <v>3.1913290757963592E-2</v>
      </c>
      <c r="J35" s="76">
        <f>分析係数表!G38</f>
        <v>0.35618279569892475</v>
      </c>
      <c r="K35" s="78">
        <f t="shared" si="3"/>
        <v>1.136696512212413E-2</v>
      </c>
      <c r="L35" s="79"/>
      <c r="M35" s="80"/>
      <c r="N35" s="81">
        <f>分析係数表!H38</f>
        <v>4.5927434461426143E-2</v>
      </c>
      <c r="O35" s="82">
        <f t="shared" si="4"/>
        <v>0.77304104443063648</v>
      </c>
      <c r="P35" s="76">
        <f>分析係数表!C38</f>
        <v>3.8450184501845008E-2</v>
      </c>
      <c r="Q35" s="82">
        <f t="shared" si="5"/>
        <v>2.9723570785856936E-2</v>
      </c>
      <c r="R35" s="83">
        <v>3.8826871836663557E-2</v>
      </c>
      <c r="S35" s="84">
        <f t="shared" si="6"/>
        <v>7.0740162594627148E-2</v>
      </c>
      <c r="T35" s="85">
        <f>分析係数表!F38</f>
        <v>0.56854838709677424</v>
      </c>
      <c r="U35" s="86">
        <f t="shared" si="7"/>
        <v>4.0219205346138827E-2</v>
      </c>
      <c r="V35" s="87">
        <f>分析係数表!D38</f>
        <v>5.6451612903225805E-2</v>
      </c>
      <c r="W35" s="167">
        <f t="shared" si="8"/>
        <v>0</v>
      </c>
      <c r="X35" s="76">
        <f>分析係数表!E38</f>
        <v>4.7043010752688172E-2</v>
      </c>
      <c r="Y35" s="166">
        <f t="shared" si="9"/>
        <v>0</v>
      </c>
    </row>
    <row r="36" spans="1:25" x14ac:dyDescent="0.2">
      <c r="A36" s="6" t="s">
        <v>24</v>
      </c>
      <c r="B36" s="5" t="s">
        <v>39</v>
      </c>
      <c r="C36" s="90"/>
      <c r="D36" s="76">
        <f>投入係数表!M36</f>
        <v>0</v>
      </c>
      <c r="E36" s="77">
        <f t="shared" si="0"/>
        <v>0</v>
      </c>
      <c r="F36" s="76">
        <f>分析係数表!C39</f>
        <v>1</v>
      </c>
      <c r="G36" s="77">
        <f t="shared" si="1"/>
        <v>0</v>
      </c>
      <c r="H36" s="77">
        <v>0.20969383490048654</v>
      </c>
      <c r="I36" s="77">
        <f t="shared" si="2"/>
        <v>0.20969383490048654</v>
      </c>
      <c r="J36" s="76">
        <f>分析係数表!G39</f>
        <v>0.35147550111358572</v>
      </c>
      <c r="K36" s="78">
        <f t="shared" si="3"/>
        <v>7.370224570207802E-2</v>
      </c>
      <c r="L36" s="79"/>
      <c r="M36" s="80"/>
      <c r="N36" s="81">
        <f>分析係数表!H39</f>
        <v>4.1114708114391111E-3</v>
      </c>
      <c r="O36" s="82">
        <f t="shared" si="4"/>
        <v>6.9203423345808909E-2</v>
      </c>
      <c r="P36" s="76">
        <f>分析係数表!C39</f>
        <v>1</v>
      </c>
      <c r="Q36" s="82">
        <f t="shared" si="5"/>
        <v>6.9203423345808909E-2</v>
      </c>
      <c r="R36" s="83">
        <v>0.36589751045298524</v>
      </c>
      <c r="S36" s="84">
        <f t="shared" si="6"/>
        <v>0.57559134535347178</v>
      </c>
      <c r="T36" s="85">
        <f>分析係数表!F39</f>
        <v>0.70211581291759462</v>
      </c>
      <c r="U36" s="86">
        <f t="shared" si="7"/>
        <v>0.40413178535118477</v>
      </c>
      <c r="V36" s="87">
        <f>分析係数表!D39</f>
        <v>7.4053452115812921E-2</v>
      </c>
      <c r="W36" s="167">
        <f t="shared" si="8"/>
        <v>0</v>
      </c>
      <c r="X36" s="76">
        <f>分析係数表!E39</f>
        <v>9.3819599109131402E-2</v>
      </c>
      <c r="Y36" s="166">
        <f t="shared" si="9"/>
        <v>0</v>
      </c>
    </row>
    <row r="37" spans="1:25" x14ac:dyDescent="0.2">
      <c r="A37" s="6" t="s">
        <v>25</v>
      </c>
      <c r="B37" s="5" t="s">
        <v>40</v>
      </c>
      <c r="C37" s="90"/>
      <c r="D37" s="76">
        <f>投入係数表!M37</f>
        <v>3.2893654813986384E-4</v>
      </c>
      <c r="E37" s="77">
        <f t="shared" si="0"/>
        <v>3.2893654813986387E-2</v>
      </c>
      <c r="F37" s="76">
        <f>分析係数表!C40</f>
        <v>0.87072171446580526</v>
      </c>
      <c r="G37" s="77">
        <f t="shared" si="1"/>
        <v>2.8641219514680617E-2</v>
      </c>
      <c r="H37" s="77">
        <v>3.295612337197578E-2</v>
      </c>
      <c r="I37" s="77">
        <f t="shared" si="2"/>
        <v>3.295612337197578E-2</v>
      </c>
      <c r="J37" s="76">
        <f>分析係数表!G40</f>
        <v>0.51632160548710782</v>
      </c>
      <c r="K37" s="78">
        <f t="shared" si="3"/>
        <v>1.7015958530049731E-2</v>
      </c>
      <c r="L37" s="79"/>
      <c r="M37" s="80"/>
      <c r="N37" s="81">
        <f>分析係数表!H40</f>
        <v>3.2209723436344248E-2</v>
      </c>
      <c r="O37" s="82">
        <f t="shared" si="4"/>
        <v>0.54214737962265713</v>
      </c>
      <c r="P37" s="76">
        <f>分析係数表!C40</f>
        <v>0.87072171446580526</v>
      </c>
      <c r="Q37" s="82">
        <f t="shared" si="5"/>
        <v>0.4720594958781838</v>
      </c>
      <c r="R37" s="83">
        <v>0.47302720309065038</v>
      </c>
      <c r="S37" s="84">
        <f t="shared" si="6"/>
        <v>0.50598332646262612</v>
      </c>
      <c r="T37" s="85">
        <f>分析係数表!F40</f>
        <v>0.71084719928870821</v>
      </c>
      <c r="U37" s="86">
        <f t="shared" si="7"/>
        <v>0.35967683050274191</v>
      </c>
      <c r="V37" s="87">
        <f>分析係数表!D40</f>
        <v>7.6590880223548832E-2</v>
      </c>
      <c r="W37" s="167">
        <f t="shared" si="8"/>
        <v>0</v>
      </c>
      <c r="X37" s="76">
        <f>分析係数表!E40</f>
        <v>4.8520259113425633E-2</v>
      </c>
      <c r="Y37" s="166">
        <f t="shared" si="9"/>
        <v>0</v>
      </c>
    </row>
    <row r="38" spans="1:25" x14ac:dyDescent="0.2">
      <c r="A38" s="6" t="s">
        <v>26</v>
      </c>
      <c r="B38" s="5" t="s">
        <v>277</v>
      </c>
      <c r="C38" s="90"/>
      <c r="D38" s="76">
        <f>投入係数表!M38</f>
        <v>0</v>
      </c>
      <c r="E38" s="77">
        <f t="shared" si="0"/>
        <v>0</v>
      </c>
      <c r="F38" s="76">
        <f>分析係数表!C41</f>
        <v>0.84583808437856334</v>
      </c>
      <c r="G38" s="77">
        <f t="shared" si="1"/>
        <v>0</v>
      </c>
      <c r="H38" s="77">
        <v>2.6112416580545399E-3</v>
      </c>
      <c r="I38" s="77">
        <f t="shared" si="2"/>
        <v>2.6112416580545399E-3</v>
      </c>
      <c r="J38" s="76">
        <f>分析係数表!G41</f>
        <v>0.44301808878315901</v>
      </c>
      <c r="K38" s="78">
        <f t="shared" si="3"/>
        <v>1.1568272887022895E-3</v>
      </c>
      <c r="L38" s="79"/>
      <c r="M38" s="80"/>
      <c r="N38" s="81">
        <f>分析係数表!H41</f>
        <v>7.1326333586297655E-2</v>
      </c>
      <c r="O38" s="82">
        <f t="shared" si="4"/>
        <v>1.2005500428566147</v>
      </c>
      <c r="P38" s="76">
        <f>分析係数表!C41</f>
        <v>0.84583808437856334</v>
      </c>
      <c r="Q38" s="82">
        <f t="shared" si="5"/>
        <v>1.0154709484504412</v>
      </c>
      <c r="R38" s="83">
        <v>1.0366552629382375</v>
      </c>
      <c r="S38" s="84">
        <f t="shared" si="6"/>
        <v>1.0392665045962921</v>
      </c>
      <c r="T38" s="85">
        <f>分析係数表!F41</f>
        <v>0.54692759998204588</v>
      </c>
      <c r="U38" s="86">
        <f t="shared" si="7"/>
        <v>0.56840353510057984</v>
      </c>
      <c r="V38" s="87">
        <f>分析係数表!D41</f>
        <v>0.14515911845235424</v>
      </c>
      <c r="W38" s="167">
        <f t="shared" si="8"/>
        <v>0</v>
      </c>
      <c r="X38" s="76">
        <f>分析係数表!E41</f>
        <v>0.14242111405359306</v>
      </c>
      <c r="Y38" s="166">
        <f t="shared" si="9"/>
        <v>0</v>
      </c>
    </row>
    <row r="39" spans="1:25" x14ac:dyDescent="0.2">
      <c r="A39" s="6" t="s">
        <v>51</v>
      </c>
      <c r="B39" s="5" t="s">
        <v>368</v>
      </c>
      <c r="C39" s="90"/>
      <c r="D39" s="76">
        <f>投入係数表!M39</f>
        <v>2.6314923851189108E-4</v>
      </c>
      <c r="E39" s="77">
        <f>$C$15*D39</f>
        <v>2.6314923851189109E-2</v>
      </c>
      <c r="F39" s="76">
        <f>分析係数表!C42</f>
        <v>0.23407560849300879</v>
      </c>
      <c r="G39" s="77">
        <f>E39*F39</f>
        <v>6.1596818129142812E-3</v>
      </c>
      <c r="H39" s="77">
        <v>1.0965650679899835E-2</v>
      </c>
      <c r="I39" s="77">
        <f>C39+H39</f>
        <v>1.0965650679899835E-2</v>
      </c>
      <c r="J39" s="76">
        <f>分析係数表!G42</f>
        <v>0.48351648351648352</v>
      </c>
      <c r="K39" s="78">
        <f>I39*J39</f>
        <v>5.3020728562153049E-3</v>
      </c>
      <c r="L39" s="79"/>
      <c r="M39" s="80"/>
      <c r="N39" s="81">
        <f>分析係数表!H42</f>
        <v>1.4092354393413963E-2</v>
      </c>
      <c r="O39" s="82">
        <f t="shared" si="4"/>
        <v>0.23719958422500392</v>
      </c>
      <c r="P39" s="76">
        <f>分析係数表!C42</f>
        <v>0.23407560849300879</v>
      </c>
      <c r="Q39" s="82">
        <f>O39*P39</f>
        <v>5.5522637011756484E-2</v>
      </c>
      <c r="R39" s="83">
        <v>5.9210654783411414E-2</v>
      </c>
      <c r="S39" s="84">
        <f>I39+R39</f>
        <v>7.0176305463311245E-2</v>
      </c>
      <c r="T39" s="85">
        <f>分析係数表!F42</f>
        <v>0.55384615384615388</v>
      </c>
      <c r="U39" s="86">
        <f t="shared" si="7"/>
        <v>3.8866876871987768E-2</v>
      </c>
      <c r="V39" s="87">
        <f>分析係数表!D42</f>
        <v>0.66153846153846152</v>
      </c>
      <c r="W39" s="167">
        <f t="shared" si="8"/>
        <v>0</v>
      </c>
      <c r="X39" s="76">
        <f>分析係数表!E42</f>
        <v>0.56483516483516483</v>
      </c>
      <c r="Y39" s="166">
        <f t="shared" si="9"/>
        <v>0</v>
      </c>
    </row>
    <row r="40" spans="1:25" x14ac:dyDescent="0.2">
      <c r="A40" s="6" t="s">
        <v>195</v>
      </c>
      <c r="B40" s="5" t="s">
        <v>41</v>
      </c>
      <c r="C40" s="90"/>
      <c r="D40" s="76">
        <f>投入係数表!M40</f>
        <v>5.3254827143843955E-2</v>
      </c>
      <c r="E40" s="77">
        <f>$C$15*D40</f>
        <v>5.3254827143843952</v>
      </c>
      <c r="F40" s="76">
        <f>分析係数表!C43</f>
        <v>0.27699973067600325</v>
      </c>
      <c r="G40" s="77">
        <f>E40*F40</f>
        <v>1.4751572776041881</v>
      </c>
      <c r="H40" s="77">
        <v>1.9457748045692889</v>
      </c>
      <c r="I40" s="77">
        <f>C40+H40</f>
        <v>1.9457748045692889</v>
      </c>
      <c r="J40" s="76">
        <f>分析係数表!G43</f>
        <v>0.36947234730400647</v>
      </c>
      <c r="K40" s="78">
        <f>I40*J40</f>
        <v>0.71890998436920961</v>
      </c>
      <c r="L40" s="79"/>
      <c r="M40" s="80"/>
      <c r="N40" s="81">
        <f>分析係数表!H43</f>
        <v>3.8415354614357487E-2</v>
      </c>
      <c r="O40" s="82">
        <f t="shared" si="4"/>
        <v>0.64659927560721919</v>
      </c>
      <c r="P40" s="76">
        <f>分析係数表!C43</f>
        <v>0.27699973067600325</v>
      </c>
      <c r="Q40" s="82">
        <f>O40*P40</f>
        <v>0.17910782519849852</v>
      </c>
      <c r="R40" s="83">
        <v>0.31059222440238721</v>
      </c>
      <c r="S40" s="84">
        <f>I40+R40</f>
        <v>2.2563670289716762</v>
      </c>
      <c r="T40" s="85">
        <f>分析係数表!F43</f>
        <v>0.59762152176423045</v>
      </c>
      <c r="U40" s="86">
        <f t="shared" si="7"/>
        <v>1.3484534975126885</v>
      </c>
      <c r="V40" s="87">
        <f>分析係数表!D43</f>
        <v>0.12735249971134974</v>
      </c>
      <c r="W40" s="167">
        <f t="shared" si="8"/>
        <v>0</v>
      </c>
      <c r="X40" s="76">
        <f>分析係数表!E43</f>
        <v>0.10079667474887426</v>
      </c>
      <c r="Y40" s="166">
        <f t="shared" si="9"/>
        <v>0</v>
      </c>
    </row>
    <row r="41" spans="1:25" x14ac:dyDescent="0.2">
      <c r="A41" s="6" t="s">
        <v>341</v>
      </c>
      <c r="B41" s="5" t="s">
        <v>42</v>
      </c>
      <c r="C41" s="90"/>
      <c r="D41" s="76">
        <f>投入係数表!M41</f>
        <v>6.5787309627972769E-5</v>
      </c>
      <c r="E41" s="77">
        <f>$C$15*D41</f>
        <v>6.5787309627972773E-3</v>
      </c>
      <c r="F41" s="76">
        <f>分析係数表!C44</f>
        <v>0.49584741394123377</v>
      </c>
      <c r="G41" s="77">
        <f>E41*F41</f>
        <v>3.262046734918153E-3</v>
      </c>
      <c r="H41" s="77">
        <v>6.6419415638479399E-3</v>
      </c>
      <c r="I41" s="77">
        <f>C41+H41</f>
        <v>6.6419415638479399E-3</v>
      </c>
      <c r="J41" s="76">
        <f>分析係数表!G44</f>
        <v>0.26302305721605468</v>
      </c>
      <c r="K41" s="78">
        <f>I41*J41</f>
        <v>1.7469837759736685E-3</v>
      </c>
      <c r="L41" s="79"/>
      <c r="M41" s="80"/>
      <c r="N41" s="81">
        <f>分析係数表!H44</f>
        <v>0.12140366382001748</v>
      </c>
      <c r="O41" s="82">
        <f t="shared" si="4"/>
        <v>2.0434412715989088</v>
      </c>
      <c r="P41" s="76">
        <f>分析係数表!C44</f>
        <v>0.49584741394123377</v>
      </c>
      <c r="Q41" s="82">
        <f>O41*P41</f>
        <v>1.0132350700631052</v>
      </c>
      <c r="R41" s="83">
        <v>1.0317630439893979</v>
      </c>
      <c r="S41" s="84">
        <f>I41+R41</f>
        <v>1.0384049855532458</v>
      </c>
      <c r="T41" s="85">
        <f>分析係数表!F44</f>
        <v>0.50173640762880733</v>
      </c>
      <c r="U41" s="86">
        <f t="shared" si="7"/>
        <v>0.52100558711532907</v>
      </c>
      <c r="V41" s="87">
        <f>分析係数表!D44</f>
        <v>0.16572729860518076</v>
      </c>
      <c r="W41" s="167">
        <f t="shared" si="8"/>
        <v>0</v>
      </c>
      <c r="X41" s="76">
        <f>分析係数表!E44</f>
        <v>0.11534301167093652</v>
      </c>
      <c r="Y41" s="166">
        <f t="shared" si="9"/>
        <v>0</v>
      </c>
    </row>
    <row r="42" spans="1:25" x14ac:dyDescent="0.2">
      <c r="A42" s="6" t="s">
        <v>342</v>
      </c>
      <c r="B42" s="5" t="s">
        <v>279</v>
      </c>
      <c r="C42" s="90"/>
      <c r="D42" s="76">
        <f>投入係数表!M42</f>
        <v>1.9407256340251966E-3</v>
      </c>
      <c r="E42" s="77">
        <f>$C$15*D42</f>
        <v>0.19407256340251966</v>
      </c>
      <c r="F42" s="76">
        <f>分析係数表!C45</f>
        <v>1</v>
      </c>
      <c r="G42" s="77">
        <f>E42*F42</f>
        <v>0.19407256340251966</v>
      </c>
      <c r="H42" s="77">
        <v>0.23404641391173417</v>
      </c>
      <c r="I42" s="77">
        <f>C42+H42</f>
        <v>0.23404641391173417</v>
      </c>
      <c r="J42" s="76">
        <f>分析係数表!G45</f>
        <v>0</v>
      </c>
      <c r="K42" s="78">
        <f>I42*J42</f>
        <v>0</v>
      </c>
      <c r="L42" s="79"/>
      <c r="M42" s="80"/>
      <c r="N42" s="81">
        <f>分析係数表!H45</f>
        <v>0</v>
      </c>
      <c r="O42" s="82">
        <f t="shared" si="4"/>
        <v>0</v>
      </c>
      <c r="P42" s="76">
        <f>分析係数表!C45</f>
        <v>1</v>
      </c>
      <c r="Q42" s="82">
        <f>O42*P42</f>
        <v>0</v>
      </c>
      <c r="R42" s="83">
        <v>1.962024694209712E-2</v>
      </c>
      <c r="S42" s="84">
        <f>I42+R42</f>
        <v>0.25366666085383127</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76">
        <f>投入係数表!M43</f>
        <v>9.2760106575441592E-3</v>
      </c>
      <c r="E43" s="77">
        <f>$C$15*D43</f>
        <v>0.92760106575441592</v>
      </c>
      <c r="F43" s="76">
        <f>分析係数表!C46</f>
        <v>1</v>
      </c>
      <c r="G43" s="77">
        <f>E43*F43</f>
        <v>0.92760106575441592</v>
      </c>
      <c r="H43" s="77">
        <v>1.1052355453808802</v>
      </c>
      <c r="I43" s="77">
        <f>C43+H43</f>
        <v>1.1052355453808802</v>
      </c>
      <c r="J43" s="76">
        <f>分析係数表!G46</f>
        <v>9.2759598041741824E-3</v>
      </c>
      <c r="K43" s="78">
        <f>I43*J43</f>
        <v>1.0252120493097575E-2</v>
      </c>
      <c r="L43" s="79"/>
      <c r="M43" s="80"/>
      <c r="N43" s="81">
        <f>分析係数表!H46</f>
        <v>9.0452357851660434E-2</v>
      </c>
      <c r="O43" s="82">
        <f t="shared" si="4"/>
        <v>1.522475313607796</v>
      </c>
      <c r="P43" s="76">
        <f>分析係数表!C46</f>
        <v>1</v>
      </c>
      <c r="Q43" s="82">
        <f>O43*P43</f>
        <v>1.522475313607796</v>
      </c>
      <c r="R43" s="83">
        <v>1.5637887080981683</v>
      </c>
      <c r="S43" s="84">
        <f>I43+R43</f>
        <v>2.6690242534790487</v>
      </c>
      <c r="T43" s="85">
        <f>分析係数表!F46</f>
        <v>0.31349308597440523</v>
      </c>
      <c r="U43" s="86">
        <f t="shared" si="7"/>
        <v>0.8367206497636801</v>
      </c>
      <c r="V43" s="87">
        <f>分析係数表!D46</f>
        <v>1.71777033410633E-4</v>
      </c>
      <c r="W43" s="167">
        <f t="shared" si="8"/>
        <v>0</v>
      </c>
      <c r="X43" s="76">
        <f>分析係数表!E46</f>
        <v>5.1533110023189901E-4</v>
      </c>
      <c r="Y43" s="166">
        <f t="shared" si="9"/>
        <v>0</v>
      </c>
    </row>
    <row r="44" spans="1:25" x14ac:dyDescent="0.2">
      <c r="A44" s="192">
        <v>40</v>
      </c>
      <c r="B44" s="14" t="s">
        <v>151</v>
      </c>
      <c r="C44" s="197">
        <f>SUM(C5:C43)</f>
        <v>100</v>
      </c>
      <c r="D44" s="92">
        <f>投入係数表!M44</f>
        <v>0.52402881484161701</v>
      </c>
      <c r="E44" s="91">
        <f>SUM(E5:E43)</f>
        <v>52.402881484161711</v>
      </c>
      <c r="F44" s="92">
        <f>分析係数表!C47</f>
        <v>0.37574754530031729</v>
      </c>
      <c r="G44" s="91">
        <f>SUM(G5:G43)</f>
        <v>21.723580239919368</v>
      </c>
      <c r="H44" s="91">
        <f>SUM(H5:H43)</f>
        <v>26.502181330566067</v>
      </c>
      <c r="I44" s="91">
        <f>SUM(I5:I43)</f>
        <v>126.50218133056607</v>
      </c>
      <c r="J44" s="92">
        <f>分析係数表!G47</f>
        <v>0.18377890112838052</v>
      </c>
      <c r="K44" s="93">
        <f>SUM(K5:K43)</f>
        <v>26.830699967009252</v>
      </c>
      <c r="L44" s="94">
        <f>最終需要_まとめ!$L$33</f>
        <v>0.62733333333333341</v>
      </c>
      <c r="M44" s="91">
        <f>K44*L44</f>
        <v>16.831792445970471</v>
      </c>
      <c r="N44" s="95">
        <f>分析係数表!H47</f>
        <v>1</v>
      </c>
      <c r="O44" s="96">
        <f>SUM(O5:O43)</f>
        <v>16.831792445970471</v>
      </c>
      <c r="P44" s="92">
        <f>分析係数表!C47</f>
        <v>0.37574754530031729</v>
      </c>
      <c r="Q44" s="96">
        <f>SUM(Q5:Q43)</f>
        <v>7.2283274821350556</v>
      </c>
      <c r="R44" s="91">
        <f>SUM(R5:R43)</f>
        <v>8.6011015881925701</v>
      </c>
      <c r="S44" s="97">
        <f>SUM(S5:S43)</f>
        <v>135.10328291875868</v>
      </c>
      <c r="T44" s="98">
        <f>分析係数表!F47</f>
        <v>0.42462652784065186</v>
      </c>
      <c r="U44" s="99">
        <f>SUM(U5:U43)</f>
        <v>62.259339659484439</v>
      </c>
      <c r="V44" s="100">
        <f>分析係数表!D47</f>
        <v>4.7224737186258234E-2</v>
      </c>
      <c r="W44" s="164">
        <f>SUM(W5:W43)</f>
        <v>3</v>
      </c>
      <c r="X44" s="92">
        <f>分析係数表!E47</f>
        <v>3.9558288483141357E-2</v>
      </c>
      <c r="Y44" s="102">
        <f>SUM(Y5:Y43)</f>
        <v>3</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2015年赤穂市産業連関表</v>
      </c>
      <c r="H1" s="401"/>
      <c r="I1" s="401"/>
    </row>
    <row r="2" spans="1:25" x14ac:dyDescent="0.2">
      <c r="B2" s="3" t="s">
        <v>302</v>
      </c>
      <c r="S2" s="3" t="s">
        <v>153</v>
      </c>
      <c r="U2" s="64" t="s">
        <v>210</v>
      </c>
      <c r="W2" s="3" t="s">
        <v>130</v>
      </c>
      <c r="Y2" s="3" t="s">
        <v>154</v>
      </c>
    </row>
    <row r="3" spans="1:25" ht="44" x14ac:dyDescent="0.2">
      <c r="B3" s="65"/>
      <c r="C3" s="66" t="s">
        <v>228</v>
      </c>
      <c r="D3" s="66" t="s">
        <v>241</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投入係数表!N5</f>
        <v>0</v>
      </c>
      <c r="E5" s="77">
        <f t="shared" ref="E5:E38" si="0">$C$16*D5</f>
        <v>0</v>
      </c>
      <c r="F5" s="76">
        <f>分析係数表!C8</f>
        <v>1</v>
      </c>
      <c r="G5" s="77">
        <f t="shared" ref="G5:G38" si="1">E5*F5</f>
        <v>0</v>
      </c>
      <c r="H5" s="77">
        <f t="array" ref="H5:H43">MMULT(逆行列係数!C5:AO43,'12'!G5:G43)</f>
        <v>4.0202406321525911E-3</v>
      </c>
      <c r="I5" s="77">
        <f t="shared" ref="I5:I38" si="2">C5+H5</f>
        <v>4.0202406321525911E-3</v>
      </c>
      <c r="J5" s="76">
        <f>分析係数表!G8</f>
        <v>0.11972098922003804</v>
      </c>
      <c r="K5" s="78">
        <f t="shared" ref="K5:K38" si="3">I5*J5</f>
        <v>4.813071853838993E-4</v>
      </c>
      <c r="L5" s="79" t="s">
        <v>183</v>
      </c>
      <c r="M5" s="80" t="s">
        <v>183</v>
      </c>
      <c r="N5" s="81">
        <f>分析係数表!H8</f>
        <v>1.236323115495826E-2</v>
      </c>
      <c r="O5" s="82">
        <f t="shared" ref="O5:O43" si="4">$M$44*N5</f>
        <v>6.6457103471972367E-2</v>
      </c>
      <c r="P5" s="76">
        <f>分析係数表!C8</f>
        <v>1</v>
      </c>
      <c r="Q5" s="82">
        <f t="shared" ref="Q5:Q38" si="5">O5*P5</f>
        <v>6.6457103471972367E-2</v>
      </c>
      <c r="R5" s="83">
        <f t="array" ref="R5:R43">MMULT(逆行列係数!C5:AO43,'12'!Q5:Q43)</f>
        <v>8.8851408172467686E-2</v>
      </c>
      <c r="S5" s="84">
        <f t="shared" ref="S5:S38" si="6">I5+R5</f>
        <v>9.2871648804620274E-2</v>
      </c>
      <c r="T5" s="85">
        <f>分析係数表!F8</f>
        <v>0.45136334812935952</v>
      </c>
      <c r="U5" s="86">
        <f t="shared" ref="U5:U38" si="7">S5*T5</f>
        <v>4.1918858350747434E-2</v>
      </c>
      <c r="V5" s="87">
        <f>分析係数表!D8</f>
        <v>6.2777425491439443E-2</v>
      </c>
      <c r="W5" s="167">
        <f t="shared" ref="W5:W38" si="8">ROUND(S5*V5,0)</f>
        <v>0</v>
      </c>
      <c r="X5" s="76">
        <f>分析係数表!E8</f>
        <v>5.7324032974001266E-2</v>
      </c>
      <c r="Y5" s="166">
        <f t="shared" ref="Y5:Y38" si="9">ROUND(S5*X5,0)</f>
        <v>0</v>
      </c>
    </row>
    <row r="6" spans="1:25" x14ac:dyDescent="0.2">
      <c r="A6" s="6" t="s">
        <v>220</v>
      </c>
      <c r="B6" s="5" t="s">
        <v>266</v>
      </c>
      <c r="C6" s="90"/>
      <c r="D6" s="76">
        <f>投入係数表!N6</f>
        <v>0</v>
      </c>
      <c r="E6" s="77">
        <f t="shared" si="0"/>
        <v>0</v>
      </c>
      <c r="F6" s="76">
        <f>分析係数表!C9</f>
        <v>2.7906976744186074E-2</v>
      </c>
      <c r="G6" s="77">
        <f t="shared" si="1"/>
        <v>0</v>
      </c>
      <c r="H6" s="77">
        <v>2.4842678242647728E-5</v>
      </c>
      <c r="I6" s="77">
        <f t="shared" si="2"/>
        <v>2.4842678242647728E-5</v>
      </c>
      <c r="J6" s="76">
        <f>分析係数表!G9</f>
        <v>0.2857142857142857</v>
      </c>
      <c r="K6" s="78">
        <f t="shared" si="3"/>
        <v>7.0979080693279218E-6</v>
      </c>
      <c r="L6" s="79"/>
      <c r="M6" s="80"/>
      <c r="N6" s="81">
        <f>分析係数表!H9</f>
        <v>6.5322433452770924E-4</v>
      </c>
      <c r="O6" s="82">
        <f t="shared" si="4"/>
        <v>3.5113310303761629E-3</v>
      </c>
      <c r="P6" s="76">
        <f>分析係数表!C9</f>
        <v>2.7906976744186074E-2</v>
      </c>
      <c r="Q6" s="82">
        <f t="shared" si="5"/>
        <v>9.7990633405846506E-5</v>
      </c>
      <c r="R6" s="83">
        <v>1.1632151915178773E-4</v>
      </c>
      <c r="S6" s="84">
        <f t="shared" si="6"/>
        <v>1.4116419739443545E-4</v>
      </c>
      <c r="T6" s="85">
        <f>分析係数表!F9</f>
        <v>0.7142857142857143</v>
      </c>
      <c r="U6" s="86">
        <f t="shared" si="7"/>
        <v>1.0083156956745389E-4</v>
      </c>
      <c r="V6" s="87">
        <f>分析係数表!D9</f>
        <v>0</v>
      </c>
      <c r="W6" s="167">
        <f t="shared" si="8"/>
        <v>0</v>
      </c>
      <c r="X6" s="76">
        <f>分析係数表!E9</f>
        <v>0</v>
      </c>
      <c r="Y6" s="166">
        <f t="shared" si="9"/>
        <v>0</v>
      </c>
    </row>
    <row r="7" spans="1:25" x14ac:dyDescent="0.2">
      <c r="A7" s="6" t="s">
        <v>221</v>
      </c>
      <c r="B7" s="5" t="s">
        <v>267</v>
      </c>
      <c r="C7" s="90"/>
      <c r="D7" s="76">
        <f>投入係数表!N7</f>
        <v>0</v>
      </c>
      <c r="E7" s="77">
        <f t="shared" si="0"/>
        <v>0</v>
      </c>
      <c r="F7" s="76">
        <f>分析係数表!C10</f>
        <v>1</v>
      </c>
      <c r="G7" s="77">
        <f t="shared" si="1"/>
        <v>0</v>
      </c>
      <c r="H7" s="77">
        <v>9.1420483082373088E-3</v>
      </c>
      <c r="I7" s="77">
        <f t="shared" si="2"/>
        <v>9.1420483082373088E-3</v>
      </c>
      <c r="J7" s="76">
        <f>分析係数表!G10</f>
        <v>0.17979610750695088</v>
      </c>
      <c r="K7" s="78">
        <f t="shared" si="3"/>
        <v>1.6437047004615737E-3</v>
      </c>
      <c r="L7" s="79"/>
      <c r="M7" s="80"/>
      <c r="N7" s="81">
        <f>分析係数表!H10</f>
        <v>1.2488112277735618E-3</v>
      </c>
      <c r="O7" s="82">
        <f t="shared" si="4"/>
        <v>6.7128387345426642E-3</v>
      </c>
      <c r="P7" s="76">
        <f>分析係数表!C10</f>
        <v>1</v>
      </c>
      <c r="Q7" s="82">
        <f t="shared" si="5"/>
        <v>6.7128387345426642E-3</v>
      </c>
      <c r="R7" s="83">
        <v>9.7892201401868738E-3</v>
      </c>
      <c r="S7" s="84">
        <f t="shared" si="6"/>
        <v>1.8931268448424181E-2</v>
      </c>
      <c r="T7" s="85">
        <f>分析係数表!F10</f>
        <v>0.51899907321594063</v>
      </c>
      <c r="U7" s="86">
        <f t="shared" si="7"/>
        <v>9.825310779534328E-3</v>
      </c>
      <c r="V7" s="87">
        <f>分析係数表!D10</f>
        <v>9.8239110287303061E-2</v>
      </c>
      <c r="W7" s="167">
        <f t="shared" si="8"/>
        <v>0</v>
      </c>
      <c r="X7" s="76">
        <f>分析係数表!E10</f>
        <v>2.9657089898053754E-2</v>
      </c>
      <c r="Y7" s="166">
        <f t="shared" si="9"/>
        <v>0</v>
      </c>
    </row>
    <row r="8" spans="1:25" x14ac:dyDescent="0.2">
      <c r="A8" s="6" t="s">
        <v>222</v>
      </c>
      <c r="B8" s="5" t="s">
        <v>27</v>
      </c>
      <c r="C8" s="90"/>
      <c r="D8" s="76">
        <f>投入係数表!N8</f>
        <v>5.1493657072704951E-2</v>
      </c>
      <c r="E8" s="77">
        <f t="shared" si="0"/>
        <v>5.149365707270495</v>
      </c>
      <c r="F8" s="76">
        <f>分析係数表!C11</f>
        <v>4.7758906908440535E-3</v>
      </c>
      <c r="G8" s="77">
        <f t="shared" si="1"/>
        <v>2.4592807745104764E-2</v>
      </c>
      <c r="H8" s="77">
        <v>3.8184546221050136E-2</v>
      </c>
      <c r="I8" s="77">
        <f t="shared" si="2"/>
        <v>3.8184546221050136E-2</v>
      </c>
      <c r="J8" s="76">
        <f>分析係数表!G11</f>
        <v>0.34306569343065696</v>
      </c>
      <c r="K8" s="78">
        <f t="shared" si="3"/>
        <v>1.3099807827659536E-2</v>
      </c>
      <c r="L8" s="79"/>
      <c r="M8" s="80"/>
      <c r="N8" s="81">
        <f>分析係数表!H11</f>
        <v>-1.9212480427285565E-5</v>
      </c>
      <c r="O8" s="82">
        <f t="shared" si="4"/>
        <v>-1.0327444206988714E-4</v>
      </c>
      <c r="P8" s="76">
        <f>分析係数表!C11</f>
        <v>4.7758906908440535E-3</v>
      </c>
      <c r="Q8" s="82">
        <f t="shared" si="5"/>
        <v>-4.932274464836875E-7</v>
      </c>
      <c r="R8" s="83">
        <v>3.0078654881759666E-4</v>
      </c>
      <c r="S8" s="84">
        <f t="shared" si="6"/>
        <v>3.8485332769867736E-2</v>
      </c>
      <c r="T8" s="85">
        <f>分析係数表!F11</f>
        <v>0.56569343065693434</v>
      </c>
      <c r="U8" s="86">
        <f t="shared" si="7"/>
        <v>2.1770899924560216E-2</v>
      </c>
      <c r="V8" s="87">
        <f>分析係数表!D11</f>
        <v>8.0291970802919707E-2</v>
      </c>
      <c r="W8" s="167">
        <f t="shared" si="8"/>
        <v>0</v>
      </c>
      <c r="X8" s="76">
        <f>分析係数表!E11</f>
        <v>6.9343065693430656E-2</v>
      </c>
      <c r="Y8" s="166">
        <f t="shared" si="9"/>
        <v>0</v>
      </c>
    </row>
    <row r="9" spans="1:25" x14ac:dyDescent="0.2">
      <c r="A9" s="6" t="s">
        <v>223</v>
      </c>
      <c r="B9" s="5" t="s">
        <v>191</v>
      </c>
      <c r="C9" s="90"/>
      <c r="D9" s="76">
        <f>投入係数表!N9</f>
        <v>0</v>
      </c>
      <c r="E9" s="77">
        <f t="shared" si="0"/>
        <v>0</v>
      </c>
      <c r="F9" s="76">
        <f>分析係数表!C12</f>
        <v>2.7665742374590407E-2</v>
      </c>
      <c r="G9" s="77">
        <f t="shared" si="1"/>
        <v>0</v>
      </c>
      <c r="H9" s="77">
        <v>1.7071127237231582E-4</v>
      </c>
      <c r="I9" s="77">
        <f t="shared" si="2"/>
        <v>1.7071127237231582E-4</v>
      </c>
      <c r="J9" s="76">
        <f>分析係数表!G12</f>
        <v>0.13175675675675674</v>
      </c>
      <c r="K9" s="78">
        <f t="shared" si="3"/>
        <v>2.2492363589595664E-5</v>
      </c>
      <c r="L9" s="79"/>
      <c r="M9" s="80"/>
      <c r="N9" s="81">
        <f>分析係数表!H12</f>
        <v>9.8185381223642884E-2</v>
      </c>
      <c r="O9" s="82">
        <f t="shared" si="4"/>
        <v>0.52778403619815817</v>
      </c>
      <c r="P9" s="76">
        <f>分析係数表!C12</f>
        <v>2.7665742374590407E-2</v>
      </c>
      <c r="Q9" s="82">
        <f t="shared" si="5"/>
        <v>1.4601537174879742E-2</v>
      </c>
      <c r="R9" s="83">
        <v>1.6401697669476935E-2</v>
      </c>
      <c r="S9" s="84">
        <f t="shared" si="6"/>
        <v>1.6572408941849252E-2</v>
      </c>
      <c r="T9" s="85">
        <f>分析係数表!F12</f>
        <v>0.37027027027027026</v>
      </c>
      <c r="U9" s="86">
        <f t="shared" si="7"/>
        <v>6.1362703379279661E-3</v>
      </c>
      <c r="V9" s="87">
        <f>分析係数表!D12</f>
        <v>5.1576576576576577E-2</v>
      </c>
      <c r="W9" s="167">
        <f t="shared" si="8"/>
        <v>0</v>
      </c>
      <c r="X9" s="76">
        <f>分析係数表!E12</f>
        <v>4.954954954954955E-2</v>
      </c>
      <c r="Y9" s="166">
        <f t="shared" si="9"/>
        <v>0</v>
      </c>
    </row>
    <row r="10" spans="1:25" x14ac:dyDescent="0.2">
      <c r="A10" s="6" t="s">
        <v>224</v>
      </c>
      <c r="B10" s="5" t="s">
        <v>28</v>
      </c>
      <c r="C10" s="90"/>
      <c r="D10" s="76">
        <f>投入係数表!N10</f>
        <v>3.4101759650797983E-4</v>
      </c>
      <c r="E10" s="77">
        <f t="shared" si="0"/>
        <v>3.410175965079798E-2</v>
      </c>
      <c r="F10" s="76">
        <f>分析係数表!C13</f>
        <v>0</v>
      </c>
      <c r="G10" s="77">
        <f t="shared" si="1"/>
        <v>0</v>
      </c>
      <c r="H10" s="77">
        <v>0</v>
      </c>
      <c r="I10" s="77">
        <f t="shared" si="2"/>
        <v>0</v>
      </c>
      <c r="J10" s="76">
        <f>分析係数表!G13</f>
        <v>0.24516960068699012</v>
      </c>
      <c r="K10" s="78">
        <f t="shared" si="3"/>
        <v>0</v>
      </c>
      <c r="L10" s="79"/>
      <c r="M10" s="80"/>
      <c r="N10" s="81">
        <f>分析係数表!H13</f>
        <v>1.522589073862381E-2</v>
      </c>
      <c r="O10" s="82">
        <f t="shared" si="4"/>
        <v>8.1844995340385557E-2</v>
      </c>
      <c r="P10" s="76">
        <f>分析係数表!C13</f>
        <v>0</v>
      </c>
      <c r="Q10" s="82">
        <f t="shared" si="5"/>
        <v>0</v>
      </c>
      <c r="R10" s="83">
        <v>0</v>
      </c>
      <c r="S10" s="84">
        <f t="shared" si="6"/>
        <v>0</v>
      </c>
      <c r="T10" s="85">
        <f>分析係数表!F13</f>
        <v>0.38299699441820523</v>
      </c>
      <c r="U10" s="86">
        <f t="shared" si="7"/>
        <v>0</v>
      </c>
      <c r="V10" s="87">
        <f>分析係数表!D13</f>
        <v>0.13954486904250751</v>
      </c>
      <c r="W10" s="167">
        <f t="shared" si="8"/>
        <v>0</v>
      </c>
      <c r="X10" s="76">
        <f>分析係数表!E13</f>
        <v>0.1348218119364534</v>
      </c>
      <c r="Y10" s="166">
        <f t="shared" si="9"/>
        <v>0</v>
      </c>
    </row>
    <row r="11" spans="1:25" x14ac:dyDescent="0.2">
      <c r="A11" s="6" t="s">
        <v>225</v>
      </c>
      <c r="B11" s="5" t="s">
        <v>268</v>
      </c>
      <c r="C11" s="90"/>
      <c r="D11" s="76">
        <f>投入係数表!N11</f>
        <v>4.0922111580957577E-4</v>
      </c>
      <c r="E11" s="77">
        <f t="shared" si="0"/>
        <v>4.0922111580957578E-2</v>
      </c>
      <c r="F11" s="76">
        <f>分析係数表!C14</f>
        <v>8.758537565287261E-2</v>
      </c>
      <c r="G11" s="77">
        <f t="shared" si="1"/>
        <v>3.5841785153269382E-3</v>
      </c>
      <c r="H11" s="77">
        <v>1.9857516723080854E-2</v>
      </c>
      <c r="I11" s="77">
        <f t="shared" si="2"/>
        <v>1.9857516723080854E-2</v>
      </c>
      <c r="J11" s="76">
        <f>分析係数表!G14</f>
        <v>0.1675092686215032</v>
      </c>
      <c r="K11" s="78">
        <f t="shared" si="3"/>
        <v>3.3263181029225429E-3</v>
      </c>
      <c r="L11" s="79"/>
      <c r="M11" s="80"/>
      <c r="N11" s="81">
        <f>分析係数表!H14</f>
        <v>1.2392049875599189E-3</v>
      </c>
      <c r="O11" s="82">
        <f t="shared" si="4"/>
        <v>6.6612015135077201E-3</v>
      </c>
      <c r="P11" s="76">
        <f>分析係数表!C14</f>
        <v>8.758537565287261E-2</v>
      </c>
      <c r="Q11" s="82">
        <f t="shared" si="5"/>
        <v>5.8342383686005729E-4</v>
      </c>
      <c r="R11" s="83">
        <v>6.9168950749606247E-3</v>
      </c>
      <c r="S11" s="84">
        <f t="shared" si="6"/>
        <v>2.6774411798041478E-2</v>
      </c>
      <c r="T11" s="85">
        <f>分析係数表!F14</f>
        <v>0.31985170205594876</v>
      </c>
      <c r="U11" s="86">
        <f t="shared" si="7"/>
        <v>8.5638411851504427E-3</v>
      </c>
      <c r="V11" s="87">
        <f>分析係数表!D14</f>
        <v>3.3704078193461412E-2</v>
      </c>
      <c r="W11" s="167">
        <f t="shared" si="8"/>
        <v>0</v>
      </c>
      <c r="X11" s="76">
        <f>分析係数表!E14</f>
        <v>2.8985507246376812E-2</v>
      </c>
      <c r="Y11" s="166">
        <f t="shared" si="9"/>
        <v>0</v>
      </c>
    </row>
    <row r="12" spans="1:25" x14ac:dyDescent="0.2">
      <c r="A12" s="6" t="s">
        <v>226</v>
      </c>
      <c r="B12" s="5" t="s">
        <v>29</v>
      </c>
      <c r="C12" s="90"/>
      <c r="D12" s="76">
        <f>投入係数表!N12</f>
        <v>3.8193970808893737E-3</v>
      </c>
      <c r="E12" s="77">
        <f t="shared" si="0"/>
        <v>0.3819397080889374</v>
      </c>
      <c r="F12" s="76">
        <f>分析係数表!C15</f>
        <v>0</v>
      </c>
      <c r="G12" s="77">
        <f t="shared" si="1"/>
        <v>0</v>
      </c>
      <c r="H12" s="77">
        <v>0</v>
      </c>
      <c r="I12" s="77">
        <f t="shared" si="2"/>
        <v>0</v>
      </c>
      <c r="J12" s="76">
        <f>分析係数表!G15</f>
        <v>9.5604813172894237E-2</v>
      </c>
      <c r="K12" s="78">
        <f t="shared" si="3"/>
        <v>0</v>
      </c>
      <c r="L12" s="79"/>
      <c r="M12" s="80"/>
      <c r="N12" s="81">
        <f>分析係数表!H15</f>
        <v>9.0490782812515016E-3</v>
      </c>
      <c r="O12" s="82">
        <f t="shared" si="4"/>
        <v>4.864226221491684E-2</v>
      </c>
      <c r="P12" s="76">
        <f>分析係数表!C15</f>
        <v>0</v>
      </c>
      <c r="Q12" s="82">
        <f t="shared" si="5"/>
        <v>0</v>
      </c>
      <c r="R12" s="83">
        <v>0</v>
      </c>
      <c r="S12" s="84">
        <f t="shared" si="6"/>
        <v>0</v>
      </c>
      <c r="T12" s="85">
        <f>分析係数表!F15</f>
        <v>0.30347055098163395</v>
      </c>
      <c r="U12" s="86">
        <f t="shared" si="7"/>
        <v>0</v>
      </c>
      <c r="V12" s="87">
        <f>分析係数表!D15</f>
        <v>2.4585180493983533E-2</v>
      </c>
      <c r="W12" s="167">
        <f t="shared" si="8"/>
        <v>0</v>
      </c>
      <c r="X12" s="76">
        <f>分析係数表!E15</f>
        <v>2.2317922735908803E-2</v>
      </c>
      <c r="Y12" s="166">
        <f t="shared" si="9"/>
        <v>0</v>
      </c>
    </row>
    <row r="13" spans="1:25" x14ac:dyDescent="0.2">
      <c r="A13" s="6" t="s">
        <v>227</v>
      </c>
      <c r="B13" s="5" t="s">
        <v>30</v>
      </c>
      <c r="C13" s="90"/>
      <c r="D13" s="76">
        <f>投入係数表!N13</f>
        <v>2.2916382485336242E-2</v>
      </c>
      <c r="E13" s="77">
        <f t="shared" si="0"/>
        <v>2.2916382485336242</v>
      </c>
      <c r="F13" s="76">
        <f>分析係数表!C16</f>
        <v>0.11006875655518</v>
      </c>
      <c r="G13" s="77">
        <f t="shared" si="1"/>
        <v>0.25223777249038659</v>
      </c>
      <c r="H13" s="77">
        <v>0.33980547583407616</v>
      </c>
      <c r="I13" s="77">
        <f t="shared" si="2"/>
        <v>0.33980547583407616</v>
      </c>
      <c r="J13" s="76">
        <f>分析係数表!G16</f>
        <v>3.3349328214971212E-2</v>
      </c>
      <c r="K13" s="78">
        <f t="shared" si="3"/>
        <v>1.1332284342835074E-2</v>
      </c>
      <c r="L13" s="79"/>
      <c r="M13" s="80"/>
      <c r="N13" s="81">
        <f>分析係数表!H16</f>
        <v>1.7877213037589219E-2</v>
      </c>
      <c r="O13" s="82">
        <f t="shared" si="4"/>
        <v>9.6096868346029984E-2</v>
      </c>
      <c r="P13" s="76">
        <f>分析係数表!C16</f>
        <v>0.11006875655518</v>
      </c>
      <c r="Q13" s="82">
        <f t="shared" si="5"/>
        <v>1.0577262807694358E-2</v>
      </c>
      <c r="R13" s="83">
        <v>1.3747158401443096E-2</v>
      </c>
      <c r="S13" s="84">
        <f t="shared" si="6"/>
        <v>0.35355263423551925</v>
      </c>
      <c r="T13" s="85">
        <f>分析係数表!F16</f>
        <v>0.28862763915547024</v>
      </c>
      <c r="U13" s="86">
        <f t="shared" si="7"/>
        <v>0.10204506213659541</v>
      </c>
      <c r="V13" s="87">
        <f>分析係数表!D16</f>
        <v>1.6314779270633396E-2</v>
      </c>
      <c r="W13" s="167">
        <f t="shared" si="8"/>
        <v>0</v>
      </c>
      <c r="X13" s="76">
        <f>分析係数表!E16</f>
        <v>1.6554702495201537E-2</v>
      </c>
      <c r="Y13" s="166">
        <f t="shared" si="9"/>
        <v>0</v>
      </c>
    </row>
    <row r="14" spans="1:25" x14ac:dyDescent="0.2">
      <c r="A14" s="6" t="s">
        <v>2</v>
      </c>
      <c r="B14" s="5" t="s">
        <v>365</v>
      </c>
      <c r="C14" s="90"/>
      <c r="D14" s="76">
        <f>投入係数表!N14</f>
        <v>7.502387123175556E-4</v>
      </c>
      <c r="E14" s="77">
        <f t="shared" si="0"/>
        <v>7.5023871231755565E-2</v>
      </c>
      <c r="F14" s="76">
        <f>分析係数表!C17</f>
        <v>0.13914449142004481</v>
      </c>
      <c r="G14" s="77">
        <f t="shared" si="1"/>
        <v>1.0439158406905558E-2</v>
      </c>
      <c r="H14" s="77">
        <v>2.6799454124994092E-2</v>
      </c>
      <c r="I14" s="77">
        <f t="shared" si="2"/>
        <v>2.6799454124994092E-2</v>
      </c>
      <c r="J14" s="76">
        <f>分析係数表!G17</f>
        <v>0.21214924452667283</v>
      </c>
      <c r="K14" s="78">
        <f t="shared" si="3"/>
        <v>5.6854839463447221E-3</v>
      </c>
      <c r="L14" s="79"/>
      <c r="M14" s="80"/>
      <c r="N14" s="81">
        <f>分析係数表!H17</f>
        <v>3.1124218292202617E-3</v>
      </c>
      <c r="O14" s="82">
        <f t="shared" si="4"/>
        <v>1.6730459615321717E-2</v>
      </c>
      <c r="P14" s="76">
        <f>分析係数表!C17</f>
        <v>0.13914449142004481</v>
      </c>
      <c r="Q14" s="82">
        <f t="shared" si="5"/>
        <v>2.3279512943975389E-3</v>
      </c>
      <c r="R14" s="83">
        <v>6.1851551931722103E-3</v>
      </c>
      <c r="S14" s="84">
        <f t="shared" si="6"/>
        <v>3.2984609318166304E-2</v>
      </c>
      <c r="T14" s="85">
        <f>分析係数表!F17</f>
        <v>0.32223250077089116</v>
      </c>
      <c r="U14" s="86">
        <f t="shared" si="7"/>
        <v>1.0628713147543567E-2</v>
      </c>
      <c r="V14" s="87">
        <f>分析係数表!D17</f>
        <v>3.12981806968856E-2</v>
      </c>
      <c r="W14" s="167">
        <f t="shared" si="8"/>
        <v>0</v>
      </c>
      <c r="X14" s="76">
        <f>分析係数表!E17</f>
        <v>2.8677150786308975E-2</v>
      </c>
      <c r="Y14" s="166">
        <f t="shared" si="9"/>
        <v>0</v>
      </c>
    </row>
    <row r="15" spans="1:25" x14ac:dyDescent="0.2">
      <c r="A15" s="6" t="s">
        <v>3</v>
      </c>
      <c r="B15" s="5" t="s">
        <v>31</v>
      </c>
      <c r="C15" s="90"/>
      <c r="D15" s="76">
        <f>投入係数表!N15</f>
        <v>5.0470604283181014E-3</v>
      </c>
      <c r="E15" s="77">
        <f t="shared" si="0"/>
        <v>0.50470604283181009</v>
      </c>
      <c r="F15" s="76">
        <f>分析係数表!C18</f>
        <v>1</v>
      </c>
      <c r="G15" s="77">
        <f t="shared" si="1"/>
        <v>0.50470604283181009</v>
      </c>
      <c r="H15" s="77">
        <v>0.70111801512055794</v>
      </c>
      <c r="I15" s="77">
        <f t="shared" si="2"/>
        <v>0.70111801512055794</v>
      </c>
      <c r="J15" s="76">
        <f>分析係数表!G18</f>
        <v>0.2156836946153087</v>
      </c>
      <c r="K15" s="78">
        <f t="shared" si="3"/>
        <v>0.15121972386255381</v>
      </c>
      <c r="L15" s="79"/>
      <c r="M15" s="80"/>
      <c r="N15" s="81">
        <f>分析係数表!H18</f>
        <v>4.8031201068213914E-4</v>
      </c>
      <c r="O15" s="82">
        <f t="shared" si="4"/>
        <v>2.5818610517471786E-3</v>
      </c>
      <c r="P15" s="76">
        <f>分析係数表!C18</f>
        <v>1</v>
      </c>
      <c r="Q15" s="82">
        <f t="shared" si="5"/>
        <v>2.5818610517471786E-3</v>
      </c>
      <c r="R15" s="83">
        <v>9.9893184937099484E-3</v>
      </c>
      <c r="S15" s="84">
        <f t="shared" si="6"/>
        <v>0.71110733361426792</v>
      </c>
      <c r="T15" s="85">
        <f>分析係数表!F18</f>
        <v>0.45886648465511004</v>
      </c>
      <c r="U15" s="86">
        <f t="shared" si="7"/>
        <v>0.32630332238804771</v>
      </c>
      <c r="V15" s="87">
        <f>分析係数表!D18</f>
        <v>2.7301733495608698E-2</v>
      </c>
      <c r="W15" s="167">
        <f t="shared" si="8"/>
        <v>0</v>
      </c>
      <c r="X15" s="76">
        <f>分析係数表!E18</f>
        <v>2.9308246439261866E-2</v>
      </c>
      <c r="Y15" s="166">
        <f t="shared" si="9"/>
        <v>0</v>
      </c>
    </row>
    <row r="16" spans="1:25" x14ac:dyDescent="0.2">
      <c r="A16" s="6" t="s">
        <v>4</v>
      </c>
      <c r="B16" s="5" t="s">
        <v>32</v>
      </c>
      <c r="C16" s="75">
        <f>最終需要_まとめ!C17</f>
        <v>100</v>
      </c>
      <c r="D16" s="76">
        <f>投入係数表!N16</f>
        <v>0.5370345109807666</v>
      </c>
      <c r="E16" s="77">
        <f t="shared" si="0"/>
        <v>53.703451098076663</v>
      </c>
      <c r="F16" s="76">
        <f>分析係数表!C19</f>
        <v>0.27592808390211421</v>
      </c>
      <c r="G16" s="77">
        <f t="shared" si="1"/>
        <v>14.818290360423184</v>
      </c>
      <c r="H16" s="77">
        <v>17.408943172100415</v>
      </c>
      <c r="I16" s="77">
        <f t="shared" si="2"/>
        <v>117.40894317210041</v>
      </c>
      <c r="J16" s="76">
        <f>分析係数表!G19</f>
        <v>5.7631973809848587E-2</v>
      </c>
      <c r="K16" s="78">
        <f t="shared" si="3"/>
        <v>6.7665091379364917</v>
      </c>
      <c r="L16" s="79"/>
      <c r="M16" s="80"/>
      <c r="N16" s="81">
        <f>分析係数表!H19</f>
        <v>-1.2488112277735618E-4</v>
      </c>
      <c r="O16" s="82">
        <f t="shared" si="4"/>
        <v>-6.7128387345426644E-4</v>
      </c>
      <c r="P16" s="76">
        <f>分析係数表!C19</f>
        <v>0.27592808390211421</v>
      </c>
      <c r="Q16" s="82">
        <f t="shared" si="5"/>
        <v>-1.8522607295662504E-4</v>
      </c>
      <c r="R16" s="83">
        <v>1.9460418489365416E-3</v>
      </c>
      <c r="S16" s="84">
        <f t="shared" si="6"/>
        <v>117.41088921394935</v>
      </c>
      <c r="T16" s="85">
        <f>分析係数表!F19</f>
        <v>0.23987177738371299</v>
      </c>
      <c r="U16" s="86">
        <f t="shared" si="7"/>
        <v>28.163558679952246</v>
      </c>
      <c r="V16" s="87">
        <f>分析係数表!D19</f>
        <v>7.502387123175556E-4</v>
      </c>
      <c r="W16" s="167">
        <f t="shared" si="8"/>
        <v>0</v>
      </c>
      <c r="X16" s="76">
        <f>分析係数表!E19</f>
        <v>8.1844223161915155E-4</v>
      </c>
      <c r="Y16" s="166">
        <f t="shared" si="9"/>
        <v>0</v>
      </c>
    </row>
    <row r="17" spans="1:25" x14ac:dyDescent="0.2">
      <c r="A17" s="6" t="s">
        <v>5</v>
      </c>
      <c r="B17" s="5" t="s">
        <v>33</v>
      </c>
      <c r="C17" s="90"/>
      <c r="D17" s="76">
        <f>投入係数表!N17</f>
        <v>8.7300504706042826E-3</v>
      </c>
      <c r="E17" s="77">
        <f t="shared" si="0"/>
        <v>0.87300504706042825</v>
      </c>
      <c r="F17" s="76">
        <f>分析係数表!C20</f>
        <v>2.5484643868438295E-2</v>
      </c>
      <c r="G17" s="77">
        <f t="shared" si="1"/>
        <v>2.2248222719684227E-2</v>
      </c>
      <c r="H17" s="77">
        <v>2.7466424060622531E-2</v>
      </c>
      <c r="I17" s="77">
        <f t="shared" si="2"/>
        <v>2.7466424060622531E-2</v>
      </c>
      <c r="J17" s="76">
        <f>分析係数表!G20</f>
        <v>9.947643979057591E-2</v>
      </c>
      <c r="K17" s="78">
        <f t="shared" si="3"/>
        <v>2.7322620793289428E-3</v>
      </c>
      <c r="L17" s="79"/>
      <c r="M17" s="80"/>
      <c r="N17" s="81">
        <f>分析係数表!H20</f>
        <v>5.9558689324585256E-4</v>
      </c>
      <c r="O17" s="82">
        <f t="shared" si="4"/>
        <v>3.2015077041665013E-3</v>
      </c>
      <c r="P17" s="76">
        <f>分析係数表!C20</f>
        <v>2.5484643868438295E-2</v>
      </c>
      <c r="Q17" s="82">
        <f t="shared" si="5"/>
        <v>8.1589283682744783E-5</v>
      </c>
      <c r="R17" s="83">
        <v>3.3324475376576775E-4</v>
      </c>
      <c r="S17" s="84">
        <f t="shared" si="6"/>
        <v>2.7799668814388299E-2</v>
      </c>
      <c r="T17" s="85">
        <f>分析係数表!F20</f>
        <v>0.22338568935427575</v>
      </c>
      <c r="U17" s="86">
        <f t="shared" si="7"/>
        <v>6.2100481819226915E-3</v>
      </c>
      <c r="V17" s="87">
        <f>分析係数表!D20</f>
        <v>0.15532286212914484</v>
      </c>
      <c r="W17" s="167">
        <f t="shared" si="8"/>
        <v>0</v>
      </c>
      <c r="X17" s="76">
        <f>分析係数表!E20</f>
        <v>0.17102966841186737</v>
      </c>
      <c r="Y17" s="166">
        <f t="shared" si="9"/>
        <v>0</v>
      </c>
    </row>
    <row r="18" spans="1:25" x14ac:dyDescent="0.2">
      <c r="A18" s="6" t="s">
        <v>6</v>
      </c>
      <c r="B18" s="5" t="s">
        <v>34</v>
      </c>
      <c r="C18" s="90"/>
      <c r="D18" s="76">
        <f>投入係数表!N18</f>
        <v>8.8664575092074749E-4</v>
      </c>
      <c r="E18" s="77">
        <f t="shared" si="0"/>
        <v>8.8664575092074746E-2</v>
      </c>
      <c r="F18" s="76">
        <f>分析係数表!C21</f>
        <v>0.22087867795243854</v>
      </c>
      <c r="G18" s="77">
        <f t="shared" si="1"/>
        <v>1.958411412755218E-2</v>
      </c>
      <c r="H18" s="77">
        <v>4.4646572592468216E-2</v>
      </c>
      <c r="I18" s="77">
        <f t="shared" si="2"/>
        <v>4.4646572592468216E-2</v>
      </c>
      <c r="J18" s="76">
        <f>分析係数表!G21</f>
        <v>0.28511270745603173</v>
      </c>
      <c r="K18" s="78">
        <f t="shared" si="3"/>
        <v>1.2729305190470875E-2</v>
      </c>
      <c r="L18" s="79"/>
      <c r="M18" s="80"/>
      <c r="N18" s="81">
        <f>分析係数表!H21</f>
        <v>9.8944274200520651E-4</v>
      </c>
      <c r="O18" s="82">
        <f t="shared" si="4"/>
        <v>5.3186337665991866E-3</v>
      </c>
      <c r="P18" s="76">
        <f>分析係数表!C21</f>
        <v>0.22087867795243854</v>
      </c>
      <c r="Q18" s="82">
        <f t="shared" si="5"/>
        <v>1.1747727948796269E-3</v>
      </c>
      <c r="R18" s="83">
        <v>3.5678664664273952E-3</v>
      </c>
      <c r="S18" s="84">
        <f t="shared" si="6"/>
        <v>4.8214439058895608E-2</v>
      </c>
      <c r="T18" s="85">
        <f>分析係数表!F21</f>
        <v>0.42531582858558337</v>
      </c>
      <c r="U18" s="86">
        <f t="shared" si="7"/>
        <v>2.05063640981233E-2</v>
      </c>
      <c r="V18" s="87">
        <f>分析係数表!D21</f>
        <v>6.1431756254644539E-2</v>
      </c>
      <c r="W18" s="167">
        <f t="shared" si="8"/>
        <v>0</v>
      </c>
      <c r="X18" s="76">
        <f>分析係数表!E21</f>
        <v>5.1523408471637354E-2</v>
      </c>
      <c r="Y18" s="166">
        <f t="shared" si="9"/>
        <v>0</v>
      </c>
    </row>
    <row r="19" spans="1:25" x14ac:dyDescent="0.2">
      <c r="A19" s="6" t="s">
        <v>7</v>
      </c>
      <c r="B19" s="5" t="s">
        <v>269</v>
      </c>
      <c r="C19" s="90"/>
      <c r="D19" s="76">
        <f>投入係数表!N19</f>
        <v>1.3640703860319192E-4</v>
      </c>
      <c r="E19" s="77">
        <f t="shared" si="0"/>
        <v>1.3640703860319191E-2</v>
      </c>
      <c r="F19" s="76">
        <f>分析係数表!C22</f>
        <v>2.2900763358778664E-2</v>
      </c>
      <c r="G19" s="77">
        <f t="shared" si="1"/>
        <v>3.1238253115234844E-4</v>
      </c>
      <c r="H19" s="77">
        <v>7.2498543367941002E-4</v>
      </c>
      <c r="I19" s="77">
        <f t="shared" si="2"/>
        <v>7.2498543367941002E-4</v>
      </c>
      <c r="J19" s="76">
        <f>分析係数表!G22</f>
        <v>0.19537275064267351</v>
      </c>
      <c r="K19" s="78">
        <f t="shared" si="3"/>
        <v>1.4164239835381788E-4</v>
      </c>
      <c r="L19" s="79"/>
      <c r="M19" s="80"/>
      <c r="N19" s="81">
        <f>分析係数表!H22</f>
        <v>4.8031201068213912E-5</v>
      </c>
      <c r="O19" s="82">
        <f t="shared" si="4"/>
        <v>2.5818610517471782E-4</v>
      </c>
      <c r="P19" s="76">
        <f>分析係数表!C22</f>
        <v>2.2900763358778664E-2</v>
      </c>
      <c r="Q19" s="82">
        <f t="shared" si="5"/>
        <v>5.9126588971309526E-6</v>
      </c>
      <c r="R19" s="83">
        <v>7.4446446142696881E-5</v>
      </c>
      <c r="S19" s="84">
        <f t="shared" si="6"/>
        <v>7.9943187982210685E-4</v>
      </c>
      <c r="T19" s="85">
        <f>分析係数表!F22</f>
        <v>0.41388174807197942</v>
      </c>
      <c r="U19" s="86">
        <f t="shared" si="7"/>
        <v>3.3087026388524214E-4</v>
      </c>
      <c r="V19" s="87">
        <f>分析係数表!D22</f>
        <v>2.313624678663239E-2</v>
      </c>
      <c r="W19" s="167">
        <f t="shared" si="8"/>
        <v>0</v>
      </c>
      <c r="X19" s="76">
        <f>分析係数表!E22</f>
        <v>1.713796058269066E-2</v>
      </c>
      <c r="Y19" s="166">
        <f t="shared" si="9"/>
        <v>0</v>
      </c>
    </row>
    <row r="20" spans="1:25" x14ac:dyDescent="0.2">
      <c r="A20" s="6" t="s">
        <v>8</v>
      </c>
      <c r="B20" s="5" t="s">
        <v>270</v>
      </c>
      <c r="C20" s="90"/>
      <c r="D20" s="76">
        <f>投入係数表!N20</f>
        <v>1.3640703860319192E-4</v>
      </c>
      <c r="E20" s="77">
        <f t="shared" si="0"/>
        <v>1.3640703860319191E-2</v>
      </c>
      <c r="F20" s="76">
        <f>分析係数表!C23</f>
        <v>0</v>
      </c>
      <c r="G20" s="77">
        <f t="shared" si="1"/>
        <v>0</v>
      </c>
      <c r="H20" s="77">
        <v>0</v>
      </c>
      <c r="I20" s="77">
        <f t="shared" si="2"/>
        <v>0</v>
      </c>
      <c r="J20" s="76">
        <f>分析係数表!G23</f>
        <v>0.21568627450980393</v>
      </c>
      <c r="K20" s="78">
        <f t="shared" si="3"/>
        <v>0</v>
      </c>
      <c r="L20" s="79"/>
      <c r="M20" s="80"/>
      <c r="N20" s="81">
        <f>分析係数表!H23</f>
        <v>2.8818720640928347E-5</v>
      </c>
      <c r="O20" s="82">
        <f t="shared" si="4"/>
        <v>1.5491166310483071E-4</v>
      </c>
      <c r="P20" s="76">
        <f>分析係数表!C23</f>
        <v>0</v>
      </c>
      <c r="Q20" s="82">
        <f t="shared" si="5"/>
        <v>0</v>
      </c>
      <c r="R20" s="83">
        <v>0</v>
      </c>
      <c r="S20" s="84">
        <f t="shared" si="6"/>
        <v>0</v>
      </c>
      <c r="T20" s="85">
        <f>分析係数表!F23</f>
        <v>0.44049247606019154</v>
      </c>
      <c r="U20" s="86">
        <f t="shared" si="7"/>
        <v>0</v>
      </c>
      <c r="V20" s="87">
        <f>分析係数表!D23</f>
        <v>5.6087551299589603E-2</v>
      </c>
      <c r="W20" s="167">
        <f t="shared" si="8"/>
        <v>0</v>
      </c>
      <c r="X20" s="76">
        <f>分析係数表!E23</f>
        <v>5.0615595075239397E-2</v>
      </c>
      <c r="Y20" s="166">
        <f t="shared" si="9"/>
        <v>0</v>
      </c>
    </row>
    <row r="21" spans="1:25" x14ac:dyDescent="0.2">
      <c r="A21" s="6" t="s">
        <v>9</v>
      </c>
      <c r="B21" s="5" t="s">
        <v>271</v>
      </c>
      <c r="C21" s="90"/>
      <c r="D21" s="76">
        <f>投入係数表!N21</f>
        <v>0</v>
      </c>
      <c r="E21" s="77">
        <f t="shared" si="0"/>
        <v>0</v>
      </c>
      <c r="F21" s="76">
        <f>分析係数表!C24</f>
        <v>0.12778993435448582</v>
      </c>
      <c r="G21" s="77">
        <f t="shared" si="1"/>
        <v>0</v>
      </c>
      <c r="H21" s="77">
        <v>1.046743971691771E-3</v>
      </c>
      <c r="I21" s="77">
        <f t="shared" si="2"/>
        <v>1.046743971691771E-3</v>
      </c>
      <c r="J21" s="76">
        <f>分析係数表!G24</f>
        <v>0.20582120582120583</v>
      </c>
      <c r="K21" s="78">
        <f t="shared" si="3"/>
        <v>2.1544210643967846E-4</v>
      </c>
      <c r="L21" s="79"/>
      <c r="M21" s="80"/>
      <c r="N21" s="81">
        <f>分析係数表!H24</f>
        <v>3.7464336833206854E-4</v>
      </c>
      <c r="O21" s="82">
        <f t="shared" si="4"/>
        <v>2.0138516203627994E-3</v>
      </c>
      <c r="P21" s="76">
        <f>分析係数表!C24</f>
        <v>0.12778993435448582</v>
      </c>
      <c r="Q21" s="82">
        <f t="shared" si="5"/>
        <v>2.5734996636583705E-4</v>
      </c>
      <c r="R21" s="83">
        <v>1.4718580536477028E-3</v>
      </c>
      <c r="S21" s="84">
        <f t="shared" si="6"/>
        <v>2.5186020253394736E-3</v>
      </c>
      <c r="T21" s="85">
        <f>分析係数表!F24</f>
        <v>0.38877338877338879</v>
      </c>
      <c r="U21" s="86">
        <f t="shared" si="7"/>
        <v>9.7916544436274749E-4</v>
      </c>
      <c r="V21" s="87">
        <f>分析係数表!D24</f>
        <v>2.0790020790020791E-3</v>
      </c>
      <c r="W21" s="167">
        <f t="shared" si="8"/>
        <v>0</v>
      </c>
      <c r="X21" s="76">
        <f>分析係数表!E24</f>
        <v>0</v>
      </c>
      <c r="Y21" s="166">
        <f t="shared" si="9"/>
        <v>0</v>
      </c>
    </row>
    <row r="22" spans="1:25" x14ac:dyDescent="0.2">
      <c r="A22" s="6" t="s">
        <v>10</v>
      </c>
      <c r="B22" s="5" t="s">
        <v>272</v>
      </c>
      <c r="C22" s="90"/>
      <c r="D22" s="76">
        <f>投入係数表!N22</f>
        <v>0</v>
      </c>
      <c r="E22" s="77">
        <f t="shared" si="0"/>
        <v>0</v>
      </c>
      <c r="F22" s="76">
        <f>分析係数表!C25</f>
        <v>1.1170547514159801E-2</v>
      </c>
      <c r="G22" s="77">
        <f t="shared" si="1"/>
        <v>0</v>
      </c>
      <c r="H22" s="77">
        <v>3.3907504329303234E-4</v>
      </c>
      <c r="I22" s="77">
        <f t="shared" si="2"/>
        <v>3.3907504329303234E-4</v>
      </c>
      <c r="J22" s="76">
        <f>分析係数表!G25</f>
        <v>0.19560185185185186</v>
      </c>
      <c r="K22" s="78">
        <f t="shared" si="3"/>
        <v>6.6323706384863968E-5</v>
      </c>
      <c r="L22" s="79"/>
      <c r="M22" s="80"/>
      <c r="N22" s="81">
        <f>分析係数表!H25</f>
        <v>5.4755569217763858E-4</v>
      </c>
      <c r="O22" s="82">
        <f t="shared" si="4"/>
        <v>2.9433215989917833E-3</v>
      </c>
      <c r="P22" s="76">
        <f>分析係数表!C25</f>
        <v>1.1170547514159801E-2</v>
      </c>
      <c r="Q22" s="82">
        <f t="shared" si="5"/>
        <v>3.2878513770990513E-5</v>
      </c>
      <c r="R22" s="83">
        <v>3.3931522499988957E-4</v>
      </c>
      <c r="S22" s="84">
        <f t="shared" si="6"/>
        <v>6.7839026829292191E-4</v>
      </c>
      <c r="T22" s="85">
        <f>分析係数表!F25</f>
        <v>0.34722222222222221</v>
      </c>
      <c r="U22" s="86">
        <f t="shared" si="7"/>
        <v>2.3555217649059789E-4</v>
      </c>
      <c r="V22" s="87">
        <f>分析係数表!D25</f>
        <v>0.24652777777777779</v>
      </c>
      <c r="W22" s="167">
        <f t="shared" si="8"/>
        <v>0</v>
      </c>
      <c r="X22" s="76">
        <f>分析係数表!E25</f>
        <v>0.22337962962962962</v>
      </c>
      <c r="Y22" s="166">
        <f t="shared" si="9"/>
        <v>0</v>
      </c>
    </row>
    <row r="23" spans="1:25" x14ac:dyDescent="0.2">
      <c r="A23" s="6" t="s">
        <v>11</v>
      </c>
      <c r="B23" s="5" t="s">
        <v>35</v>
      </c>
      <c r="C23" s="90"/>
      <c r="D23" s="76">
        <f>投入係数表!N23</f>
        <v>0</v>
      </c>
      <c r="E23" s="77">
        <f t="shared" si="0"/>
        <v>0</v>
      </c>
      <c r="F23" s="76">
        <f>分析係数表!C26</f>
        <v>0.68426150121065377</v>
      </c>
      <c r="G23" s="77">
        <f t="shared" si="1"/>
        <v>0</v>
      </c>
      <c r="H23" s="77">
        <v>1.0667109482797497E-2</v>
      </c>
      <c r="I23" s="77">
        <f t="shared" si="2"/>
        <v>1.0667109482797497E-2</v>
      </c>
      <c r="J23" s="76">
        <f>分析係数表!G26</f>
        <v>0.19646752810874307</v>
      </c>
      <c r="K23" s="78">
        <f t="shared" si="3"/>
        <v>2.0957406321505572E-3</v>
      </c>
      <c r="L23" s="79"/>
      <c r="M23" s="80"/>
      <c r="N23" s="81">
        <f>分析係数表!H26</f>
        <v>1.1546700736798624E-2</v>
      </c>
      <c r="O23" s="82">
        <f t="shared" si="4"/>
        <v>6.2067939684002163E-2</v>
      </c>
      <c r="P23" s="76">
        <f>分析係数表!C26</f>
        <v>0.68426150121065377</v>
      </c>
      <c r="Q23" s="82">
        <f t="shared" si="5"/>
        <v>4.247070158522763E-2</v>
      </c>
      <c r="R23" s="83">
        <v>4.8687277641164421E-2</v>
      </c>
      <c r="S23" s="84">
        <f t="shared" si="6"/>
        <v>5.9354387123961919E-2</v>
      </c>
      <c r="T23" s="85">
        <f>分析係数表!F26</f>
        <v>0.33441013592884711</v>
      </c>
      <c r="U23" s="86">
        <f t="shared" si="7"/>
        <v>1.9848708666097517E-2</v>
      </c>
      <c r="V23" s="87">
        <f>分析係数表!D26</f>
        <v>3.0416177210941434E-2</v>
      </c>
      <c r="W23" s="167">
        <f t="shared" si="8"/>
        <v>0</v>
      </c>
      <c r="X23" s="76">
        <f>分析係数表!E26</f>
        <v>3.3227051518711193E-2</v>
      </c>
      <c r="Y23" s="166">
        <f t="shared" si="9"/>
        <v>0</v>
      </c>
    </row>
    <row r="24" spans="1:25" x14ac:dyDescent="0.2">
      <c r="A24" s="6" t="s">
        <v>12</v>
      </c>
      <c r="B24" s="5" t="s">
        <v>366</v>
      </c>
      <c r="C24" s="90"/>
      <c r="D24" s="76">
        <f>投入係数表!N24</f>
        <v>0</v>
      </c>
      <c r="E24" s="77">
        <f t="shared" si="0"/>
        <v>0</v>
      </c>
      <c r="F24" s="76">
        <f>分析係数表!C27</f>
        <v>0.55841188231933736</v>
      </c>
      <c r="G24" s="77">
        <f t="shared" si="1"/>
        <v>0</v>
      </c>
      <c r="H24" s="77">
        <v>1.278854021237815E-3</v>
      </c>
      <c r="I24" s="77">
        <f t="shared" si="2"/>
        <v>1.278854021237815E-3</v>
      </c>
      <c r="J24" s="76">
        <f>分析係数表!G27</f>
        <v>0.17085913312693499</v>
      </c>
      <c r="K24" s="78">
        <f t="shared" si="3"/>
        <v>2.1850388946458797E-4</v>
      </c>
      <c r="L24" s="79"/>
      <c r="M24" s="80"/>
      <c r="N24" s="81">
        <f>分析係数表!H27</f>
        <v>1.1844494183421551E-2</v>
      </c>
      <c r="O24" s="82">
        <f t="shared" si="4"/>
        <v>6.3668693536085424E-2</v>
      </c>
      <c r="P24" s="76">
        <f>分析係数表!C27</f>
        <v>0.55841188231933736</v>
      </c>
      <c r="Q24" s="82">
        <f t="shared" si="5"/>
        <v>3.555335500229849E-2</v>
      </c>
      <c r="R24" s="83">
        <v>3.6396541504019407E-2</v>
      </c>
      <c r="S24" s="84">
        <f t="shared" si="6"/>
        <v>3.767539552525722E-2</v>
      </c>
      <c r="T24" s="85">
        <f>分析係数表!F27</f>
        <v>0.32159442724458204</v>
      </c>
      <c r="U24" s="86">
        <f t="shared" si="7"/>
        <v>1.2116197245158184E-2</v>
      </c>
      <c r="V24" s="87">
        <f>分析係数表!D27</f>
        <v>0</v>
      </c>
      <c r="W24" s="167">
        <f t="shared" si="8"/>
        <v>0</v>
      </c>
      <c r="X24" s="76">
        <f>分析係数表!E27</f>
        <v>0</v>
      </c>
      <c r="Y24" s="166">
        <f t="shared" si="9"/>
        <v>0</v>
      </c>
    </row>
    <row r="25" spans="1:25" x14ac:dyDescent="0.2">
      <c r="A25" s="6" t="s">
        <v>13</v>
      </c>
      <c r="B25" s="5" t="s">
        <v>192</v>
      </c>
      <c r="C25" s="90"/>
      <c r="D25" s="76">
        <f>投入係数表!N25</f>
        <v>0</v>
      </c>
      <c r="E25" s="77">
        <f t="shared" si="0"/>
        <v>0</v>
      </c>
      <c r="F25" s="76">
        <f>分析係数表!C28</f>
        <v>4.6678935921030562E-2</v>
      </c>
      <c r="G25" s="77">
        <f t="shared" si="1"/>
        <v>0</v>
      </c>
      <c r="H25" s="77">
        <v>1.3661351326848257E-3</v>
      </c>
      <c r="I25" s="77">
        <f t="shared" si="2"/>
        <v>1.3661351326848257E-3</v>
      </c>
      <c r="J25" s="76">
        <f>分析係数表!G28</f>
        <v>0.12480417754569191</v>
      </c>
      <c r="K25" s="78">
        <f t="shared" si="3"/>
        <v>1.7049937165100436E-4</v>
      </c>
      <c r="L25" s="79"/>
      <c r="M25" s="80"/>
      <c r="N25" s="81">
        <f>分析係数表!H28</f>
        <v>2.1854196486037331E-2</v>
      </c>
      <c r="O25" s="82">
        <f t="shared" si="4"/>
        <v>0.11747467785449663</v>
      </c>
      <c r="P25" s="76">
        <f>分析係数表!C28</f>
        <v>4.6678935921030562E-2</v>
      </c>
      <c r="Q25" s="82">
        <f t="shared" si="5"/>
        <v>5.4835929599137559E-3</v>
      </c>
      <c r="R25" s="83">
        <v>5.9073059728042554E-3</v>
      </c>
      <c r="S25" s="84">
        <f t="shared" si="6"/>
        <v>7.2734411054890813E-3</v>
      </c>
      <c r="T25" s="85">
        <f>分析係数表!F28</f>
        <v>0.21409921671018275</v>
      </c>
      <c r="U25" s="86">
        <f t="shared" si="7"/>
        <v>1.557238043472858E-3</v>
      </c>
      <c r="V25" s="87">
        <f>分析係数表!D28</f>
        <v>3.7075718015665796E-2</v>
      </c>
      <c r="W25" s="167">
        <f t="shared" si="8"/>
        <v>0</v>
      </c>
      <c r="X25" s="76">
        <f>分析係数表!E28</f>
        <v>3.3420365535248041E-2</v>
      </c>
      <c r="Y25" s="166">
        <f t="shared" si="9"/>
        <v>0</v>
      </c>
    </row>
    <row r="26" spans="1:25" x14ac:dyDescent="0.2">
      <c r="A26" s="6" t="s">
        <v>14</v>
      </c>
      <c r="B26" s="5" t="s">
        <v>50</v>
      </c>
      <c r="C26" s="90"/>
      <c r="D26" s="76">
        <f>投入係数表!N26</f>
        <v>8.1844223161915159E-3</v>
      </c>
      <c r="E26" s="77">
        <f t="shared" si="0"/>
        <v>0.81844223161915164</v>
      </c>
      <c r="F26" s="76">
        <f>分析係数表!C29</f>
        <v>0.714898177920686</v>
      </c>
      <c r="G26" s="77">
        <f t="shared" si="1"/>
        <v>0.5851028601178716</v>
      </c>
      <c r="H26" s="77">
        <v>0.79191293181111966</v>
      </c>
      <c r="I26" s="77">
        <f t="shared" si="2"/>
        <v>0.79191293181111966</v>
      </c>
      <c r="J26" s="76">
        <f>分析係数表!G29</f>
        <v>0.2589450092051549</v>
      </c>
      <c r="K26" s="78">
        <f t="shared" si="3"/>
        <v>0.20506190141751157</v>
      </c>
      <c r="L26" s="79"/>
      <c r="M26" s="80"/>
      <c r="N26" s="81">
        <f>分析係数表!H29</f>
        <v>1.0662926637143489E-2</v>
      </c>
      <c r="O26" s="82">
        <f t="shared" si="4"/>
        <v>5.7317315348787361E-2</v>
      </c>
      <c r="P26" s="76">
        <f>分析係数表!C29</f>
        <v>0.714898177920686</v>
      </c>
      <c r="Q26" s="82">
        <f t="shared" si="5"/>
        <v>4.0976044306153453E-2</v>
      </c>
      <c r="R26" s="83">
        <v>6.9151724451306962E-2</v>
      </c>
      <c r="S26" s="84">
        <f t="shared" si="6"/>
        <v>0.86106465626242668</v>
      </c>
      <c r="T26" s="85">
        <f>分析係数表!F29</f>
        <v>0.37284879532538223</v>
      </c>
      <c r="U26" s="86">
        <f t="shared" si="7"/>
        <v>0.32104691978471012</v>
      </c>
      <c r="V26" s="87">
        <f>分析係数表!D29</f>
        <v>6.5236532458176578E-3</v>
      </c>
      <c r="W26" s="167">
        <f t="shared" si="8"/>
        <v>0</v>
      </c>
      <c r="X26" s="76">
        <f>分析係数表!E29</f>
        <v>4.8026895061234294E-3</v>
      </c>
      <c r="Y26" s="166">
        <f t="shared" si="9"/>
        <v>0</v>
      </c>
    </row>
    <row r="27" spans="1:25" x14ac:dyDescent="0.2">
      <c r="A27" s="6" t="s">
        <v>15</v>
      </c>
      <c r="B27" s="5" t="s">
        <v>36</v>
      </c>
      <c r="C27" s="90"/>
      <c r="D27" s="76">
        <f>投入係数表!N27</f>
        <v>4.0240076387941621E-3</v>
      </c>
      <c r="E27" s="77">
        <f t="shared" si="0"/>
        <v>0.4024007638794162</v>
      </c>
      <c r="F27" s="76">
        <f>分析係数表!C30</f>
        <v>1</v>
      </c>
      <c r="G27" s="77">
        <f t="shared" si="1"/>
        <v>0.4024007638794162</v>
      </c>
      <c r="H27" s="77">
        <v>0.5646490876597775</v>
      </c>
      <c r="I27" s="77">
        <f t="shared" si="2"/>
        <v>0.5646490876597775</v>
      </c>
      <c r="J27" s="76">
        <f>分析係数表!G30</f>
        <v>0.34457852549986789</v>
      </c>
      <c r="K27" s="78">
        <f t="shared" si="3"/>
        <v>0.19456595005065178</v>
      </c>
      <c r="L27" s="79"/>
      <c r="M27" s="80"/>
      <c r="N27" s="81">
        <f>分析係数表!H30</f>
        <v>0</v>
      </c>
      <c r="O27" s="82">
        <f t="shared" si="4"/>
        <v>0</v>
      </c>
      <c r="P27" s="76">
        <f>分析係数表!C30</f>
        <v>1</v>
      </c>
      <c r="Q27" s="82">
        <f t="shared" si="5"/>
        <v>0</v>
      </c>
      <c r="R27" s="83">
        <v>1.1289436793155905E-2</v>
      </c>
      <c r="S27" s="84">
        <f t="shared" si="6"/>
        <v>0.57593852445293336</v>
      </c>
      <c r="T27" s="85">
        <f>分析係数表!F30</f>
        <v>0.44032414339822074</v>
      </c>
      <c r="U27" s="86">
        <f t="shared" si="7"/>
        <v>0.25359963742977309</v>
      </c>
      <c r="V27" s="87">
        <f>分析係数表!D30</f>
        <v>0.11177662291905223</v>
      </c>
      <c r="W27" s="167">
        <f t="shared" si="8"/>
        <v>0</v>
      </c>
      <c r="X27" s="76">
        <f>分析係数表!E30</f>
        <v>7.5662820399894304E-2</v>
      </c>
      <c r="Y27" s="166">
        <f t="shared" si="9"/>
        <v>0</v>
      </c>
    </row>
    <row r="28" spans="1:25" x14ac:dyDescent="0.2">
      <c r="A28" s="6" t="s">
        <v>16</v>
      </c>
      <c r="B28" s="5" t="s">
        <v>193</v>
      </c>
      <c r="C28" s="90"/>
      <c r="D28" s="76">
        <f>投入係数表!N28</f>
        <v>4.4127676988132587E-2</v>
      </c>
      <c r="E28" s="77">
        <f t="shared" si="0"/>
        <v>4.4127676988132585</v>
      </c>
      <c r="F28" s="76">
        <f>分析係数表!C31</f>
        <v>0.96265092809515229</v>
      </c>
      <c r="G28" s="77">
        <f t="shared" si="1"/>
        <v>4.2479549207308924</v>
      </c>
      <c r="H28" s="77">
        <v>5.6327946393059829</v>
      </c>
      <c r="I28" s="77">
        <f t="shared" si="2"/>
        <v>5.6327946393059829</v>
      </c>
      <c r="J28" s="76">
        <f>分析係数表!G31</f>
        <v>7.0888135593220339E-2</v>
      </c>
      <c r="K28" s="78">
        <f t="shared" si="3"/>
        <v>0.39929831015988715</v>
      </c>
      <c r="L28" s="79"/>
      <c r="M28" s="80"/>
      <c r="N28" s="81">
        <f>分析係数表!H31</f>
        <v>2.4361425181798096E-2</v>
      </c>
      <c r="O28" s="82">
        <f t="shared" si="4"/>
        <v>0.1309519925446169</v>
      </c>
      <c r="P28" s="76">
        <f>分析係数表!C31</f>
        <v>0.96265092809515229</v>
      </c>
      <c r="Q28" s="82">
        <f t="shared" si="5"/>
        <v>0.12606105715898491</v>
      </c>
      <c r="R28" s="83">
        <v>0.17930874842049307</v>
      </c>
      <c r="S28" s="84">
        <f t="shared" si="6"/>
        <v>5.8121033877264763</v>
      </c>
      <c r="T28" s="85">
        <f>分析係数表!F31</f>
        <v>0.34461468926553673</v>
      </c>
      <c r="U28" s="86">
        <f t="shared" si="7"/>
        <v>2.0029362029405329</v>
      </c>
      <c r="V28" s="87">
        <f>分析係数表!D31</f>
        <v>2.2598870056497176E-3</v>
      </c>
      <c r="W28" s="167">
        <f t="shared" si="8"/>
        <v>0</v>
      </c>
      <c r="X28" s="76">
        <f>分析係数表!E31</f>
        <v>1.9706214689265535E-3</v>
      </c>
      <c r="Y28" s="166">
        <f t="shared" si="9"/>
        <v>0</v>
      </c>
    </row>
    <row r="29" spans="1:25" x14ac:dyDescent="0.2">
      <c r="A29" s="6" t="s">
        <v>17</v>
      </c>
      <c r="B29" s="5" t="s">
        <v>273</v>
      </c>
      <c r="C29" s="90"/>
      <c r="D29" s="76">
        <f>投入係数表!N29</f>
        <v>9.5484927022234344E-4</v>
      </c>
      <c r="E29" s="77">
        <f t="shared" si="0"/>
        <v>9.548492702223435E-2</v>
      </c>
      <c r="F29" s="76">
        <f>分析係数表!C32</f>
        <v>0.97339246119733924</v>
      </c>
      <c r="G29" s="77">
        <f t="shared" si="1"/>
        <v>9.2944308121421015E-2</v>
      </c>
      <c r="H29" s="77">
        <v>0.13022048638914716</v>
      </c>
      <c r="I29" s="77">
        <f t="shared" si="2"/>
        <v>0.13022048638914716</v>
      </c>
      <c r="J29" s="76">
        <f>分析係数表!G32</f>
        <v>0.14027149321266968</v>
      </c>
      <c r="K29" s="78">
        <f t="shared" si="3"/>
        <v>1.82662220726858E-2</v>
      </c>
      <c r="L29" s="79"/>
      <c r="M29" s="80"/>
      <c r="N29" s="81">
        <f>分析係数表!H32</f>
        <v>6.9260991940364464E-3</v>
      </c>
      <c r="O29" s="82">
        <f t="shared" si="4"/>
        <v>3.7230436366194317E-2</v>
      </c>
      <c r="P29" s="76">
        <f>分析係数表!C32</f>
        <v>0.97339246119733924</v>
      </c>
      <c r="Q29" s="82">
        <f t="shared" si="5"/>
        <v>3.6239826085940806E-2</v>
      </c>
      <c r="R29" s="83">
        <v>4.8719334481590069E-2</v>
      </c>
      <c r="S29" s="84">
        <f t="shared" si="6"/>
        <v>0.17893982087073723</v>
      </c>
      <c r="T29" s="85">
        <f>分析係数表!F32</f>
        <v>0.48190045248868779</v>
      </c>
      <c r="U29" s="86">
        <f t="shared" si="7"/>
        <v>8.6231180645853014E-2</v>
      </c>
      <c r="V29" s="87">
        <f>分析係数表!D32</f>
        <v>3.0542986425339366E-2</v>
      </c>
      <c r="W29" s="167">
        <f t="shared" si="8"/>
        <v>0</v>
      </c>
      <c r="X29" s="76">
        <f>分析係数表!E32</f>
        <v>4.6380090497737558E-2</v>
      </c>
      <c r="Y29" s="166">
        <f t="shared" si="9"/>
        <v>0</v>
      </c>
    </row>
    <row r="30" spans="1:25" x14ac:dyDescent="0.2">
      <c r="A30" s="6" t="s">
        <v>18</v>
      </c>
      <c r="B30" s="5" t="s">
        <v>274</v>
      </c>
      <c r="C30" s="90"/>
      <c r="D30" s="76">
        <f>投入係数表!N30</f>
        <v>1.3640703860319192E-4</v>
      </c>
      <c r="E30" s="77">
        <f t="shared" si="0"/>
        <v>1.3640703860319191E-2</v>
      </c>
      <c r="F30" s="76">
        <f>分析係数表!C33</f>
        <v>0.73613503272476755</v>
      </c>
      <c r="G30" s="77">
        <f t="shared" si="1"/>
        <v>1.0041399982604931E-2</v>
      </c>
      <c r="H30" s="77">
        <v>7.3777103639854597E-2</v>
      </c>
      <c r="I30" s="77">
        <f t="shared" si="2"/>
        <v>7.3777103639854597E-2</v>
      </c>
      <c r="J30" s="76">
        <f>分析係数表!G33</f>
        <v>0.507239607659972</v>
      </c>
      <c r="K30" s="78">
        <f t="shared" si="3"/>
        <v>3.7422669104568936E-2</v>
      </c>
      <c r="L30" s="79"/>
      <c r="M30" s="80"/>
      <c r="N30" s="81">
        <f>分析係数表!H33</f>
        <v>1.0278677028597778E-3</v>
      </c>
      <c r="O30" s="82">
        <f t="shared" si="4"/>
        <v>5.5251826507389619E-3</v>
      </c>
      <c r="P30" s="76">
        <f>分析係数表!C33</f>
        <v>0.73613503272476755</v>
      </c>
      <c r="Q30" s="82">
        <f t="shared" si="5"/>
        <v>4.0672805114120433E-3</v>
      </c>
      <c r="R30" s="83">
        <v>1.9596610495775289E-2</v>
      </c>
      <c r="S30" s="84">
        <f t="shared" si="6"/>
        <v>9.3373714135629893E-2</v>
      </c>
      <c r="T30" s="85">
        <f>分析係数表!F33</f>
        <v>0.64409154600653895</v>
      </c>
      <c r="U30" s="86">
        <f t="shared" si="7"/>
        <v>6.0141219893990475E-2</v>
      </c>
      <c r="V30" s="87">
        <f>分析係数表!D33</f>
        <v>0.11583372255955161</v>
      </c>
      <c r="W30" s="167">
        <f t="shared" si="8"/>
        <v>0</v>
      </c>
      <c r="X30" s="76">
        <f>分析係数表!E33</f>
        <v>0.11116300794021486</v>
      </c>
      <c r="Y30" s="166">
        <f t="shared" si="9"/>
        <v>0</v>
      </c>
    </row>
    <row r="31" spans="1:25" x14ac:dyDescent="0.2">
      <c r="A31" s="6" t="s">
        <v>19</v>
      </c>
      <c r="B31" s="5" t="s">
        <v>275</v>
      </c>
      <c r="C31" s="90"/>
      <c r="D31" s="76">
        <f>投入係数表!N31</f>
        <v>2.3189196562542626E-2</v>
      </c>
      <c r="E31" s="77">
        <f t="shared" si="0"/>
        <v>2.3189196562542627</v>
      </c>
      <c r="F31" s="76">
        <f>分析係数表!C34</f>
        <v>0.16452089215864052</v>
      </c>
      <c r="G31" s="77">
        <f t="shared" si="1"/>
        <v>0.38151073069115932</v>
      </c>
      <c r="H31" s="77">
        <v>0.49662863791227158</v>
      </c>
      <c r="I31" s="77">
        <f t="shared" si="2"/>
        <v>0.49662863791227158</v>
      </c>
      <c r="J31" s="76">
        <f>分析係数表!G34</f>
        <v>0.42495687176538238</v>
      </c>
      <c r="K31" s="78">
        <f t="shared" si="3"/>
        <v>0.21104575239630172</v>
      </c>
      <c r="L31" s="79"/>
      <c r="M31" s="80"/>
      <c r="N31" s="81">
        <f>分析係数表!H34</f>
        <v>0.1722879182316833</v>
      </c>
      <c r="O31" s="82">
        <f t="shared" si="4"/>
        <v>0.92611355926171279</v>
      </c>
      <c r="P31" s="76">
        <f>分析係数表!C34</f>
        <v>0.16452089215864052</v>
      </c>
      <c r="Q31" s="82">
        <f t="shared" si="5"/>
        <v>0.152365029009951</v>
      </c>
      <c r="R31" s="83">
        <v>0.17128346504762129</v>
      </c>
      <c r="S31" s="84">
        <f t="shared" si="6"/>
        <v>0.66791210295989289</v>
      </c>
      <c r="T31" s="85">
        <f>分析係数表!F34</f>
        <v>0.6985815602836879</v>
      </c>
      <c r="U31" s="86">
        <f t="shared" si="7"/>
        <v>0.46659107901808117</v>
      </c>
      <c r="V31" s="87">
        <f>分析係数表!D34</f>
        <v>0.35882691201840139</v>
      </c>
      <c r="W31" s="167">
        <f t="shared" si="8"/>
        <v>0</v>
      </c>
      <c r="X31" s="76">
        <f>分析係数表!E34</f>
        <v>0.25177304964539005</v>
      </c>
      <c r="Y31" s="166">
        <f t="shared" si="9"/>
        <v>0</v>
      </c>
    </row>
    <row r="32" spans="1:25" x14ac:dyDescent="0.2">
      <c r="A32" s="6" t="s">
        <v>20</v>
      </c>
      <c r="B32" s="5" t="s">
        <v>37</v>
      </c>
      <c r="C32" s="90"/>
      <c r="D32" s="76">
        <f>投入係数表!N32</f>
        <v>3.8193970808893737E-3</v>
      </c>
      <c r="E32" s="77">
        <f t="shared" si="0"/>
        <v>0.3819397080889374</v>
      </c>
      <c r="F32" s="76">
        <f>分析係数表!C35</f>
        <v>0.4086737714624038</v>
      </c>
      <c r="G32" s="77">
        <f t="shared" si="1"/>
        <v>0.15608874097595563</v>
      </c>
      <c r="H32" s="77">
        <v>0.26189666474257839</v>
      </c>
      <c r="I32" s="77">
        <f t="shared" si="2"/>
        <v>0.26189666474257839</v>
      </c>
      <c r="J32" s="76">
        <f>分析係数表!G35</f>
        <v>0.3140916808149406</v>
      </c>
      <c r="K32" s="78">
        <f t="shared" si="3"/>
        <v>8.2259563628823446E-2</v>
      </c>
      <c r="L32" s="79"/>
      <c r="M32" s="80"/>
      <c r="N32" s="81">
        <f>分析係数表!H35</f>
        <v>6.449629679439764E-2</v>
      </c>
      <c r="O32" s="82">
        <f t="shared" si="4"/>
        <v>0.34669230202861112</v>
      </c>
      <c r="P32" s="76">
        <f>分析係数表!C35</f>
        <v>0.4086737714624038</v>
      </c>
      <c r="Q32" s="82">
        <f t="shared" si="5"/>
        <v>0.1416840506070153</v>
      </c>
      <c r="R32" s="83">
        <v>0.16039498682538253</v>
      </c>
      <c r="S32" s="84">
        <f t="shared" si="6"/>
        <v>0.42229165156796089</v>
      </c>
      <c r="T32" s="85">
        <f>分析係数表!F35</f>
        <v>0.64261460101867574</v>
      </c>
      <c r="U32" s="86">
        <f t="shared" si="7"/>
        <v>0.27137078118586283</v>
      </c>
      <c r="V32" s="87">
        <f>分析係数表!D35</f>
        <v>5.9932088285229203E-2</v>
      </c>
      <c r="W32" s="167">
        <f t="shared" si="8"/>
        <v>0</v>
      </c>
      <c r="X32" s="76">
        <f>分析係数表!E35</f>
        <v>5.2631578947368418E-2</v>
      </c>
      <c r="Y32" s="166">
        <f t="shared" si="9"/>
        <v>0</v>
      </c>
    </row>
    <row r="33" spans="1:25" x14ac:dyDescent="0.2">
      <c r="A33" s="6" t="s">
        <v>21</v>
      </c>
      <c r="B33" s="5" t="s">
        <v>38</v>
      </c>
      <c r="C33" s="90"/>
      <c r="D33" s="76">
        <f>投入係数表!N33</f>
        <v>9.5484927022234344E-4</v>
      </c>
      <c r="E33" s="77">
        <f t="shared" si="0"/>
        <v>9.548492702223435E-2</v>
      </c>
      <c r="F33" s="76">
        <f>分析係数表!C36</f>
        <v>0.74689610106730564</v>
      </c>
      <c r="G33" s="77">
        <f t="shared" si="1"/>
        <v>7.1317319703603055E-2</v>
      </c>
      <c r="H33" s="77">
        <v>0.12755724116784742</v>
      </c>
      <c r="I33" s="77">
        <f t="shared" si="2"/>
        <v>0.12755724116784742</v>
      </c>
      <c r="J33" s="76">
        <f>分析係数表!G36</f>
        <v>1.5876708345449259E-2</v>
      </c>
      <c r="K33" s="78">
        <f t="shared" si="3"/>
        <v>2.0251891153720471E-3</v>
      </c>
      <c r="L33" s="79"/>
      <c r="M33" s="80"/>
      <c r="N33" s="81">
        <f>分析係数表!H36</f>
        <v>4.3132018559256094E-2</v>
      </c>
      <c r="O33" s="82">
        <f t="shared" si="4"/>
        <v>0.23185112244689662</v>
      </c>
      <c r="P33" s="76">
        <f>分析係数表!C36</f>
        <v>0.74689610106730564</v>
      </c>
      <c r="Q33" s="82">
        <f t="shared" si="5"/>
        <v>0.17316869938366555</v>
      </c>
      <c r="R33" s="83">
        <v>0.19964563197586069</v>
      </c>
      <c r="S33" s="84">
        <f t="shared" si="6"/>
        <v>0.32720287314370811</v>
      </c>
      <c r="T33" s="85">
        <f>分析係数表!F36</f>
        <v>0.88601337598138996</v>
      </c>
      <c r="U33" s="86">
        <f t="shared" si="7"/>
        <v>0.28990612226486728</v>
      </c>
      <c r="V33" s="87">
        <f>分析係数表!D36</f>
        <v>1.0468159348647864E-2</v>
      </c>
      <c r="W33" s="167">
        <f t="shared" si="8"/>
        <v>0</v>
      </c>
      <c r="X33" s="76">
        <f>分析係数表!E36</f>
        <v>4.1291072986333237E-3</v>
      </c>
      <c r="Y33" s="166">
        <f t="shared" si="9"/>
        <v>0</v>
      </c>
    </row>
    <row r="34" spans="1:25" x14ac:dyDescent="0.2">
      <c r="A34" s="6" t="s">
        <v>22</v>
      </c>
      <c r="B34" s="5" t="s">
        <v>378</v>
      </c>
      <c r="C34" s="90"/>
      <c r="D34" s="76">
        <f>投入係数表!N34</f>
        <v>1.705087982539899E-2</v>
      </c>
      <c r="E34" s="77">
        <f t="shared" si="0"/>
        <v>1.705087982539899</v>
      </c>
      <c r="F34" s="76">
        <f>分析係数表!C37</f>
        <v>0.19184325518019074</v>
      </c>
      <c r="G34" s="77">
        <f t="shared" si="1"/>
        <v>0.32710962893907847</v>
      </c>
      <c r="H34" s="77">
        <v>0.46873683104819552</v>
      </c>
      <c r="I34" s="77">
        <f t="shared" si="2"/>
        <v>0.46873683104819552</v>
      </c>
      <c r="J34" s="76">
        <f>分析係数表!G37</f>
        <v>0.41984423991099423</v>
      </c>
      <c r="K34" s="78">
        <f t="shared" si="3"/>
        <v>0.19679645854971778</v>
      </c>
      <c r="L34" s="79"/>
      <c r="M34" s="80"/>
      <c r="N34" s="81">
        <f>分析係数表!H37</f>
        <v>5.2046609477516596E-2</v>
      </c>
      <c r="O34" s="82">
        <f t="shared" si="4"/>
        <v>0.27977046356732427</v>
      </c>
      <c r="P34" s="76">
        <f>分析係数表!C37</f>
        <v>0.19184325518019074</v>
      </c>
      <c r="Q34" s="82">
        <f t="shared" si="5"/>
        <v>5.3672076434026446E-2</v>
      </c>
      <c r="R34" s="83">
        <v>7.1765462911797709E-2</v>
      </c>
      <c r="S34" s="84">
        <f t="shared" si="6"/>
        <v>0.54050229395999327</v>
      </c>
      <c r="T34" s="85">
        <f>分析係数表!F37</f>
        <v>0.69485182562961467</v>
      </c>
      <c r="U34" s="86">
        <f t="shared" si="7"/>
        <v>0.37556900571509599</v>
      </c>
      <c r="V34" s="87">
        <f>分析係数表!D37</f>
        <v>8.7589764337008186E-2</v>
      </c>
      <c r="W34" s="167">
        <f t="shared" si="8"/>
        <v>0</v>
      </c>
      <c r="X34" s="76">
        <f>分析係数表!E37</f>
        <v>8.1420046525740877E-2</v>
      </c>
      <c r="Y34" s="166">
        <f t="shared" si="9"/>
        <v>0</v>
      </c>
    </row>
    <row r="35" spans="1:25" x14ac:dyDescent="0.2">
      <c r="A35" s="6" t="s">
        <v>23</v>
      </c>
      <c r="B35" s="5" t="s">
        <v>194</v>
      </c>
      <c r="C35" s="90"/>
      <c r="D35" s="76">
        <f>投入係数表!N35</f>
        <v>1.773291501841495E-3</v>
      </c>
      <c r="E35" s="77">
        <f t="shared" si="0"/>
        <v>0.17732915018414949</v>
      </c>
      <c r="F35" s="76">
        <f>分析係数表!C38</f>
        <v>3.8450184501845008E-2</v>
      </c>
      <c r="G35" s="77">
        <f t="shared" si="1"/>
        <v>6.8183385421359309E-3</v>
      </c>
      <c r="H35" s="77">
        <v>1.3452670236922539E-2</v>
      </c>
      <c r="I35" s="77">
        <f t="shared" si="2"/>
        <v>1.3452670236922539E-2</v>
      </c>
      <c r="J35" s="76">
        <f>分析係数表!G38</f>
        <v>0.35618279569892475</v>
      </c>
      <c r="K35" s="78">
        <f t="shared" si="3"/>
        <v>4.7916096946027864E-3</v>
      </c>
      <c r="L35" s="79"/>
      <c r="M35" s="80"/>
      <c r="N35" s="81">
        <f>分析係数表!H38</f>
        <v>4.5927434461426143E-2</v>
      </c>
      <c r="O35" s="82">
        <f t="shared" si="4"/>
        <v>0.24687755376806519</v>
      </c>
      <c r="P35" s="76">
        <f>分析係数表!C38</f>
        <v>3.8450184501845008E-2</v>
      </c>
      <c r="Q35" s="82">
        <f t="shared" si="5"/>
        <v>9.4924874917462678E-3</v>
      </c>
      <c r="R35" s="83">
        <v>1.2399707892045534E-2</v>
      </c>
      <c r="S35" s="84">
        <f t="shared" si="6"/>
        <v>2.5852378128968075E-2</v>
      </c>
      <c r="T35" s="85">
        <f>分析係数表!F38</f>
        <v>0.56854838709677424</v>
      </c>
      <c r="U35" s="86">
        <f t="shared" si="7"/>
        <v>1.4698327887840722E-2</v>
      </c>
      <c r="V35" s="87">
        <f>分析係数表!D38</f>
        <v>5.6451612903225805E-2</v>
      </c>
      <c r="W35" s="167">
        <f t="shared" si="8"/>
        <v>0</v>
      </c>
      <c r="X35" s="76">
        <f>分析係数表!E38</f>
        <v>4.7043010752688172E-2</v>
      </c>
      <c r="Y35" s="166">
        <f t="shared" si="9"/>
        <v>0</v>
      </c>
    </row>
    <row r="36" spans="1:25" x14ac:dyDescent="0.2">
      <c r="A36" s="6" t="s">
        <v>24</v>
      </c>
      <c r="B36" s="5" t="s">
        <v>39</v>
      </c>
      <c r="C36" s="90"/>
      <c r="D36" s="76">
        <f>投入係数表!N36</f>
        <v>0</v>
      </c>
      <c r="E36" s="77">
        <f t="shared" si="0"/>
        <v>0</v>
      </c>
      <c r="F36" s="76">
        <f>分析係数表!C39</f>
        <v>1</v>
      </c>
      <c r="G36" s="77">
        <f t="shared" si="1"/>
        <v>0</v>
      </c>
      <c r="H36" s="77">
        <v>9.2876554727835389E-2</v>
      </c>
      <c r="I36" s="77">
        <f t="shared" si="2"/>
        <v>9.2876554727835389E-2</v>
      </c>
      <c r="J36" s="76">
        <f>分析係数表!G39</f>
        <v>0.35147550111358572</v>
      </c>
      <c r="K36" s="78">
        <f t="shared" si="3"/>
        <v>3.2643833614669313E-2</v>
      </c>
      <c r="L36" s="79"/>
      <c r="M36" s="80"/>
      <c r="N36" s="81">
        <f>分析係数表!H39</f>
        <v>4.1114708114391111E-3</v>
      </c>
      <c r="O36" s="82">
        <f t="shared" si="4"/>
        <v>2.2100730602955847E-2</v>
      </c>
      <c r="P36" s="76">
        <f>分析係数表!C39</f>
        <v>1</v>
      </c>
      <c r="Q36" s="82">
        <f t="shared" si="5"/>
        <v>2.2100730602955847E-2</v>
      </c>
      <c r="R36" s="83">
        <v>0.1168526341017115</v>
      </c>
      <c r="S36" s="84">
        <f t="shared" si="6"/>
        <v>0.20972918882954689</v>
      </c>
      <c r="T36" s="85">
        <f>分析係数表!F39</f>
        <v>0.70211581291759462</v>
      </c>
      <c r="U36" s="86">
        <f t="shared" si="7"/>
        <v>0.147254179907605</v>
      </c>
      <c r="V36" s="87">
        <f>分析係数表!D39</f>
        <v>7.4053452115812921E-2</v>
      </c>
      <c r="W36" s="167">
        <f t="shared" si="8"/>
        <v>0</v>
      </c>
      <c r="X36" s="76">
        <f>分析係数表!E39</f>
        <v>9.3819599109131402E-2</v>
      </c>
      <c r="Y36" s="166">
        <f t="shared" si="9"/>
        <v>0</v>
      </c>
    </row>
    <row r="37" spans="1:25" x14ac:dyDescent="0.2">
      <c r="A37" s="6" t="s">
        <v>25</v>
      </c>
      <c r="B37" s="5" t="s">
        <v>40</v>
      </c>
      <c r="C37" s="90"/>
      <c r="D37" s="76">
        <f>投入係数表!N37</f>
        <v>6.8203519301595958E-5</v>
      </c>
      <c r="E37" s="77">
        <f t="shared" si="0"/>
        <v>6.8203519301595957E-3</v>
      </c>
      <c r="F37" s="76">
        <f>分析係数表!C40</f>
        <v>0.87072171446580526</v>
      </c>
      <c r="G37" s="77">
        <f t="shared" si="1"/>
        <v>5.9386285258887271E-3</v>
      </c>
      <c r="H37" s="77">
        <v>7.9840620972593326E-3</v>
      </c>
      <c r="I37" s="77">
        <f t="shared" si="2"/>
        <v>7.9840620972593326E-3</v>
      </c>
      <c r="J37" s="76">
        <f>分析係数表!G40</f>
        <v>0.51632160548710782</v>
      </c>
      <c r="K37" s="78">
        <f t="shared" si="3"/>
        <v>4.1223437603657041E-3</v>
      </c>
      <c r="L37" s="79"/>
      <c r="M37" s="80"/>
      <c r="N37" s="81">
        <f>分析係数表!H40</f>
        <v>3.2209723436344248E-2</v>
      </c>
      <c r="O37" s="82">
        <f t="shared" si="4"/>
        <v>0.17313960213016577</v>
      </c>
      <c r="P37" s="76">
        <f>分析係数表!C40</f>
        <v>0.87072171446580526</v>
      </c>
      <c r="Q37" s="82">
        <f t="shared" si="5"/>
        <v>0.15075641120870534</v>
      </c>
      <c r="R37" s="83">
        <v>0.15106545713983494</v>
      </c>
      <c r="S37" s="84">
        <f t="shared" si="6"/>
        <v>0.15904951923709426</v>
      </c>
      <c r="T37" s="85">
        <f>分析係数表!F40</f>
        <v>0.71084719928870821</v>
      </c>
      <c r="U37" s="86">
        <f t="shared" si="7"/>
        <v>0.11305990529790397</v>
      </c>
      <c r="V37" s="87">
        <f>分析係数表!D40</f>
        <v>7.6590880223548832E-2</v>
      </c>
      <c r="W37" s="167">
        <f t="shared" si="8"/>
        <v>0</v>
      </c>
      <c r="X37" s="76">
        <f>分析係数表!E40</f>
        <v>4.8520259113425633E-2</v>
      </c>
      <c r="Y37" s="166">
        <f t="shared" si="9"/>
        <v>0</v>
      </c>
    </row>
    <row r="38" spans="1:25" x14ac:dyDescent="0.2">
      <c r="A38" s="6" t="s">
        <v>26</v>
      </c>
      <c r="B38" s="5" t="s">
        <v>277</v>
      </c>
      <c r="C38" s="90"/>
      <c r="D38" s="76">
        <f>投入係数表!N38</f>
        <v>0</v>
      </c>
      <c r="E38" s="77">
        <f t="shared" si="0"/>
        <v>0</v>
      </c>
      <c r="F38" s="76">
        <f>分析係数表!C41</f>
        <v>0.84583808437856334</v>
      </c>
      <c r="G38" s="77">
        <f t="shared" si="1"/>
        <v>0</v>
      </c>
      <c r="H38" s="77">
        <v>1.2357646963924939E-3</v>
      </c>
      <c r="I38" s="77">
        <f t="shared" si="2"/>
        <v>1.2357646963924939E-3</v>
      </c>
      <c r="J38" s="76">
        <f>分析係数表!G41</f>
        <v>0.44301808878315901</v>
      </c>
      <c r="K38" s="78">
        <f t="shared" si="3"/>
        <v>5.4746611398150341E-4</v>
      </c>
      <c r="L38" s="79"/>
      <c r="M38" s="80"/>
      <c r="N38" s="81">
        <f>分析係数表!H41</f>
        <v>7.1326333586297655E-2</v>
      </c>
      <c r="O38" s="82">
        <f t="shared" si="4"/>
        <v>0.38340636618445595</v>
      </c>
      <c r="P38" s="76">
        <f>分析係数表!C41</f>
        <v>0.84583808437856334</v>
      </c>
      <c r="Q38" s="82">
        <f t="shared" si="5"/>
        <v>0.32429970631200622</v>
      </c>
      <c r="R38" s="83">
        <v>0.33106510612703488</v>
      </c>
      <c r="S38" s="84">
        <f t="shared" si="6"/>
        <v>0.33230087082342735</v>
      </c>
      <c r="T38" s="85">
        <f>分析係数表!F41</f>
        <v>0.54692759998204588</v>
      </c>
      <c r="U38" s="86">
        <f t="shared" si="7"/>
        <v>0.18174451775140096</v>
      </c>
      <c r="V38" s="87">
        <f>分析係数表!D41</f>
        <v>0.14515911845235424</v>
      </c>
      <c r="W38" s="167">
        <f t="shared" si="8"/>
        <v>0</v>
      </c>
      <c r="X38" s="76">
        <f>分析係数表!E41</f>
        <v>0.14242111405359306</v>
      </c>
      <c r="Y38" s="166">
        <f t="shared" si="9"/>
        <v>0</v>
      </c>
    </row>
    <row r="39" spans="1:25" x14ac:dyDescent="0.2">
      <c r="A39" s="6" t="s">
        <v>51</v>
      </c>
      <c r="B39" s="5" t="s">
        <v>368</v>
      </c>
      <c r="C39" s="90"/>
      <c r="D39" s="76">
        <f>投入係数表!N39</f>
        <v>5.4562815441276766E-4</v>
      </c>
      <c r="E39" s="77">
        <f>$C$16*D39</f>
        <v>5.4562815441276766E-2</v>
      </c>
      <c r="F39" s="76">
        <f>分析係数表!C42</f>
        <v>0.23407560849300879</v>
      </c>
      <c r="G39" s="77">
        <f>E39*F39</f>
        <v>1.2771824225508596E-2</v>
      </c>
      <c r="H39" s="77">
        <v>1.7146778335192629E-2</v>
      </c>
      <c r="I39" s="77">
        <f>C39+H39</f>
        <v>1.7146778335192629E-2</v>
      </c>
      <c r="J39" s="76">
        <f>分析係数表!G42</f>
        <v>0.48351648351648352</v>
      </c>
      <c r="K39" s="78">
        <f>I39*J39</f>
        <v>8.2907499642689633E-3</v>
      </c>
      <c r="L39" s="79"/>
      <c r="M39" s="80"/>
      <c r="N39" s="81">
        <f>分析係数表!H42</f>
        <v>1.4092354393413963E-2</v>
      </c>
      <c r="O39" s="82">
        <f t="shared" si="4"/>
        <v>7.575180325826221E-2</v>
      </c>
      <c r="P39" s="76">
        <f>分析係数表!C42</f>
        <v>0.23407560849300879</v>
      </c>
      <c r="Q39" s="82">
        <f>O39*P39</f>
        <v>1.7731649442120412E-2</v>
      </c>
      <c r="R39" s="83">
        <v>1.8909450817970925E-2</v>
      </c>
      <c r="S39" s="84">
        <f>I39+R39</f>
        <v>3.6056229153163553E-2</v>
      </c>
      <c r="T39" s="85">
        <f>分析係数表!F42</f>
        <v>0.55384615384615388</v>
      </c>
      <c r="U39" s="86">
        <f>S39*T39</f>
        <v>1.9969603838675201E-2</v>
      </c>
      <c r="V39" s="87">
        <f>分析係数表!D42</f>
        <v>0.66153846153846152</v>
      </c>
      <c r="W39" s="167">
        <f>ROUND(S39*V39,0)</f>
        <v>0</v>
      </c>
      <c r="X39" s="76">
        <f>分析係数表!E42</f>
        <v>0.56483516483516483</v>
      </c>
      <c r="Y39" s="166">
        <f>ROUND(S39*X39,0)</f>
        <v>0</v>
      </c>
    </row>
    <row r="40" spans="1:25" x14ac:dyDescent="0.2">
      <c r="A40" s="6" t="s">
        <v>195</v>
      </c>
      <c r="B40" s="5" t="s">
        <v>41</v>
      </c>
      <c r="C40" s="90"/>
      <c r="D40" s="76">
        <f>投入係数表!N40</f>
        <v>9.8213067794298194E-3</v>
      </c>
      <c r="E40" s="77">
        <f>$C$16*D40</f>
        <v>0.98213067794298192</v>
      </c>
      <c r="F40" s="76">
        <f>分析係数表!C43</f>
        <v>0.27699973067600325</v>
      </c>
      <c r="G40" s="77">
        <f>E40*F40</f>
        <v>0.27204993327884647</v>
      </c>
      <c r="H40" s="77">
        <v>0.52448734505990902</v>
      </c>
      <c r="I40" s="77">
        <f>C40+H40</f>
        <v>0.52448734505990902</v>
      </c>
      <c r="J40" s="76">
        <f>分析係数表!G43</f>
        <v>0.36947234730400647</v>
      </c>
      <c r="K40" s="78">
        <f>I40*J40</f>
        <v>0.19378357051053099</v>
      </c>
      <c r="L40" s="79"/>
      <c r="M40" s="80"/>
      <c r="N40" s="81">
        <f>分析係数表!H43</f>
        <v>3.8415354614357487E-2</v>
      </c>
      <c r="O40" s="82">
        <f t="shared" si="4"/>
        <v>0.20649724691873933</v>
      </c>
      <c r="P40" s="76">
        <f>分析係数表!C43</f>
        <v>0.27699973067600325</v>
      </c>
      <c r="Q40" s="82">
        <f>O40*P40</f>
        <v>5.7199681781826939E-2</v>
      </c>
      <c r="R40" s="83">
        <v>9.9190397628005286E-2</v>
      </c>
      <c r="S40" s="84">
        <f>I40+R40</f>
        <v>0.62367774268791432</v>
      </c>
      <c r="T40" s="85">
        <f>分析係数表!F43</f>
        <v>0.59762152176423045</v>
      </c>
      <c r="U40" s="86">
        <f>S40*T40</f>
        <v>0.37272324167563148</v>
      </c>
      <c r="V40" s="87">
        <f>分析係数表!D43</f>
        <v>0.12735249971134974</v>
      </c>
      <c r="W40" s="167">
        <f>ROUND(S40*V40,0)</f>
        <v>0</v>
      </c>
      <c r="X40" s="76">
        <f>分析係数表!E43</f>
        <v>0.10079667474887426</v>
      </c>
      <c r="Y40" s="166">
        <f>ROUND(S40*X40,0)</f>
        <v>0</v>
      </c>
    </row>
    <row r="41" spans="1:25" x14ac:dyDescent="0.2">
      <c r="A41" s="6" t="s">
        <v>341</v>
      </c>
      <c r="B41" s="5" t="s">
        <v>42</v>
      </c>
      <c r="C41" s="90"/>
      <c r="D41" s="76">
        <f>投入係数表!N41</f>
        <v>6.8203519301595958E-5</v>
      </c>
      <c r="E41" s="77">
        <f>$C$16*D41</f>
        <v>6.8203519301595957E-3</v>
      </c>
      <c r="F41" s="76">
        <f>分析係数表!C44</f>
        <v>0.49584741394123377</v>
      </c>
      <c r="G41" s="77">
        <f>E41*F41</f>
        <v>3.3818538667387378E-3</v>
      </c>
      <c r="H41" s="77">
        <v>5.5656815423969332E-3</v>
      </c>
      <c r="I41" s="77">
        <f>C41+H41</f>
        <v>5.5656815423969332E-3</v>
      </c>
      <c r="J41" s="76">
        <f>分析係数表!G44</f>
        <v>0.26302305721605468</v>
      </c>
      <c r="K41" s="78">
        <f>I41*J41</f>
        <v>1.4639025747722079E-3</v>
      </c>
      <c r="L41" s="79"/>
      <c r="M41" s="80"/>
      <c r="N41" s="81">
        <f>分析係数表!H44</f>
        <v>0.12140366382001748</v>
      </c>
      <c r="O41" s="82">
        <f t="shared" si="4"/>
        <v>0.65259119943961674</v>
      </c>
      <c r="P41" s="76">
        <f>分析係数表!C44</f>
        <v>0.49584741394123377</v>
      </c>
      <c r="Q41" s="82">
        <f>O41*P41</f>
        <v>0.32358565860294186</v>
      </c>
      <c r="R41" s="83">
        <v>0.32950273236268068</v>
      </c>
      <c r="S41" s="84">
        <f>I41+R41</f>
        <v>0.33506841390507763</v>
      </c>
      <c r="T41" s="85">
        <f>分析係数表!F44</f>
        <v>0.50173640762880733</v>
      </c>
      <c r="U41" s="86">
        <f>S41*T41</f>
        <v>0.16811602230261596</v>
      </c>
      <c r="V41" s="87">
        <f>分析係数表!D44</f>
        <v>0.16572729860518076</v>
      </c>
      <c r="W41" s="167">
        <f>ROUND(S41*V41,0)</f>
        <v>0</v>
      </c>
      <c r="X41" s="76">
        <f>分析係数表!E44</f>
        <v>0.11534301167093652</v>
      </c>
      <c r="Y41" s="166">
        <f>ROUND(S41*X41,0)</f>
        <v>0</v>
      </c>
    </row>
    <row r="42" spans="1:25" x14ac:dyDescent="0.2">
      <c r="A42" s="6" t="s">
        <v>342</v>
      </c>
      <c r="B42" s="5" t="s">
        <v>279</v>
      </c>
      <c r="C42" s="90"/>
      <c r="D42" s="76">
        <f>投入係数表!N42</f>
        <v>2.7281407720638383E-4</v>
      </c>
      <c r="E42" s="77">
        <f>$C$16*D42</f>
        <v>2.7281407720638383E-2</v>
      </c>
      <c r="F42" s="76">
        <f>分析係数表!C45</f>
        <v>1</v>
      </c>
      <c r="G42" s="77">
        <f>E42*F42</f>
        <v>2.7281407720638383E-2</v>
      </c>
      <c r="H42" s="77">
        <v>4.3373495152968518E-2</v>
      </c>
      <c r="I42" s="77">
        <f>C42+H42</f>
        <v>4.3373495152968518E-2</v>
      </c>
      <c r="J42" s="76">
        <f>分析係数表!G45</f>
        <v>0</v>
      </c>
      <c r="K42" s="78">
        <f>I42*J42</f>
        <v>0</v>
      </c>
      <c r="L42" s="79"/>
      <c r="M42" s="80"/>
      <c r="N42" s="81">
        <f>分析係数表!H45</f>
        <v>0</v>
      </c>
      <c r="O42" s="82">
        <f t="shared" si="4"/>
        <v>0</v>
      </c>
      <c r="P42" s="76">
        <f>分析係数表!C45</f>
        <v>1</v>
      </c>
      <c r="Q42" s="82">
        <f>O42*P42</f>
        <v>0</v>
      </c>
      <c r="R42" s="83">
        <v>6.2659008914046398E-3</v>
      </c>
      <c r="S42" s="84">
        <f>I42+R42</f>
        <v>4.963939604437316E-2</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投入係数表!N43</f>
        <v>3.6829900422861821E-3</v>
      </c>
      <c r="E43" s="77">
        <f>$C$16*D43</f>
        <v>0.36829900422861822</v>
      </c>
      <c r="F43" s="76">
        <f>分析係数表!C46</f>
        <v>1</v>
      </c>
      <c r="G43" s="77">
        <f>E43*F43</f>
        <v>0.36829900422861822</v>
      </c>
      <c r="H43" s="77">
        <v>0.48952545346137949</v>
      </c>
      <c r="I43" s="77">
        <f>C43+H43</f>
        <v>0.48952545346137949</v>
      </c>
      <c r="J43" s="76">
        <f>分析係数表!G46</f>
        <v>9.2759598041741824E-3</v>
      </c>
      <c r="K43" s="78">
        <f>I43*J43</f>
        <v>4.5408184294278954E-3</v>
      </c>
      <c r="L43" s="79"/>
      <c r="M43" s="80"/>
      <c r="N43" s="81">
        <f>分析係数表!H46</f>
        <v>9.0452357851660434E-2</v>
      </c>
      <c r="O43" s="82">
        <f t="shared" si="4"/>
        <v>0.48621607326502858</v>
      </c>
      <c r="P43" s="76">
        <f>分析係数表!C46</f>
        <v>1</v>
      </c>
      <c r="Q43" s="82">
        <f>O43*P43</f>
        <v>0.48621607326502858</v>
      </c>
      <c r="R43" s="83">
        <v>0.49940987434857942</v>
      </c>
      <c r="S43" s="84">
        <f>I43+R43</f>
        <v>0.98893532780995885</v>
      </c>
      <c r="T43" s="85">
        <f>分析係数表!F46</f>
        <v>0.31349308597440523</v>
      </c>
      <c r="U43" s="86">
        <f>S43*T43</f>
        <v>0.31002438774425406</v>
      </c>
      <c r="V43" s="87">
        <f>分析係数表!D46</f>
        <v>1.71777033410633E-4</v>
      </c>
      <c r="W43" s="167">
        <f>ROUND(S43*V43,0)</f>
        <v>0</v>
      </c>
      <c r="X43" s="76">
        <f>分析係数表!E46</f>
        <v>5.1533110023189901E-4</v>
      </c>
      <c r="Y43" s="166">
        <f>ROUND(S43*X43,0)</f>
        <v>0</v>
      </c>
    </row>
    <row r="44" spans="1:25" x14ac:dyDescent="0.2">
      <c r="A44" s="192">
        <v>40</v>
      </c>
      <c r="B44" s="14" t="s">
        <v>151</v>
      </c>
      <c r="C44" s="197">
        <f>SUM(C5:C43)</f>
        <v>100</v>
      </c>
      <c r="D44" s="92">
        <f>投入係数表!N44</f>
        <v>0.75037511935615875</v>
      </c>
      <c r="E44" s="91">
        <f>SUM(E5:E43)</f>
        <v>75.037511935615868</v>
      </c>
      <c r="F44" s="92">
        <f>分析係数表!C47</f>
        <v>0.37574754530031729</v>
      </c>
      <c r="G44" s="91">
        <f>SUM(G5:G43)</f>
        <v>22.627006703321488</v>
      </c>
      <c r="H44" s="91">
        <f>SUM(H5:H43)</f>
        <v>28.37942335174068</v>
      </c>
      <c r="I44" s="91">
        <f>SUM(I5:I43)</f>
        <v>128.37942335174066</v>
      </c>
      <c r="J44" s="92">
        <f>分析係数表!G47</f>
        <v>0.18377890112838052</v>
      </c>
      <c r="K44" s="93">
        <f>SUM(K5:K43)</f>
        <v>8.5686233887086978</v>
      </c>
      <c r="L44" s="94">
        <f>最終需要_まとめ!$L$33</f>
        <v>0.62733333333333341</v>
      </c>
      <c r="M44" s="91">
        <f>K44*L44</f>
        <v>5.3753830725165903</v>
      </c>
      <c r="N44" s="95">
        <f>分析係数表!H47</f>
        <v>1</v>
      </c>
      <c r="O44" s="93">
        <f>SUM(O5:O43)</f>
        <v>5.3753830725165903</v>
      </c>
      <c r="P44" s="92">
        <f>分析係数表!C47</f>
        <v>0.37574754530031729</v>
      </c>
      <c r="Q44" s="96">
        <f>SUM(Q5:Q43)</f>
        <v>2.3084308646746137</v>
      </c>
      <c r="R44" s="91">
        <f>SUM(R5:R43)</f>
        <v>2.746838521837546</v>
      </c>
      <c r="S44" s="97">
        <f>SUM(S5:S43)</f>
        <v>131.12626187357822</v>
      </c>
      <c r="T44" s="98">
        <f>分析係数表!F47</f>
        <v>0.42462652784065186</v>
      </c>
      <c r="U44" s="99">
        <f>SUM(U5:U43)</f>
        <v>34.207618269176109</v>
      </c>
      <c r="V44" s="100">
        <f>分析係数表!D47</f>
        <v>4.7224737186258234E-2</v>
      </c>
      <c r="W44" s="164">
        <f>SUM(W5:W43)</f>
        <v>0</v>
      </c>
      <c r="X44" s="92">
        <f>分析係数表!E47</f>
        <v>3.9558288483141357E-2</v>
      </c>
      <c r="Y44" s="165">
        <f>SUM(Y5:Y43)</f>
        <v>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2015年赤穂市産業連関表</v>
      </c>
      <c r="H1" s="401"/>
      <c r="I1" s="401"/>
    </row>
    <row r="2" spans="1:25" x14ac:dyDescent="0.2">
      <c r="B2" s="3" t="s">
        <v>301</v>
      </c>
      <c r="S2" s="3" t="s">
        <v>153</v>
      </c>
      <c r="U2" s="64" t="s">
        <v>210</v>
      </c>
      <c r="W2" s="3" t="s">
        <v>130</v>
      </c>
      <c r="Y2" s="3" t="s">
        <v>154</v>
      </c>
    </row>
    <row r="3" spans="1:25" ht="44" x14ac:dyDescent="0.2">
      <c r="B3" s="65"/>
      <c r="C3" s="66" t="s">
        <v>228</v>
      </c>
      <c r="D3" s="66" t="s">
        <v>240</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投入係数表!O5</f>
        <v>0</v>
      </c>
      <c r="E5" s="77">
        <f t="shared" ref="E5:E38" si="0">$C$17*D5</f>
        <v>0</v>
      </c>
      <c r="F5" s="76">
        <f>分析係数表!C8</f>
        <v>1</v>
      </c>
      <c r="G5" s="77">
        <f t="shared" ref="G5:G38" si="1">E5*F5</f>
        <v>0</v>
      </c>
      <c r="H5" s="77">
        <f t="array" ref="H5:H43">MMULT(逆行列係数!C5:AO43,'13'!G5:G43)</f>
        <v>1.0246870480600663E-2</v>
      </c>
      <c r="I5" s="77">
        <f t="shared" ref="I5:I38" si="2">C5+H5</f>
        <v>1.0246870480600663E-2</v>
      </c>
      <c r="J5" s="76">
        <f>分析係数表!G8</f>
        <v>0.11972098922003804</v>
      </c>
      <c r="K5" s="78">
        <f t="shared" ref="K5:K38" si="3">I5*J5</f>
        <v>1.2267654703471181E-3</v>
      </c>
      <c r="L5" s="79" t="s">
        <v>184</v>
      </c>
      <c r="M5" s="80" t="s">
        <v>184</v>
      </c>
      <c r="N5" s="81">
        <f>分析係数表!H8</f>
        <v>1.236323115495826E-2</v>
      </c>
      <c r="O5" s="82">
        <f t="shared" ref="O5:O43" si="4">$M$44*N5</f>
        <v>9.6595882524336971E-2</v>
      </c>
      <c r="P5" s="76">
        <f>分析係数表!C8</f>
        <v>1</v>
      </c>
      <c r="Q5" s="82">
        <f t="shared" ref="Q5:Q38" si="5">O5*P5</f>
        <v>9.6595882524336971E-2</v>
      </c>
      <c r="R5" s="83">
        <f t="array" ref="R5:R43">MMULT(逆行列係数!C5:AO43,'13'!Q5:Q43)</f>
        <v>0.12914616703945375</v>
      </c>
      <c r="S5" s="84">
        <f t="shared" ref="S5:S38" si="6">I5+R5</f>
        <v>0.13939303752005441</v>
      </c>
      <c r="T5" s="85">
        <f>分析係数表!F8</f>
        <v>0.45136334812935952</v>
      </c>
      <c r="U5" s="86">
        <f t="shared" ref="U5:U38" si="7">S5*T5</f>
        <v>6.2916908120973197E-2</v>
      </c>
      <c r="V5" s="87">
        <f>分析係数表!D8</f>
        <v>6.2777425491439443E-2</v>
      </c>
      <c r="W5" s="167">
        <f t="shared" ref="W5:W38" si="8">ROUND(S5*V5,0)</f>
        <v>0</v>
      </c>
      <c r="X5" s="76">
        <f>分析係数表!E8</f>
        <v>5.7324032974001266E-2</v>
      </c>
      <c r="Y5" s="166">
        <f t="shared" ref="Y5:Y38" si="9">ROUND(S5*X5,0)</f>
        <v>0</v>
      </c>
    </row>
    <row r="6" spans="1:25" x14ac:dyDescent="0.2">
      <c r="A6" s="6" t="s">
        <v>220</v>
      </c>
      <c r="B6" s="5" t="s">
        <v>266</v>
      </c>
      <c r="C6" s="90"/>
      <c r="D6" s="76">
        <f>投入係数表!O6</f>
        <v>0</v>
      </c>
      <c r="E6" s="77">
        <f t="shared" si="0"/>
        <v>0</v>
      </c>
      <c r="F6" s="76">
        <f>分析係数表!C9</f>
        <v>2.7906976744186074E-2</v>
      </c>
      <c r="G6" s="77">
        <f t="shared" si="1"/>
        <v>0</v>
      </c>
      <c r="H6" s="77">
        <v>5.7218929670088898E-5</v>
      </c>
      <c r="I6" s="77">
        <f t="shared" si="2"/>
        <v>5.7218929670088898E-5</v>
      </c>
      <c r="J6" s="76">
        <f>分析係数表!G9</f>
        <v>0.2857142857142857</v>
      </c>
      <c r="K6" s="78">
        <f t="shared" si="3"/>
        <v>1.6348265620025398E-5</v>
      </c>
      <c r="L6" s="79"/>
      <c r="M6" s="80"/>
      <c r="N6" s="81">
        <f>分析係数表!H9</f>
        <v>6.5322433452770924E-4</v>
      </c>
      <c r="O6" s="82">
        <f t="shared" si="4"/>
        <v>5.1037451528010216E-3</v>
      </c>
      <c r="P6" s="76">
        <f>分析係数表!C9</f>
        <v>2.7906976744186074E-2</v>
      </c>
      <c r="Q6" s="82">
        <f t="shared" si="5"/>
        <v>1.4243009728747051E-4</v>
      </c>
      <c r="R6" s="83">
        <v>1.6907417284259529E-4</v>
      </c>
      <c r="S6" s="84">
        <f t="shared" si="6"/>
        <v>2.2629310251268418E-4</v>
      </c>
      <c r="T6" s="85">
        <f>分析係数表!F9</f>
        <v>0.7142857142857143</v>
      </c>
      <c r="U6" s="86">
        <f t="shared" si="7"/>
        <v>1.6163793036620298E-4</v>
      </c>
      <c r="V6" s="87">
        <f>分析係数表!D9</f>
        <v>0</v>
      </c>
      <c r="W6" s="167">
        <f t="shared" si="8"/>
        <v>0</v>
      </c>
      <c r="X6" s="76">
        <f>分析係数表!E9</f>
        <v>0</v>
      </c>
      <c r="Y6" s="166">
        <f t="shared" si="9"/>
        <v>0</v>
      </c>
    </row>
    <row r="7" spans="1:25" x14ac:dyDescent="0.2">
      <c r="A7" s="6" t="s">
        <v>221</v>
      </c>
      <c r="B7" s="5" t="s">
        <v>267</v>
      </c>
      <c r="C7" s="90"/>
      <c r="D7" s="76">
        <f>投入係数表!O7</f>
        <v>0</v>
      </c>
      <c r="E7" s="77">
        <f t="shared" si="0"/>
        <v>0</v>
      </c>
      <c r="F7" s="76">
        <f>分析係数表!C10</f>
        <v>1</v>
      </c>
      <c r="G7" s="77">
        <f t="shared" si="1"/>
        <v>0</v>
      </c>
      <c r="H7" s="77">
        <v>2.9397138118698426E-2</v>
      </c>
      <c r="I7" s="77">
        <f t="shared" si="2"/>
        <v>2.9397138118698426E-2</v>
      </c>
      <c r="J7" s="76">
        <f>分析係数表!G10</f>
        <v>0.17979610750695088</v>
      </c>
      <c r="K7" s="78">
        <f t="shared" si="3"/>
        <v>5.2854910055861858E-3</v>
      </c>
      <c r="L7" s="79"/>
      <c r="M7" s="80"/>
      <c r="N7" s="81">
        <f>分析係数表!H10</f>
        <v>1.2488112277735618E-3</v>
      </c>
      <c r="O7" s="82">
        <f t="shared" si="4"/>
        <v>9.7571598509431298E-3</v>
      </c>
      <c r="P7" s="76">
        <f>分析係数表!C10</f>
        <v>1</v>
      </c>
      <c r="Q7" s="82">
        <f t="shared" si="5"/>
        <v>9.7571598509431298E-3</v>
      </c>
      <c r="R7" s="83">
        <v>1.4228702565485137E-2</v>
      </c>
      <c r="S7" s="84">
        <f t="shared" si="6"/>
        <v>4.3625840684183563E-2</v>
      </c>
      <c r="T7" s="85">
        <f>分析係数表!F10</f>
        <v>0.51899907321594063</v>
      </c>
      <c r="U7" s="86">
        <f t="shared" si="7"/>
        <v>2.2641770883357545E-2</v>
      </c>
      <c r="V7" s="87">
        <f>分析係数表!D10</f>
        <v>9.8239110287303061E-2</v>
      </c>
      <c r="W7" s="167">
        <f t="shared" si="8"/>
        <v>0</v>
      </c>
      <c r="X7" s="76">
        <f>分析係数表!E10</f>
        <v>2.9657089898053754E-2</v>
      </c>
      <c r="Y7" s="166">
        <f t="shared" si="9"/>
        <v>0</v>
      </c>
    </row>
    <row r="8" spans="1:25" x14ac:dyDescent="0.2">
      <c r="A8" s="6" t="s">
        <v>222</v>
      </c>
      <c r="B8" s="5" t="s">
        <v>27</v>
      </c>
      <c r="C8" s="90"/>
      <c r="D8" s="76">
        <f>投入係数表!O8</f>
        <v>0.15008726003490402</v>
      </c>
      <c r="E8" s="77">
        <f t="shared" si="0"/>
        <v>15.008726003490402</v>
      </c>
      <c r="F8" s="76">
        <f>分析係数表!C11</f>
        <v>4.7758906908440535E-3</v>
      </c>
      <c r="G8" s="77">
        <f t="shared" si="1"/>
        <v>7.1680034801498885E-2</v>
      </c>
      <c r="H8" s="77">
        <v>7.8947085618861948E-2</v>
      </c>
      <c r="I8" s="77">
        <f t="shared" si="2"/>
        <v>7.8947085618861948E-2</v>
      </c>
      <c r="J8" s="76">
        <f>分析係数表!G11</f>
        <v>0.34306569343065696</v>
      </c>
      <c r="K8" s="78">
        <f t="shared" si="3"/>
        <v>2.708403667216432E-2</v>
      </c>
      <c r="L8" s="79"/>
      <c r="M8" s="80"/>
      <c r="N8" s="81">
        <f>分析係数表!H11</f>
        <v>-1.9212480427285565E-5</v>
      </c>
      <c r="O8" s="82">
        <f t="shared" si="4"/>
        <v>-1.5011015155297122E-4</v>
      </c>
      <c r="P8" s="76">
        <f>分析係数表!C11</f>
        <v>4.7758906908440535E-3</v>
      </c>
      <c r="Q8" s="82">
        <f t="shared" si="5"/>
        <v>-7.1690967540302528E-7</v>
      </c>
      <c r="R8" s="83">
        <v>4.3719543309224835E-4</v>
      </c>
      <c r="S8" s="84">
        <f t="shared" si="6"/>
        <v>7.9384281051954192E-2</v>
      </c>
      <c r="T8" s="85">
        <f>分析係数表!F11</f>
        <v>0.56569343065693434</v>
      </c>
      <c r="U8" s="86">
        <f t="shared" si="7"/>
        <v>4.4907166288514232E-2</v>
      </c>
      <c r="V8" s="87">
        <f>分析係数表!D11</f>
        <v>8.0291970802919707E-2</v>
      </c>
      <c r="W8" s="167">
        <f t="shared" si="8"/>
        <v>0</v>
      </c>
      <c r="X8" s="76">
        <f>分析係数表!E11</f>
        <v>6.9343065693430656E-2</v>
      </c>
      <c r="Y8" s="166">
        <f t="shared" si="9"/>
        <v>0</v>
      </c>
    </row>
    <row r="9" spans="1:25" x14ac:dyDescent="0.2">
      <c r="A9" s="6" t="s">
        <v>223</v>
      </c>
      <c r="B9" s="5" t="s">
        <v>191</v>
      </c>
      <c r="C9" s="90"/>
      <c r="D9" s="76">
        <f>投入係数表!O9</f>
        <v>0</v>
      </c>
      <c r="E9" s="77">
        <f t="shared" si="0"/>
        <v>0</v>
      </c>
      <c r="F9" s="76">
        <f>分析係数表!C12</f>
        <v>2.7665742374590407E-2</v>
      </c>
      <c r="G9" s="77">
        <f t="shared" si="1"/>
        <v>0</v>
      </c>
      <c r="H9" s="77">
        <v>3.7580069878198749E-4</v>
      </c>
      <c r="I9" s="77">
        <f t="shared" si="2"/>
        <v>3.7580069878198749E-4</v>
      </c>
      <c r="J9" s="76">
        <f>分析係数表!G12</f>
        <v>0.13175675675675674</v>
      </c>
      <c r="K9" s="78">
        <f t="shared" si="3"/>
        <v>4.9514281258437534E-5</v>
      </c>
      <c r="L9" s="79"/>
      <c r="M9" s="80"/>
      <c r="N9" s="81">
        <f>分析係数表!H12</f>
        <v>9.8185381223642884E-2</v>
      </c>
      <c r="O9" s="82">
        <f t="shared" si="4"/>
        <v>0.76713792951145943</v>
      </c>
      <c r="P9" s="76">
        <f>分析係数表!C12</f>
        <v>2.7665742374590407E-2</v>
      </c>
      <c r="Q9" s="82">
        <f t="shared" si="5"/>
        <v>2.1223440323640732E-2</v>
      </c>
      <c r="R9" s="83">
        <v>2.3839986675745873E-2</v>
      </c>
      <c r="S9" s="84">
        <f t="shared" si="6"/>
        <v>2.4215787374527859E-2</v>
      </c>
      <c r="T9" s="85">
        <f>分析係数表!F12</f>
        <v>0.37027027027027026</v>
      </c>
      <c r="U9" s="86">
        <f t="shared" si="7"/>
        <v>8.9663861359738292E-3</v>
      </c>
      <c r="V9" s="87">
        <f>分析係数表!D12</f>
        <v>5.1576576576576577E-2</v>
      </c>
      <c r="W9" s="167">
        <f t="shared" si="8"/>
        <v>0</v>
      </c>
      <c r="X9" s="76">
        <f>分析係数表!E12</f>
        <v>4.954954954954955E-2</v>
      </c>
      <c r="Y9" s="166">
        <f t="shared" si="9"/>
        <v>0</v>
      </c>
    </row>
    <row r="10" spans="1:25" x14ac:dyDescent="0.2">
      <c r="A10" s="6" t="s">
        <v>224</v>
      </c>
      <c r="B10" s="5" t="s">
        <v>28</v>
      </c>
      <c r="C10" s="90"/>
      <c r="D10" s="76">
        <f>投入係数表!O10</f>
        <v>1.7452006980802793E-3</v>
      </c>
      <c r="E10" s="77">
        <f t="shared" si="0"/>
        <v>0.17452006980802792</v>
      </c>
      <c r="F10" s="76">
        <f>分析係数表!C13</f>
        <v>0</v>
      </c>
      <c r="G10" s="77">
        <f t="shared" si="1"/>
        <v>0</v>
      </c>
      <c r="H10" s="77">
        <v>0</v>
      </c>
      <c r="I10" s="77">
        <f t="shared" si="2"/>
        <v>0</v>
      </c>
      <c r="J10" s="76">
        <f>分析係数表!G13</f>
        <v>0.24516960068699012</v>
      </c>
      <c r="K10" s="78">
        <f t="shared" si="3"/>
        <v>0</v>
      </c>
      <c r="L10" s="79"/>
      <c r="M10" s="80"/>
      <c r="N10" s="81">
        <f>分析係数表!H13</f>
        <v>1.522589073862381E-2</v>
      </c>
      <c r="O10" s="82">
        <f t="shared" si="4"/>
        <v>0.11896229510572968</v>
      </c>
      <c r="P10" s="76">
        <f>分析係数表!C13</f>
        <v>0</v>
      </c>
      <c r="Q10" s="82">
        <f t="shared" si="5"/>
        <v>0</v>
      </c>
      <c r="R10" s="83">
        <v>0</v>
      </c>
      <c r="S10" s="84">
        <f t="shared" si="6"/>
        <v>0</v>
      </c>
      <c r="T10" s="85">
        <f>分析係数表!F13</f>
        <v>0.38299699441820523</v>
      </c>
      <c r="U10" s="86">
        <f t="shared" si="7"/>
        <v>0</v>
      </c>
      <c r="V10" s="87">
        <f>分析係数表!D13</f>
        <v>0.13954486904250751</v>
      </c>
      <c r="W10" s="167">
        <f t="shared" si="8"/>
        <v>0</v>
      </c>
      <c r="X10" s="76">
        <f>分析係数表!E13</f>
        <v>0.1348218119364534</v>
      </c>
      <c r="Y10" s="166">
        <f t="shared" si="9"/>
        <v>0</v>
      </c>
    </row>
    <row r="11" spans="1:25" x14ac:dyDescent="0.2">
      <c r="A11" s="6" t="s">
        <v>225</v>
      </c>
      <c r="B11" s="5" t="s">
        <v>268</v>
      </c>
      <c r="C11" s="90"/>
      <c r="D11" s="76">
        <f>投入係数表!O11</f>
        <v>1.7452006980802793E-3</v>
      </c>
      <c r="E11" s="77">
        <f t="shared" si="0"/>
        <v>0.17452006980802792</v>
      </c>
      <c r="F11" s="76">
        <f>分析係数表!C14</f>
        <v>8.758537565287261E-2</v>
      </c>
      <c r="G11" s="77">
        <f t="shared" si="1"/>
        <v>1.5285405873101678E-2</v>
      </c>
      <c r="H11" s="77">
        <v>3.8681829521249052E-2</v>
      </c>
      <c r="I11" s="77">
        <f t="shared" si="2"/>
        <v>3.8681829521249052E-2</v>
      </c>
      <c r="J11" s="76">
        <f>分析係数表!G14</f>
        <v>0.1675092686215032</v>
      </c>
      <c r="K11" s="78">
        <f t="shared" si="3"/>
        <v>6.4795649720461E-3</v>
      </c>
      <c r="L11" s="79"/>
      <c r="M11" s="80"/>
      <c r="N11" s="81">
        <f>分析係数表!H14</f>
        <v>1.2392049875599189E-3</v>
      </c>
      <c r="O11" s="82">
        <f t="shared" si="4"/>
        <v>9.6821047751666431E-3</v>
      </c>
      <c r="P11" s="76">
        <f>分析係数表!C14</f>
        <v>8.758537565287261E-2</v>
      </c>
      <c r="Q11" s="82">
        <f t="shared" si="5"/>
        <v>8.4801078384344215E-4</v>
      </c>
      <c r="R11" s="83">
        <v>1.0053757223647951E-2</v>
      </c>
      <c r="S11" s="84">
        <f t="shared" si="6"/>
        <v>4.8735586744897003E-2</v>
      </c>
      <c r="T11" s="85">
        <f>分析係数表!F14</f>
        <v>0.31985170205594876</v>
      </c>
      <c r="U11" s="86">
        <f t="shared" si="7"/>
        <v>1.5588160371050642E-2</v>
      </c>
      <c r="V11" s="87">
        <f>分析係数表!D14</f>
        <v>3.3704078193461412E-2</v>
      </c>
      <c r="W11" s="167">
        <f t="shared" si="8"/>
        <v>0</v>
      </c>
      <c r="X11" s="76">
        <f>分析係数表!E14</f>
        <v>2.8985507246376812E-2</v>
      </c>
      <c r="Y11" s="166">
        <f t="shared" si="9"/>
        <v>0</v>
      </c>
    </row>
    <row r="12" spans="1:25" x14ac:dyDescent="0.2">
      <c r="A12" s="6" t="s">
        <v>226</v>
      </c>
      <c r="B12" s="5" t="s">
        <v>29</v>
      </c>
      <c r="C12" s="90"/>
      <c r="D12" s="76">
        <f>投入係数表!O12</f>
        <v>8.7260034904013961E-3</v>
      </c>
      <c r="E12" s="77">
        <f t="shared" si="0"/>
        <v>0.87260034904013961</v>
      </c>
      <c r="F12" s="76">
        <f>分析係数表!C15</f>
        <v>0</v>
      </c>
      <c r="G12" s="77">
        <f t="shared" si="1"/>
        <v>0</v>
      </c>
      <c r="H12" s="77">
        <v>0</v>
      </c>
      <c r="I12" s="77">
        <f t="shared" si="2"/>
        <v>0</v>
      </c>
      <c r="J12" s="76">
        <f>分析係数表!G15</f>
        <v>9.5604813172894237E-2</v>
      </c>
      <c r="K12" s="78">
        <f t="shared" si="3"/>
        <v>0</v>
      </c>
      <c r="L12" s="79"/>
      <c r="M12" s="80"/>
      <c r="N12" s="81">
        <f>分析係数表!H15</f>
        <v>9.0490782812515016E-3</v>
      </c>
      <c r="O12" s="82">
        <f t="shared" si="4"/>
        <v>7.070188138144945E-2</v>
      </c>
      <c r="P12" s="76">
        <f>分析係数表!C15</f>
        <v>0</v>
      </c>
      <c r="Q12" s="82">
        <f t="shared" si="5"/>
        <v>0</v>
      </c>
      <c r="R12" s="83">
        <v>0</v>
      </c>
      <c r="S12" s="84">
        <f t="shared" si="6"/>
        <v>0</v>
      </c>
      <c r="T12" s="85">
        <f>分析係数表!F15</f>
        <v>0.30347055098163395</v>
      </c>
      <c r="U12" s="86">
        <f t="shared" si="7"/>
        <v>0</v>
      </c>
      <c r="V12" s="87">
        <f>分析係数表!D15</f>
        <v>2.4585180493983533E-2</v>
      </c>
      <c r="W12" s="167">
        <f t="shared" si="8"/>
        <v>0</v>
      </c>
      <c r="X12" s="76">
        <f>分析係数表!E15</f>
        <v>2.2317922735908803E-2</v>
      </c>
      <c r="Y12" s="166">
        <f t="shared" si="9"/>
        <v>0</v>
      </c>
    </row>
    <row r="13" spans="1:25" x14ac:dyDescent="0.2">
      <c r="A13" s="6" t="s">
        <v>227</v>
      </c>
      <c r="B13" s="5" t="s">
        <v>30</v>
      </c>
      <c r="C13" s="90"/>
      <c r="D13" s="76">
        <f>投入係数表!O13</f>
        <v>3.4904013961605585E-3</v>
      </c>
      <c r="E13" s="77">
        <f t="shared" si="0"/>
        <v>0.34904013961605584</v>
      </c>
      <c r="F13" s="76">
        <f>分析係数表!C16</f>
        <v>0.11006875655518</v>
      </c>
      <c r="G13" s="77">
        <f t="shared" si="1"/>
        <v>3.8418414155385688E-2</v>
      </c>
      <c r="H13" s="77">
        <v>7.3480049289636321E-2</v>
      </c>
      <c r="I13" s="77">
        <f t="shared" si="2"/>
        <v>7.3480049289636321E-2</v>
      </c>
      <c r="J13" s="76">
        <f>分析係数表!G16</f>
        <v>3.3349328214971212E-2</v>
      </c>
      <c r="K13" s="78">
        <f t="shared" si="3"/>
        <v>2.450510281012344E-3</v>
      </c>
      <c r="L13" s="79"/>
      <c r="M13" s="80"/>
      <c r="N13" s="81">
        <f>分析係数表!H16</f>
        <v>1.7877213037589219E-2</v>
      </c>
      <c r="O13" s="82">
        <f t="shared" si="4"/>
        <v>0.13967749602003973</v>
      </c>
      <c r="P13" s="76">
        <f>分析係数表!C16</f>
        <v>0.11006875655518</v>
      </c>
      <c r="Q13" s="82">
        <f t="shared" si="5"/>
        <v>1.5374128305666876E-2</v>
      </c>
      <c r="R13" s="83">
        <v>1.998159457174185E-2</v>
      </c>
      <c r="S13" s="84">
        <f t="shared" si="6"/>
        <v>9.3461643861378174E-2</v>
      </c>
      <c r="T13" s="85">
        <f>分析係数表!F16</f>
        <v>0.28862763915547024</v>
      </c>
      <c r="U13" s="86">
        <f t="shared" si="7"/>
        <v>2.6975613619298931E-2</v>
      </c>
      <c r="V13" s="87">
        <f>分析係数表!D16</f>
        <v>1.6314779270633396E-2</v>
      </c>
      <c r="W13" s="167">
        <f t="shared" si="8"/>
        <v>0</v>
      </c>
      <c r="X13" s="76">
        <f>分析係数表!E16</f>
        <v>1.6554702495201537E-2</v>
      </c>
      <c r="Y13" s="166">
        <f t="shared" si="9"/>
        <v>0</v>
      </c>
    </row>
    <row r="14" spans="1:25" x14ac:dyDescent="0.2">
      <c r="A14" s="6" t="s">
        <v>2</v>
      </c>
      <c r="B14" s="5" t="s">
        <v>365</v>
      </c>
      <c r="C14" s="90"/>
      <c r="D14" s="76">
        <f>投入係数表!O14</f>
        <v>5.235602094240838E-3</v>
      </c>
      <c r="E14" s="77">
        <f t="shared" si="0"/>
        <v>0.52356020942408377</v>
      </c>
      <c r="F14" s="76">
        <f>分析係数表!C17</f>
        <v>0.13914449142004481</v>
      </c>
      <c r="G14" s="77">
        <f t="shared" si="1"/>
        <v>7.2850519068086289E-2</v>
      </c>
      <c r="H14" s="77">
        <v>0.10742380445628615</v>
      </c>
      <c r="I14" s="77">
        <f t="shared" si="2"/>
        <v>0.10742380445628615</v>
      </c>
      <c r="J14" s="76">
        <f>分析係数表!G17</f>
        <v>0.21214924452667283</v>
      </c>
      <c r="K14" s="78">
        <f t="shared" si="3"/>
        <v>2.2789878959582135E-2</v>
      </c>
      <c r="L14" s="79"/>
      <c r="M14" s="80"/>
      <c r="N14" s="81">
        <f>分析係数表!H17</f>
        <v>3.1124218292202617E-3</v>
      </c>
      <c r="O14" s="82">
        <f t="shared" si="4"/>
        <v>2.4317844551581338E-2</v>
      </c>
      <c r="P14" s="76">
        <f>分析係数表!C17</f>
        <v>0.13914449142004481</v>
      </c>
      <c r="Q14" s="82">
        <f t="shared" si="5"/>
        <v>3.3836941125614931E-3</v>
      </c>
      <c r="R14" s="83">
        <v>8.9901679913935596E-3</v>
      </c>
      <c r="S14" s="84">
        <f t="shared" si="6"/>
        <v>0.1164139724476797</v>
      </c>
      <c r="T14" s="85">
        <f>分析係数表!F17</f>
        <v>0.32223250077089116</v>
      </c>
      <c r="U14" s="86">
        <f t="shared" si="7"/>
        <v>3.751236546648945E-2</v>
      </c>
      <c r="V14" s="87">
        <f>分析係数表!D17</f>
        <v>3.12981806968856E-2</v>
      </c>
      <c r="W14" s="167">
        <f t="shared" si="8"/>
        <v>0</v>
      </c>
      <c r="X14" s="76">
        <f>分析係数表!E17</f>
        <v>2.8677150786308975E-2</v>
      </c>
      <c r="Y14" s="166">
        <f t="shared" si="9"/>
        <v>0</v>
      </c>
    </row>
    <row r="15" spans="1:25" x14ac:dyDescent="0.2">
      <c r="A15" s="6" t="s">
        <v>3</v>
      </c>
      <c r="B15" s="5" t="s">
        <v>31</v>
      </c>
      <c r="C15" s="90"/>
      <c r="D15" s="76">
        <f>投入係数表!O15</f>
        <v>8.7260034904013961E-3</v>
      </c>
      <c r="E15" s="77">
        <f t="shared" si="0"/>
        <v>0.87260034904013961</v>
      </c>
      <c r="F15" s="76">
        <f>分析係数表!C18</f>
        <v>1</v>
      </c>
      <c r="G15" s="77">
        <f t="shared" si="1"/>
        <v>0.87260034904013961</v>
      </c>
      <c r="H15" s="77">
        <v>1.0287568577595461</v>
      </c>
      <c r="I15" s="77">
        <f t="shared" si="2"/>
        <v>1.0287568577595461</v>
      </c>
      <c r="J15" s="76">
        <f>分析係数表!G18</f>
        <v>0.2156836946153087</v>
      </c>
      <c r="K15" s="78">
        <f t="shared" si="3"/>
        <v>0.22188607994241449</v>
      </c>
      <c r="L15" s="79"/>
      <c r="M15" s="80"/>
      <c r="N15" s="81">
        <f>分析係数表!H18</f>
        <v>4.8031201068213914E-4</v>
      </c>
      <c r="O15" s="82">
        <f t="shared" si="4"/>
        <v>3.7527537888242804E-3</v>
      </c>
      <c r="P15" s="76">
        <f>分析係数表!C18</f>
        <v>1</v>
      </c>
      <c r="Q15" s="82">
        <f t="shared" si="5"/>
        <v>3.7527537888242804E-3</v>
      </c>
      <c r="R15" s="83">
        <v>1.4519546975494371E-2</v>
      </c>
      <c r="S15" s="84">
        <f t="shared" si="6"/>
        <v>1.0432764047350405</v>
      </c>
      <c r="T15" s="85">
        <f>分析係数表!F18</f>
        <v>0.45886648465511004</v>
      </c>
      <c r="U15" s="86">
        <f t="shared" si="7"/>
        <v>0.47872457636438981</v>
      </c>
      <c r="V15" s="87">
        <f>分析係数表!D18</f>
        <v>2.7301733495608698E-2</v>
      </c>
      <c r="W15" s="167">
        <f t="shared" si="8"/>
        <v>0</v>
      </c>
      <c r="X15" s="76">
        <f>分析係数表!E18</f>
        <v>2.9308246439261866E-2</v>
      </c>
      <c r="Y15" s="166">
        <f t="shared" si="9"/>
        <v>0</v>
      </c>
    </row>
    <row r="16" spans="1:25" x14ac:dyDescent="0.2">
      <c r="A16" s="6" t="s">
        <v>4</v>
      </c>
      <c r="B16" s="5" t="s">
        <v>32</v>
      </c>
      <c r="C16" s="90"/>
      <c r="D16" s="76">
        <f>投入係数表!O16</f>
        <v>1.7452006980802793E-3</v>
      </c>
      <c r="E16" s="77">
        <f t="shared" si="0"/>
        <v>0.17452006980802792</v>
      </c>
      <c r="F16" s="76">
        <f>分析係数表!C19</f>
        <v>0.27592808390211421</v>
      </c>
      <c r="G16" s="77">
        <f t="shared" si="1"/>
        <v>4.815498846459236E-2</v>
      </c>
      <c r="H16" s="77">
        <v>7.6195909997174779E-2</v>
      </c>
      <c r="I16" s="77">
        <f t="shared" si="2"/>
        <v>7.6195909997174779E-2</v>
      </c>
      <c r="J16" s="76">
        <f>分析係数表!G19</f>
        <v>5.7631973809848587E-2</v>
      </c>
      <c r="K16" s="78">
        <f t="shared" si="3"/>
        <v>4.3913206893747567E-3</v>
      </c>
      <c r="L16" s="79"/>
      <c r="M16" s="80"/>
      <c r="N16" s="81">
        <f>分析係数表!H19</f>
        <v>-1.2488112277735618E-4</v>
      </c>
      <c r="O16" s="82">
        <f t="shared" si="4"/>
        <v>-9.7571598509431292E-4</v>
      </c>
      <c r="P16" s="76">
        <f>分析係数表!C19</f>
        <v>0.27592808390211421</v>
      </c>
      <c r="Q16" s="82">
        <f t="shared" si="5"/>
        <v>-2.6922744219973758E-4</v>
      </c>
      <c r="R16" s="83">
        <v>2.8285859600636412E-3</v>
      </c>
      <c r="S16" s="84">
        <f t="shared" si="6"/>
        <v>7.9024495957238428E-2</v>
      </c>
      <c r="T16" s="85">
        <f>分析係数表!F19</f>
        <v>0.23987177738371299</v>
      </c>
      <c r="U16" s="86">
        <f t="shared" si="7"/>
        <v>1.8955746302114822E-2</v>
      </c>
      <c r="V16" s="87">
        <f>分析係数表!D19</f>
        <v>7.502387123175556E-4</v>
      </c>
      <c r="W16" s="167">
        <f t="shared" si="8"/>
        <v>0</v>
      </c>
      <c r="X16" s="76">
        <f>分析係数表!E19</f>
        <v>8.1844223161915155E-4</v>
      </c>
      <c r="Y16" s="166">
        <f t="shared" si="9"/>
        <v>0</v>
      </c>
    </row>
    <row r="17" spans="1:25" x14ac:dyDescent="0.2">
      <c r="A17" s="6" t="s">
        <v>5</v>
      </c>
      <c r="B17" s="5" t="s">
        <v>33</v>
      </c>
      <c r="C17" s="75">
        <f>最終需要_まとめ!C18</f>
        <v>100</v>
      </c>
      <c r="D17" s="76">
        <f>投入係数表!O17</f>
        <v>0.42059336823734728</v>
      </c>
      <c r="E17" s="77">
        <f t="shared" si="0"/>
        <v>42.059336823734725</v>
      </c>
      <c r="F17" s="76">
        <f>分析係数表!C20</f>
        <v>2.5484643868438295E-2</v>
      </c>
      <c r="G17" s="77">
        <f t="shared" si="1"/>
        <v>1.0718672202955721</v>
      </c>
      <c r="H17" s="77">
        <v>1.0858509009982851</v>
      </c>
      <c r="I17" s="77">
        <f t="shared" si="2"/>
        <v>101.08585090099828</v>
      </c>
      <c r="J17" s="76">
        <f>分析係数表!G20</f>
        <v>9.947643979057591E-2</v>
      </c>
      <c r="K17" s="78">
        <f t="shared" si="3"/>
        <v>10.055660560832289</v>
      </c>
      <c r="L17" s="79"/>
      <c r="M17" s="80"/>
      <c r="N17" s="81">
        <f>分析係数表!H20</f>
        <v>5.9558689324585256E-4</v>
      </c>
      <c r="O17" s="82">
        <f t="shared" si="4"/>
        <v>4.6534146981421082E-3</v>
      </c>
      <c r="P17" s="76">
        <f>分析係数表!C20</f>
        <v>2.5484643868438295E-2</v>
      </c>
      <c r="Q17" s="82">
        <f t="shared" si="5"/>
        <v>1.1859061635430791E-4</v>
      </c>
      <c r="R17" s="83">
        <v>4.8437366970387988E-4</v>
      </c>
      <c r="S17" s="84">
        <f t="shared" si="6"/>
        <v>101.08633527466799</v>
      </c>
      <c r="T17" s="85">
        <f>分析係数表!F20</f>
        <v>0.22338568935427575</v>
      </c>
      <c r="U17" s="86">
        <f t="shared" si="7"/>
        <v>22.581240689629151</v>
      </c>
      <c r="V17" s="87">
        <f>分析係数表!D20</f>
        <v>0.15532286212914484</v>
      </c>
      <c r="W17" s="167">
        <f t="shared" si="8"/>
        <v>16</v>
      </c>
      <c r="X17" s="76">
        <f>分析係数表!E20</f>
        <v>0.17102966841186737</v>
      </c>
      <c r="Y17" s="166">
        <f t="shared" si="9"/>
        <v>17</v>
      </c>
    </row>
    <row r="18" spans="1:25" x14ac:dyDescent="0.2">
      <c r="A18" s="6" t="s">
        <v>6</v>
      </c>
      <c r="B18" s="5" t="s">
        <v>34</v>
      </c>
      <c r="C18" s="90"/>
      <c r="D18" s="76">
        <f>投入係数表!O18</f>
        <v>1.7452006980802793E-3</v>
      </c>
      <c r="E18" s="77">
        <f t="shared" si="0"/>
        <v>0.17452006980802792</v>
      </c>
      <c r="F18" s="76">
        <f>分析係数表!C21</f>
        <v>0.22087867795243854</v>
      </c>
      <c r="G18" s="77">
        <f t="shared" si="1"/>
        <v>3.8547762295364489E-2</v>
      </c>
      <c r="H18" s="77">
        <v>6.8708224200748041E-2</v>
      </c>
      <c r="I18" s="77">
        <f t="shared" si="2"/>
        <v>6.8708224200748041E-2</v>
      </c>
      <c r="J18" s="76">
        <f>分析係数表!G21</f>
        <v>0.28511270745603173</v>
      </c>
      <c r="K18" s="78">
        <f t="shared" si="3"/>
        <v>1.9589587826371317E-2</v>
      </c>
      <c r="L18" s="79"/>
      <c r="M18" s="80"/>
      <c r="N18" s="81">
        <f>分析係数表!H21</f>
        <v>9.8944274200520651E-4</v>
      </c>
      <c r="O18" s="82">
        <f t="shared" si="4"/>
        <v>7.7306728049780166E-3</v>
      </c>
      <c r="P18" s="76">
        <f>分析係数表!C21</f>
        <v>0.22087867795243854</v>
      </c>
      <c r="Q18" s="82">
        <f t="shared" si="5"/>
        <v>1.707540788846414E-3</v>
      </c>
      <c r="R18" s="83">
        <v>5.1859198196757246E-3</v>
      </c>
      <c r="S18" s="84">
        <f t="shared" si="6"/>
        <v>7.3894144020423769E-2</v>
      </c>
      <c r="T18" s="85">
        <f>分析係数表!F21</f>
        <v>0.42531582858558337</v>
      </c>
      <c r="U18" s="86">
        <f t="shared" si="7"/>
        <v>3.1428349091668965E-2</v>
      </c>
      <c r="V18" s="87">
        <f>分析係数表!D21</f>
        <v>6.1431756254644539E-2</v>
      </c>
      <c r="W18" s="167">
        <f t="shared" si="8"/>
        <v>0</v>
      </c>
      <c r="X18" s="76">
        <f>分析係数表!E21</f>
        <v>5.1523408471637354E-2</v>
      </c>
      <c r="Y18" s="166">
        <f t="shared" si="9"/>
        <v>0</v>
      </c>
    </row>
    <row r="19" spans="1:25" x14ac:dyDescent="0.2">
      <c r="A19" s="6" t="s">
        <v>7</v>
      </c>
      <c r="B19" s="5" t="s">
        <v>269</v>
      </c>
      <c r="C19" s="90"/>
      <c r="D19" s="76">
        <f>投入係数表!O19</f>
        <v>0</v>
      </c>
      <c r="E19" s="77">
        <f t="shared" si="0"/>
        <v>0</v>
      </c>
      <c r="F19" s="76">
        <f>分析係数表!C22</f>
        <v>2.2900763358778664E-2</v>
      </c>
      <c r="G19" s="77">
        <f t="shared" si="1"/>
        <v>0</v>
      </c>
      <c r="H19" s="77">
        <v>3.8498645153816908E-4</v>
      </c>
      <c r="I19" s="77">
        <f t="shared" si="2"/>
        <v>3.8498645153816908E-4</v>
      </c>
      <c r="J19" s="76">
        <f>分析係数表!G22</f>
        <v>0.19537275064267351</v>
      </c>
      <c r="K19" s="78">
        <f t="shared" si="3"/>
        <v>7.5215861997174422E-5</v>
      </c>
      <c r="L19" s="79"/>
      <c r="M19" s="80"/>
      <c r="N19" s="81">
        <f>分析係数表!H22</f>
        <v>4.8031201068213912E-5</v>
      </c>
      <c r="O19" s="82">
        <f t="shared" si="4"/>
        <v>3.7527537888242804E-4</v>
      </c>
      <c r="P19" s="76">
        <f>分析係数表!C22</f>
        <v>2.2900763358778664E-2</v>
      </c>
      <c r="Q19" s="82">
        <f t="shared" si="5"/>
        <v>8.5940926461624883E-6</v>
      </c>
      <c r="R19" s="83">
        <v>1.0820845011680583E-4</v>
      </c>
      <c r="S19" s="84">
        <f t="shared" si="6"/>
        <v>4.9319490165497493E-4</v>
      </c>
      <c r="T19" s="85">
        <f>分析係数表!F22</f>
        <v>0.41388174807197942</v>
      </c>
      <c r="U19" s="86">
        <f t="shared" si="7"/>
        <v>2.0412436803714899E-4</v>
      </c>
      <c r="V19" s="87">
        <f>分析係数表!D22</f>
        <v>2.313624678663239E-2</v>
      </c>
      <c r="W19" s="167">
        <f t="shared" si="8"/>
        <v>0</v>
      </c>
      <c r="X19" s="76">
        <f>分析係数表!E22</f>
        <v>1.713796058269066E-2</v>
      </c>
      <c r="Y19" s="166">
        <f t="shared" si="9"/>
        <v>0</v>
      </c>
    </row>
    <row r="20" spans="1:25" x14ac:dyDescent="0.2">
      <c r="A20" s="6" t="s">
        <v>8</v>
      </c>
      <c r="B20" s="5" t="s">
        <v>270</v>
      </c>
      <c r="C20" s="90"/>
      <c r="D20" s="76">
        <f>投入係数表!O20</f>
        <v>0</v>
      </c>
      <c r="E20" s="77">
        <f t="shared" si="0"/>
        <v>0</v>
      </c>
      <c r="F20" s="76">
        <f>分析係数表!C23</f>
        <v>0</v>
      </c>
      <c r="G20" s="77">
        <f t="shared" si="1"/>
        <v>0</v>
      </c>
      <c r="H20" s="77">
        <v>0</v>
      </c>
      <c r="I20" s="77">
        <f t="shared" si="2"/>
        <v>0</v>
      </c>
      <c r="J20" s="76">
        <f>分析係数表!G23</f>
        <v>0.21568627450980393</v>
      </c>
      <c r="K20" s="78">
        <f t="shared" si="3"/>
        <v>0</v>
      </c>
      <c r="L20" s="79"/>
      <c r="M20" s="80"/>
      <c r="N20" s="81">
        <f>分析係数表!H23</f>
        <v>2.8818720640928347E-5</v>
      </c>
      <c r="O20" s="82">
        <f t="shared" si="4"/>
        <v>2.2516522732945682E-4</v>
      </c>
      <c r="P20" s="76">
        <f>分析係数表!C23</f>
        <v>0</v>
      </c>
      <c r="Q20" s="82">
        <f t="shared" si="5"/>
        <v>0</v>
      </c>
      <c r="R20" s="83">
        <v>0</v>
      </c>
      <c r="S20" s="84">
        <f t="shared" si="6"/>
        <v>0</v>
      </c>
      <c r="T20" s="85">
        <f>分析係数表!F23</f>
        <v>0.44049247606019154</v>
      </c>
      <c r="U20" s="86">
        <f t="shared" si="7"/>
        <v>0</v>
      </c>
      <c r="V20" s="87">
        <f>分析係数表!D23</f>
        <v>5.6087551299589603E-2</v>
      </c>
      <c r="W20" s="167">
        <f t="shared" si="8"/>
        <v>0</v>
      </c>
      <c r="X20" s="76">
        <f>分析係数表!E23</f>
        <v>5.0615595075239397E-2</v>
      </c>
      <c r="Y20" s="166">
        <f t="shared" si="9"/>
        <v>0</v>
      </c>
    </row>
    <row r="21" spans="1:25" x14ac:dyDescent="0.2">
      <c r="A21" s="6" t="s">
        <v>9</v>
      </c>
      <c r="B21" s="5" t="s">
        <v>271</v>
      </c>
      <c r="C21" s="90"/>
      <c r="D21" s="76">
        <f>投入係数表!O21</f>
        <v>0</v>
      </c>
      <c r="E21" s="77">
        <f t="shared" si="0"/>
        <v>0</v>
      </c>
      <c r="F21" s="76">
        <f>分析係数表!C24</f>
        <v>0.12778993435448582</v>
      </c>
      <c r="G21" s="77">
        <f t="shared" si="1"/>
        <v>0</v>
      </c>
      <c r="H21" s="77">
        <v>1.2654319216183513E-3</v>
      </c>
      <c r="I21" s="77">
        <f t="shared" si="2"/>
        <v>1.2654319216183513E-3</v>
      </c>
      <c r="J21" s="76">
        <f>分析係数表!G24</f>
        <v>0.20582120582120583</v>
      </c>
      <c r="K21" s="78">
        <f t="shared" si="3"/>
        <v>2.6045272399213468E-4</v>
      </c>
      <c r="L21" s="79"/>
      <c r="M21" s="80"/>
      <c r="N21" s="81">
        <f>分析係数表!H24</f>
        <v>3.7464336833206854E-4</v>
      </c>
      <c r="O21" s="82">
        <f t="shared" si="4"/>
        <v>2.9271479552829389E-3</v>
      </c>
      <c r="P21" s="76">
        <f>分析係数表!C24</f>
        <v>0.12778993435448582</v>
      </c>
      <c r="Q21" s="82">
        <f t="shared" si="5"/>
        <v>3.7406004505147417E-4</v>
      </c>
      <c r="R21" s="83">
        <v>2.1393563699720051E-3</v>
      </c>
      <c r="S21" s="84">
        <f t="shared" si="6"/>
        <v>3.4047882915903566E-3</v>
      </c>
      <c r="T21" s="85">
        <f>分析係数表!F24</f>
        <v>0.38877338877338879</v>
      </c>
      <c r="U21" s="86">
        <f t="shared" si="7"/>
        <v>1.3236910821775401E-3</v>
      </c>
      <c r="V21" s="87">
        <f>分析係数表!D24</f>
        <v>2.0790020790020791E-3</v>
      </c>
      <c r="W21" s="167">
        <f t="shared" si="8"/>
        <v>0</v>
      </c>
      <c r="X21" s="76">
        <f>分析係数表!E24</f>
        <v>0</v>
      </c>
      <c r="Y21" s="166">
        <f t="shared" si="9"/>
        <v>0</v>
      </c>
    </row>
    <row r="22" spans="1:25" x14ac:dyDescent="0.2">
      <c r="A22" s="6" t="s">
        <v>10</v>
      </c>
      <c r="B22" s="5" t="s">
        <v>272</v>
      </c>
      <c r="C22" s="90"/>
      <c r="D22" s="76">
        <f>投入係数表!O22</f>
        <v>0</v>
      </c>
      <c r="E22" s="77">
        <f t="shared" si="0"/>
        <v>0</v>
      </c>
      <c r="F22" s="76">
        <f>分析係数表!C25</f>
        <v>1.1170547514159801E-2</v>
      </c>
      <c r="G22" s="77">
        <f t="shared" si="1"/>
        <v>0</v>
      </c>
      <c r="H22" s="77">
        <v>6.5591665160586311E-4</v>
      </c>
      <c r="I22" s="77">
        <f t="shared" si="2"/>
        <v>6.5591665160586311E-4</v>
      </c>
      <c r="J22" s="76">
        <f>分析係数表!G25</f>
        <v>0.19560185185185186</v>
      </c>
      <c r="K22" s="78">
        <f t="shared" si="3"/>
        <v>1.2829851171457276E-4</v>
      </c>
      <c r="L22" s="79"/>
      <c r="M22" s="80"/>
      <c r="N22" s="81">
        <f>分析係数表!H25</f>
        <v>5.4755569217763858E-4</v>
      </c>
      <c r="O22" s="82">
        <f t="shared" si="4"/>
        <v>4.2781393192596797E-3</v>
      </c>
      <c r="P22" s="76">
        <f>分析係数表!C25</f>
        <v>1.1170547514159801E-2</v>
      </c>
      <c r="Q22" s="82">
        <f t="shared" si="5"/>
        <v>4.7789158537985521E-5</v>
      </c>
      <c r="R22" s="83">
        <v>4.9319714372793061E-4</v>
      </c>
      <c r="S22" s="84">
        <f t="shared" si="6"/>
        <v>1.1491137953337938E-3</v>
      </c>
      <c r="T22" s="85">
        <f>分析係数表!F25</f>
        <v>0.34722222222222221</v>
      </c>
      <c r="U22" s="86">
        <f t="shared" si="7"/>
        <v>3.9899784560201175E-4</v>
      </c>
      <c r="V22" s="87">
        <f>分析係数表!D25</f>
        <v>0.24652777777777779</v>
      </c>
      <c r="W22" s="167">
        <f t="shared" si="8"/>
        <v>0</v>
      </c>
      <c r="X22" s="76">
        <f>分析係数表!E25</f>
        <v>0.22337962962962962</v>
      </c>
      <c r="Y22" s="166">
        <f t="shared" si="9"/>
        <v>0</v>
      </c>
    </row>
    <row r="23" spans="1:25" x14ac:dyDescent="0.2">
      <c r="A23" s="6" t="s">
        <v>11</v>
      </c>
      <c r="B23" s="5" t="s">
        <v>35</v>
      </c>
      <c r="C23" s="90"/>
      <c r="D23" s="76">
        <f>投入係数表!O23</f>
        <v>0</v>
      </c>
      <c r="E23" s="77">
        <f t="shared" si="0"/>
        <v>0</v>
      </c>
      <c r="F23" s="76">
        <f>分析係数表!C26</f>
        <v>0.68426150121065377</v>
      </c>
      <c r="G23" s="77">
        <f t="shared" si="1"/>
        <v>0</v>
      </c>
      <c r="H23" s="77">
        <v>1.4027666579342107E-2</v>
      </c>
      <c r="I23" s="77">
        <f t="shared" si="2"/>
        <v>1.4027666579342107E-2</v>
      </c>
      <c r="J23" s="76">
        <f>分析係数表!G26</f>
        <v>0.19646752810874307</v>
      </c>
      <c r="K23" s="78">
        <f t="shared" si="3"/>
        <v>2.755980977976971E-3</v>
      </c>
      <c r="L23" s="79"/>
      <c r="M23" s="80"/>
      <c r="N23" s="81">
        <f>分析係数表!H26</f>
        <v>1.1546700736798624E-2</v>
      </c>
      <c r="O23" s="82">
        <f t="shared" si="4"/>
        <v>9.0216201083335695E-2</v>
      </c>
      <c r="P23" s="76">
        <f>分析係数表!C26</f>
        <v>0.68426150121065377</v>
      </c>
      <c r="Q23" s="82">
        <f t="shared" si="5"/>
        <v>6.173147318680549E-2</v>
      </c>
      <c r="R23" s="83">
        <v>7.0767311630413388E-2</v>
      </c>
      <c r="S23" s="84">
        <f t="shared" si="6"/>
        <v>8.4794978209755498E-2</v>
      </c>
      <c r="T23" s="85">
        <f>分析係数表!F26</f>
        <v>0.33441013592884711</v>
      </c>
      <c r="U23" s="86">
        <f t="shared" si="7"/>
        <v>2.8356300189207966E-2</v>
      </c>
      <c r="V23" s="87">
        <f>分析係数表!D26</f>
        <v>3.0416177210941434E-2</v>
      </c>
      <c r="W23" s="167">
        <f t="shared" si="8"/>
        <v>0</v>
      </c>
      <c r="X23" s="76">
        <f>分析係数表!E26</f>
        <v>3.3227051518711193E-2</v>
      </c>
      <c r="Y23" s="166">
        <f t="shared" si="9"/>
        <v>0</v>
      </c>
    </row>
    <row r="24" spans="1:25" x14ac:dyDescent="0.2">
      <c r="A24" s="6" t="s">
        <v>12</v>
      </c>
      <c r="B24" s="5" t="s">
        <v>366</v>
      </c>
      <c r="C24" s="90"/>
      <c r="D24" s="76">
        <f>投入係数表!O24</f>
        <v>0</v>
      </c>
      <c r="E24" s="77">
        <f t="shared" si="0"/>
        <v>0</v>
      </c>
      <c r="F24" s="76">
        <f>分析係数表!C27</f>
        <v>0.55841188231933736</v>
      </c>
      <c r="G24" s="77">
        <f t="shared" si="1"/>
        <v>0</v>
      </c>
      <c r="H24" s="77">
        <v>1.2631157256450876E-3</v>
      </c>
      <c r="I24" s="77">
        <f t="shared" si="2"/>
        <v>1.2631157256450876E-3</v>
      </c>
      <c r="J24" s="76">
        <f>分析係数表!G27</f>
        <v>0.17085913312693499</v>
      </c>
      <c r="K24" s="78">
        <f t="shared" si="3"/>
        <v>2.158148579227191E-4</v>
      </c>
      <c r="L24" s="79"/>
      <c r="M24" s="80"/>
      <c r="N24" s="81">
        <f>分析係数表!H27</f>
        <v>1.1844494183421551E-2</v>
      </c>
      <c r="O24" s="82">
        <f t="shared" si="4"/>
        <v>9.2542908432406756E-2</v>
      </c>
      <c r="P24" s="76">
        <f>分析係数表!C27</f>
        <v>0.55841188231933736</v>
      </c>
      <c r="Q24" s="82">
        <f t="shared" si="5"/>
        <v>5.1677059693046333E-2</v>
      </c>
      <c r="R24" s="83">
        <v>5.2902637396725384E-2</v>
      </c>
      <c r="S24" s="84">
        <f t="shared" si="6"/>
        <v>5.4165753122370472E-2</v>
      </c>
      <c r="T24" s="85">
        <f>分析係数表!F27</f>
        <v>0.32159442724458204</v>
      </c>
      <c r="U24" s="86">
        <f t="shared" si="7"/>
        <v>1.7419404351660162E-2</v>
      </c>
      <c r="V24" s="87">
        <f>分析係数表!D27</f>
        <v>0</v>
      </c>
      <c r="W24" s="167">
        <f t="shared" si="8"/>
        <v>0</v>
      </c>
      <c r="X24" s="76">
        <f>分析係数表!E27</f>
        <v>0</v>
      </c>
      <c r="Y24" s="166">
        <f t="shared" si="9"/>
        <v>0</v>
      </c>
    </row>
    <row r="25" spans="1:25" x14ac:dyDescent="0.2">
      <c r="A25" s="6" t="s">
        <v>13</v>
      </c>
      <c r="B25" s="5" t="s">
        <v>192</v>
      </c>
      <c r="C25" s="90"/>
      <c r="D25" s="76">
        <f>投入係数表!O25</f>
        <v>0</v>
      </c>
      <c r="E25" s="77">
        <f t="shared" si="0"/>
        <v>0</v>
      </c>
      <c r="F25" s="76">
        <f>分析係数表!C28</f>
        <v>4.6678935921030562E-2</v>
      </c>
      <c r="G25" s="77">
        <f t="shared" si="1"/>
        <v>0</v>
      </c>
      <c r="H25" s="77">
        <v>1.4914896746789723E-3</v>
      </c>
      <c r="I25" s="77">
        <f t="shared" si="2"/>
        <v>1.4914896746789723E-3</v>
      </c>
      <c r="J25" s="76">
        <f>分析係数表!G28</f>
        <v>0.12480417754569191</v>
      </c>
      <c r="K25" s="78">
        <f t="shared" si="3"/>
        <v>1.8614414216620073E-4</v>
      </c>
      <c r="L25" s="79"/>
      <c r="M25" s="80"/>
      <c r="N25" s="81">
        <f>分析係数表!H28</f>
        <v>2.1854196486037331E-2</v>
      </c>
      <c r="O25" s="82">
        <f t="shared" si="4"/>
        <v>0.17075029739150477</v>
      </c>
      <c r="P25" s="76">
        <f>分析係数表!C28</f>
        <v>4.6678935921030562E-2</v>
      </c>
      <c r="Q25" s="82">
        <f t="shared" si="5"/>
        <v>7.9704421904349624E-3</v>
      </c>
      <c r="R25" s="83">
        <v>8.5863121317793813E-3</v>
      </c>
      <c r="S25" s="84">
        <f t="shared" si="6"/>
        <v>1.0077801806458354E-2</v>
      </c>
      <c r="T25" s="85">
        <f>分析係数表!F28</f>
        <v>0.21409921671018275</v>
      </c>
      <c r="U25" s="86">
        <f t="shared" si="7"/>
        <v>2.1576494729231982E-3</v>
      </c>
      <c r="V25" s="87">
        <f>分析係数表!D28</f>
        <v>3.7075718015665796E-2</v>
      </c>
      <c r="W25" s="167">
        <f t="shared" si="8"/>
        <v>0</v>
      </c>
      <c r="X25" s="76">
        <f>分析係数表!E28</f>
        <v>3.3420365535248041E-2</v>
      </c>
      <c r="Y25" s="166">
        <f t="shared" si="9"/>
        <v>0</v>
      </c>
    </row>
    <row r="26" spans="1:25" x14ac:dyDescent="0.2">
      <c r="A26" s="6" t="s">
        <v>14</v>
      </c>
      <c r="B26" s="5" t="s">
        <v>50</v>
      </c>
      <c r="C26" s="90"/>
      <c r="D26" s="76">
        <f>投入係数表!O26</f>
        <v>3.3158813263525308E-2</v>
      </c>
      <c r="E26" s="77">
        <f t="shared" si="0"/>
        <v>3.3158813263525309</v>
      </c>
      <c r="F26" s="76">
        <f>分析係数表!C29</f>
        <v>0.714898177920686</v>
      </c>
      <c r="G26" s="77">
        <f t="shared" si="1"/>
        <v>2.3705175184106517</v>
      </c>
      <c r="H26" s="77">
        <v>2.5527911150730334</v>
      </c>
      <c r="I26" s="77">
        <f t="shared" si="2"/>
        <v>2.5527911150730334</v>
      </c>
      <c r="J26" s="76">
        <f>分析係数表!G29</f>
        <v>0.2589450092051549</v>
      </c>
      <c r="K26" s="78">
        <f t="shared" si="3"/>
        <v>0.66103251879142422</v>
      </c>
      <c r="L26" s="79"/>
      <c r="M26" s="80"/>
      <c r="N26" s="81">
        <f>分析係数表!H29</f>
        <v>1.0662926637143489E-2</v>
      </c>
      <c r="O26" s="82">
        <f t="shared" si="4"/>
        <v>8.3311134111899027E-2</v>
      </c>
      <c r="P26" s="76">
        <f>分析係数表!C29</f>
        <v>0.714898177920686</v>
      </c>
      <c r="Q26" s="82">
        <f t="shared" si="5"/>
        <v>5.9558977977102523E-2</v>
      </c>
      <c r="R26" s="83">
        <v>0.10051253368679988</v>
      </c>
      <c r="S26" s="84">
        <f t="shared" si="6"/>
        <v>2.6533036487598332</v>
      </c>
      <c r="T26" s="85">
        <f>分析係数表!F29</f>
        <v>0.37284879532538223</v>
      </c>
      <c r="U26" s="86">
        <f t="shared" si="7"/>
        <v>0.98928106907254487</v>
      </c>
      <c r="V26" s="87">
        <f>分析係数表!D29</f>
        <v>6.5236532458176578E-3</v>
      </c>
      <c r="W26" s="167">
        <f t="shared" si="8"/>
        <v>0</v>
      </c>
      <c r="X26" s="76">
        <f>分析係数表!E29</f>
        <v>4.8026895061234294E-3</v>
      </c>
      <c r="Y26" s="166">
        <f t="shared" si="9"/>
        <v>0</v>
      </c>
    </row>
    <row r="27" spans="1:25" x14ac:dyDescent="0.2">
      <c r="A27" s="6" t="s">
        <v>15</v>
      </c>
      <c r="B27" s="5" t="s">
        <v>36</v>
      </c>
      <c r="C27" s="90"/>
      <c r="D27" s="76">
        <f>投入係数表!O27</f>
        <v>3.4904013961605585E-3</v>
      </c>
      <c r="E27" s="77">
        <f t="shared" si="0"/>
        <v>0.34904013961605584</v>
      </c>
      <c r="F27" s="76">
        <f>分析係数表!C30</f>
        <v>1</v>
      </c>
      <c r="G27" s="77">
        <f t="shared" si="1"/>
        <v>0.34904013961605584</v>
      </c>
      <c r="H27" s="77">
        <v>0.42861804577894658</v>
      </c>
      <c r="I27" s="77">
        <f t="shared" si="2"/>
        <v>0.42861804577894658</v>
      </c>
      <c r="J27" s="76">
        <f>分析係数表!G30</f>
        <v>0.34457852549986789</v>
      </c>
      <c r="K27" s="78">
        <f t="shared" si="3"/>
        <v>0.1476925742171443</v>
      </c>
      <c r="L27" s="79"/>
      <c r="M27" s="80"/>
      <c r="N27" s="81">
        <f>分析係数表!H30</f>
        <v>0</v>
      </c>
      <c r="O27" s="82">
        <f t="shared" si="4"/>
        <v>0</v>
      </c>
      <c r="P27" s="76">
        <f>分析係数表!C30</f>
        <v>1</v>
      </c>
      <c r="Q27" s="82">
        <f t="shared" si="5"/>
        <v>0</v>
      </c>
      <c r="R27" s="83">
        <v>1.6409278365517824E-2</v>
      </c>
      <c r="S27" s="84">
        <f t="shared" si="6"/>
        <v>0.44502732414446439</v>
      </c>
      <c r="T27" s="85">
        <f>分析係数表!F30</f>
        <v>0.44032414339822074</v>
      </c>
      <c r="U27" s="86">
        <f t="shared" si="7"/>
        <v>0.19595627529271359</v>
      </c>
      <c r="V27" s="87">
        <f>分析係数表!D30</f>
        <v>0.11177662291905223</v>
      </c>
      <c r="W27" s="167">
        <f t="shared" si="8"/>
        <v>0</v>
      </c>
      <c r="X27" s="76">
        <f>分析係数表!E30</f>
        <v>7.5662820399894304E-2</v>
      </c>
      <c r="Y27" s="166">
        <f t="shared" si="9"/>
        <v>0</v>
      </c>
    </row>
    <row r="28" spans="1:25" x14ac:dyDescent="0.2">
      <c r="A28" s="6" t="s">
        <v>16</v>
      </c>
      <c r="B28" s="5" t="s">
        <v>193</v>
      </c>
      <c r="C28" s="90"/>
      <c r="D28" s="76">
        <f>投入係数表!O28</f>
        <v>3.6649214659685861E-2</v>
      </c>
      <c r="E28" s="77">
        <f t="shared" si="0"/>
        <v>3.664921465968586</v>
      </c>
      <c r="F28" s="76">
        <f>分析係数表!C31</f>
        <v>0.96265092809515229</v>
      </c>
      <c r="G28" s="77">
        <f t="shared" si="1"/>
        <v>3.5280400506105054</v>
      </c>
      <c r="H28" s="77">
        <v>4.1098909251066145</v>
      </c>
      <c r="I28" s="77">
        <f t="shared" si="2"/>
        <v>4.1098909251066145</v>
      </c>
      <c r="J28" s="76">
        <f>分析係数表!G31</f>
        <v>7.0888135593220339E-2</v>
      </c>
      <c r="K28" s="78">
        <f t="shared" si="3"/>
        <v>0.29134250517230348</v>
      </c>
      <c r="L28" s="79"/>
      <c r="M28" s="80"/>
      <c r="N28" s="81">
        <f>分析係数表!H31</f>
        <v>2.4361425181798096E-2</v>
      </c>
      <c r="O28" s="82">
        <f t="shared" si="4"/>
        <v>0.1903396721691675</v>
      </c>
      <c r="P28" s="76">
        <f>分析係数表!C31</f>
        <v>0.96265092809515229</v>
      </c>
      <c r="Q28" s="82">
        <f t="shared" si="5"/>
        <v>0.18323066206697614</v>
      </c>
      <c r="R28" s="83">
        <v>0.26062656801340411</v>
      </c>
      <c r="S28" s="84">
        <f t="shared" si="6"/>
        <v>4.370517493120019</v>
      </c>
      <c r="T28" s="85">
        <f>分析係数表!F31</f>
        <v>0.34461468926553673</v>
      </c>
      <c r="U28" s="86">
        <f t="shared" si="7"/>
        <v>1.5061445278211478</v>
      </c>
      <c r="V28" s="87">
        <f>分析係数表!D31</f>
        <v>2.2598870056497176E-3</v>
      </c>
      <c r="W28" s="167">
        <f t="shared" si="8"/>
        <v>0</v>
      </c>
      <c r="X28" s="76">
        <f>分析係数表!E31</f>
        <v>1.9706214689265535E-3</v>
      </c>
      <c r="Y28" s="166">
        <f t="shared" si="9"/>
        <v>0</v>
      </c>
    </row>
    <row r="29" spans="1:25" x14ac:dyDescent="0.2">
      <c r="A29" s="6" t="s">
        <v>17</v>
      </c>
      <c r="B29" s="5" t="s">
        <v>273</v>
      </c>
      <c r="C29" s="90"/>
      <c r="D29" s="76">
        <f>投入係数表!O29</f>
        <v>0</v>
      </c>
      <c r="E29" s="77">
        <f t="shared" si="0"/>
        <v>0</v>
      </c>
      <c r="F29" s="76">
        <f>分析係数表!C32</f>
        <v>0.97339246119733924</v>
      </c>
      <c r="G29" s="77">
        <f t="shared" si="1"/>
        <v>0</v>
      </c>
      <c r="H29" s="77">
        <v>1.3428950324768417E-2</v>
      </c>
      <c r="I29" s="77">
        <f t="shared" si="2"/>
        <v>1.3428950324768417E-2</v>
      </c>
      <c r="J29" s="76">
        <f>分析係数表!G32</f>
        <v>0.14027149321266968</v>
      </c>
      <c r="K29" s="78">
        <f t="shared" si="3"/>
        <v>1.8836989143340315E-3</v>
      </c>
      <c r="L29" s="79"/>
      <c r="M29" s="80"/>
      <c r="N29" s="81">
        <f>分析係数表!H32</f>
        <v>6.9260991940364464E-3</v>
      </c>
      <c r="O29" s="82">
        <f t="shared" si="4"/>
        <v>5.4114709634846124E-2</v>
      </c>
      <c r="P29" s="76">
        <f>分析係数表!C32</f>
        <v>0.97339246119733924</v>
      </c>
      <c r="Q29" s="82">
        <f t="shared" si="5"/>
        <v>5.2674850398442233E-2</v>
      </c>
      <c r="R29" s="83">
        <v>7.0813906480776734E-2</v>
      </c>
      <c r="S29" s="84">
        <f t="shared" si="6"/>
        <v>8.4242856805545149E-2</v>
      </c>
      <c r="T29" s="85">
        <f>分析係数表!F32</f>
        <v>0.48190045248868779</v>
      </c>
      <c r="U29" s="86">
        <f t="shared" si="7"/>
        <v>4.0596670813531938E-2</v>
      </c>
      <c r="V29" s="87">
        <f>分析係数表!D32</f>
        <v>3.0542986425339366E-2</v>
      </c>
      <c r="W29" s="167">
        <f t="shared" si="8"/>
        <v>0</v>
      </c>
      <c r="X29" s="76">
        <f>分析係数表!E32</f>
        <v>4.6380090497737558E-2</v>
      </c>
      <c r="Y29" s="166">
        <f t="shared" si="9"/>
        <v>0</v>
      </c>
    </row>
    <row r="30" spans="1:25" x14ac:dyDescent="0.2">
      <c r="A30" s="6" t="s">
        <v>18</v>
      </c>
      <c r="B30" s="5" t="s">
        <v>274</v>
      </c>
      <c r="C30" s="90"/>
      <c r="D30" s="76">
        <f>投入係数表!O30</f>
        <v>0</v>
      </c>
      <c r="E30" s="77">
        <f t="shared" si="0"/>
        <v>0</v>
      </c>
      <c r="F30" s="76">
        <f>分析係数表!C33</f>
        <v>0.73613503272476755</v>
      </c>
      <c r="G30" s="77">
        <f t="shared" si="1"/>
        <v>0</v>
      </c>
      <c r="H30" s="77">
        <v>5.0668256445494192E-2</v>
      </c>
      <c r="I30" s="77">
        <f t="shared" si="2"/>
        <v>5.0668256445494192E-2</v>
      </c>
      <c r="J30" s="76">
        <f>分析係数表!G33</f>
        <v>0.507239607659972</v>
      </c>
      <c r="K30" s="78">
        <f t="shared" si="3"/>
        <v>2.5700946520227322E-2</v>
      </c>
      <c r="L30" s="79"/>
      <c r="M30" s="80"/>
      <c r="N30" s="81">
        <f>分析係数表!H33</f>
        <v>1.0278677028597778E-3</v>
      </c>
      <c r="O30" s="82">
        <f t="shared" si="4"/>
        <v>8.0308931080839609E-3</v>
      </c>
      <c r="P30" s="76">
        <f>分析係数表!C33</f>
        <v>0.73613503272476755</v>
      </c>
      <c r="Q30" s="82">
        <f t="shared" si="5"/>
        <v>5.9118217609284967E-3</v>
      </c>
      <c r="R30" s="83">
        <v>2.8483815671012991E-2</v>
      </c>
      <c r="S30" s="84">
        <f t="shared" si="6"/>
        <v>7.9152072116507183E-2</v>
      </c>
      <c r="T30" s="85">
        <f>分析係数表!F33</f>
        <v>0.64409154600653895</v>
      </c>
      <c r="U30" s="86">
        <f t="shared" si="7"/>
        <v>5.0981180499142173E-2</v>
      </c>
      <c r="V30" s="87">
        <f>分析係数表!D33</f>
        <v>0.11583372255955161</v>
      </c>
      <c r="W30" s="167">
        <f t="shared" si="8"/>
        <v>0</v>
      </c>
      <c r="X30" s="76">
        <f>分析係数表!E33</f>
        <v>0.11116300794021486</v>
      </c>
      <c r="Y30" s="166">
        <f t="shared" si="9"/>
        <v>0</v>
      </c>
    </row>
    <row r="31" spans="1:25" x14ac:dyDescent="0.2">
      <c r="A31" s="6" t="s">
        <v>19</v>
      </c>
      <c r="B31" s="5" t="s">
        <v>275</v>
      </c>
      <c r="C31" s="90"/>
      <c r="D31" s="76">
        <f>投入係数表!O31</f>
        <v>4.0139616055846421E-2</v>
      </c>
      <c r="E31" s="77">
        <f t="shared" si="0"/>
        <v>4.0139616055846421</v>
      </c>
      <c r="F31" s="76">
        <f>分析係数表!C34</f>
        <v>0.16452089215864052</v>
      </c>
      <c r="G31" s="77">
        <f t="shared" si="1"/>
        <v>0.66038054444131444</v>
      </c>
      <c r="H31" s="77">
        <v>0.7367022178094641</v>
      </c>
      <c r="I31" s="77">
        <f t="shared" si="2"/>
        <v>0.7367022178094641</v>
      </c>
      <c r="J31" s="76">
        <f>分析係数表!G34</f>
        <v>0.42495687176538238</v>
      </c>
      <c r="K31" s="78">
        <f t="shared" si="3"/>
        <v>0.31306666990292925</v>
      </c>
      <c r="L31" s="79"/>
      <c r="M31" s="80"/>
      <c r="N31" s="81">
        <f>分析係数表!H34</f>
        <v>0.1722879182316833</v>
      </c>
      <c r="O31" s="82">
        <f t="shared" si="4"/>
        <v>1.3461127840512692</v>
      </c>
      <c r="P31" s="76">
        <f>分析係数表!C34</f>
        <v>0.16452089215864052</v>
      </c>
      <c r="Q31" s="82">
        <f t="shared" si="5"/>
        <v>0.22146367617826621</v>
      </c>
      <c r="R31" s="83">
        <v>0.24896176034935394</v>
      </c>
      <c r="S31" s="84">
        <f t="shared" si="6"/>
        <v>0.98566397815881801</v>
      </c>
      <c r="T31" s="85">
        <f>分析係数表!F34</f>
        <v>0.6985815602836879</v>
      </c>
      <c r="U31" s="86">
        <f t="shared" si="7"/>
        <v>0.68856667977761399</v>
      </c>
      <c r="V31" s="87">
        <f>分析係数表!D34</f>
        <v>0.35882691201840139</v>
      </c>
      <c r="W31" s="167">
        <f t="shared" si="8"/>
        <v>0</v>
      </c>
      <c r="X31" s="76">
        <f>分析係数表!E34</f>
        <v>0.25177304964539005</v>
      </c>
      <c r="Y31" s="166">
        <f t="shared" si="9"/>
        <v>0</v>
      </c>
    </row>
    <row r="32" spans="1:25" x14ac:dyDescent="0.2">
      <c r="A32" s="6" t="s">
        <v>20</v>
      </c>
      <c r="B32" s="5" t="s">
        <v>37</v>
      </c>
      <c r="C32" s="90"/>
      <c r="D32" s="76">
        <f>投入係数表!O32</f>
        <v>6.9808027923211171E-3</v>
      </c>
      <c r="E32" s="77">
        <f t="shared" si="0"/>
        <v>0.69808027923211169</v>
      </c>
      <c r="F32" s="76">
        <f>分析係数表!C35</f>
        <v>0.4086737714624038</v>
      </c>
      <c r="G32" s="77">
        <f t="shared" si="1"/>
        <v>0.28528710049731504</v>
      </c>
      <c r="H32" s="77">
        <v>0.37786261456901887</v>
      </c>
      <c r="I32" s="77">
        <f t="shared" si="2"/>
        <v>0.37786261456901887</v>
      </c>
      <c r="J32" s="76">
        <f>分析係数表!G35</f>
        <v>0.3140916808149406</v>
      </c>
      <c r="K32" s="78">
        <f t="shared" si="3"/>
        <v>0.1186835037271112</v>
      </c>
      <c r="L32" s="79"/>
      <c r="M32" s="80"/>
      <c r="N32" s="81">
        <f>分析係数表!H35</f>
        <v>6.449629679439764E-2</v>
      </c>
      <c r="O32" s="82">
        <f t="shared" si="4"/>
        <v>0.50391977876332439</v>
      </c>
      <c r="P32" s="76">
        <f>分析係数表!C35</f>
        <v>0.4086737714624038</v>
      </c>
      <c r="Q32" s="82">
        <f t="shared" si="5"/>
        <v>0.2059387965017079</v>
      </c>
      <c r="R32" s="83">
        <v>0.23313527817852384</v>
      </c>
      <c r="S32" s="84">
        <f t="shared" si="6"/>
        <v>0.61099789274754268</v>
      </c>
      <c r="T32" s="85">
        <f>分析係数表!F35</f>
        <v>0.64261460101867574</v>
      </c>
      <c r="U32" s="86">
        <f t="shared" si="7"/>
        <v>0.39263616707121379</v>
      </c>
      <c r="V32" s="87">
        <f>分析係数表!D35</f>
        <v>5.9932088285229203E-2</v>
      </c>
      <c r="W32" s="167">
        <f t="shared" si="8"/>
        <v>0</v>
      </c>
      <c r="X32" s="76">
        <f>分析係数表!E35</f>
        <v>5.2631578947368418E-2</v>
      </c>
      <c r="Y32" s="166">
        <f t="shared" si="9"/>
        <v>0</v>
      </c>
    </row>
    <row r="33" spans="1:25" x14ac:dyDescent="0.2">
      <c r="A33" s="6" t="s">
        <v>21</v>
      </c>
      <c r="B33" s="5" t="s">
        <v>38</v>
      </c>
      <c r="C33" s="90"/>
      <c r="D33" s="76">
        <f>投入係数表!O33</f>
        <v>1.7452006980802793E-3</v>
      </c>
      <c r="E33" s="77">
        <f t="shared" si="0"/>
        <v>0.17452006980802792</v>
      </c>
      <c r="F33" s="76">
        <f>分析係数表!C36</f>
        <v>0.74689610106730564</v>
      </c>
      <c r="G33" s="77">
        <f t="shared" si="1"/>
        <v>0.13034835969761005</v>
      </c>
      <c r="H33" s="77">
        <v>0.18545987975123662</v>
      </c>
      <c r="I33" s="77">
        <f t="shared" si="2"/>
        <v>0.18545987975123662</v>
      </c>
      <c r="J33" s="76">
        <f>分析係数表!G36</f>
        <v>1.5876708345449259E-2</v>
      </c>
      <c r="K33" s="78">
        <f t="shared" si="3"/>
        <v>2.9444924205924744E-3</v>
      </c>
      <c r="L33" s="79"/>
      <c r="M33" s="80"/>
      <c r="N33" s="81">
        <f>分析係数表!H36</f>
        <v>4.3132018559256094E-2</v>
      </c>
      <c r="O33" s="82">
        <f t="shared" si="4"/>
        <v>0.33699729023642039</v>
      </c>
      <c r="P33" s="76">
        <f>分析係数表!C36</f>
        <v>0.74689610106730564</v>
      </c>
      <c r="Q33" s="82">
        <f t="shared" si="5"/>
        <v>0.25170196214782958</v>
      </c>
      <c r="R33" s="83">
        <v>0.29018637595257951</v>
      </c>
      <c r="S33" s="84">
        <f t="shared" si="6"/>
        <v>0.47564625570381613</v>
      </c>
      <c r="T33" s="85">
        <f>分析係数表!F36</f>
        <v>0.88601337598138996</v>
      </c>
      <c r="U33" s="86">
        <f t="shared" si="7"/>
        <v>0.42142894478904558</v>
      </c>
      <c r="V33" s="87">
        <f>分析係数表!D36</f>
        <v>1.0468159348647864E-2</v>
      </c>
      <c r="W33" s="167">
        <f t="shared" si="8"/>
        <v>0</v>
      </c>
      <c r="X33" s="76">
        <f>分析係数表!E36</f>
        <v>4.1291072986333237E-3</v>
      </c>
      <c r="Y33" s="166">
        <f t="shared" si="9"/>
        <v>0</v>
      </c>
    </row>
    <row r="34" spans="1:25" x14ac:dyDescent="0.2">
      <c r="A34" s="6" t="s">
        <v>22</v>
      </c>
      <c r="B34" s="5" t="s">
        <v>378</v>
      </c>
      <c r="C34" s="90"/>
      <c r="D34" s="76">
        <f>投入係数表!O34</f>
        <v>2.6178010471204188E-2</v>
      </c>
      <c r="E34" s="77">
        <f t="shared" si="0"/>
        <v>2.6178010471204187</v>
      </c>
      <c r="F34" s="76">
        <f>分析係数表!C37</f>
        <v>0.19184325518019074</v>
      </c>
      <c r="G34" s="77">
        <f t="shared" si="1"/>
        <v>0.50220747429369306</v>
      </c>
      <c r="H34" s="77">
        <v>0.63555471966762966</v>
      </c>
      <c r="I34" s="77">
        <f t="shared" si="2"/>
        <v>0.63555471966762966</v>
      </c>
      <c r="J34" s="76">
        <f>分析係数表!G37</f>
        <v>0.41984423991099423</v>
      </c>
      <c r="K34" s="78">
        <f t="shared" si="3"/>
        <v>0.26683398820070098</v>
      </c>
      <c r="L34" s="79"/>
      <c r="M34" s="80"/>
      <c r="N34" s="81">
        <f>分析係数表!H37</f>
        <v>5.2046609477516596E-2</v>
      </c>
      <c r="O34" s="82">
        <f t="shared" si="4"/>
        <v>0.40664840055699902</v>
      </c>
      <c r="P34" s="76">
        <f>分析係数表!C37</f>
        <v>0.19184325518019074</v>
      </c>
      <c r="Q34" s="82">
        <f t="shared" si="5"/>
        <v>7.8012752876672781E-2</v>
      </c>
      <c r="R34" s="83">
        <v>0.10431162152073449</v>
      </c>
      <c r="S34" s="84">
        <f t="shared" si="6"/>
        <v>0.73986634118836414</v>
      </c>
      <c r="T34" s="85">
        <f>分析係数表!F37</f>
        <v>0.69485182562961467</v>
      </c>
      <c r="U34" s="86">
        <f t="shared" si="7"/>
        <v>0.51409747789663818</v>
      </c>
      <c r="V34" s="87">
        <f>分析係数表!D37</f>
        <v>8.7589764337008186E-2</v>
      </c>
      <c r="W34" s="167">
        <f t="shared" si="8"/>
        <v>0</v>
      </c>
      <c r="X34" s="76">
        <f>分析係数表!E37</f>
        <v>8.1420046525740877E-2</v>
      </c>
      <c r="Y34" s="166">
        <f t="shared" si="9"/>
        <v>0</v>
      </c>
    </row>
    <row r="35" spans="1:25" x14ac:dyDescent="0.2">
      <c r="A35" s="6" t="s">
        <v>23</v>
      </c>
      <c r="B35" s="5" t="s">
        <v>194</v>
      </c>
      <c r="C35" s="90"/>
      <c r="D35" s="76">
        <f>投入係数表!O35</f>
        <v>1.7452006980802793E-3</v>
      </c>
      <c r="E35" s="77">
        <f t="shared" si="0"/>
        <v>0.17452006980802792</v>
      </c>
      <c r="F35" s="76">
        <f>分析係数表!C38</f>
        <v>3.8450184501845008E-2</v>
      </c>
      <c r="G35" s="77">
        <f t="shared" si="1"/>
        <v>6.7103288833935439E-3</v>
      </c>
      <c r="H35" s="77">
        <v>1.2991426159815501E-2</v>
      </c>
      <c r="I35" s="77">
        <f t="shared" si="2"/>
        <v>1.2991426159815501E-2</v>
      </c>
      <c r="J35" s="76">
        <f>分析係数表!G38</f>
        <v>0.35618279569892475</v>
      </c>
      <c r="K35" s="78">
        <f t="shared" si="3"/>
        <v>4.627322489719231E-3</v>
      </c>
      <c r="L35" s="79"/>
      <c r="M35" s="80"/>
      <c r="N35" s="81">
        <f>分析係数表!H38</f>
        <v>4.5927434461426143E-2</v>
      </c>
      <c r="O35" s="82">
        <f t="shared" si="4"/>
        <v>0.35883831728737769</v>
      </c>
      <c r="P35" s="76">
        <f>分析係数表!C38</f>
        <v>3.8450184501845008E-2</v>
      </c>
      <c r="Q35" s="82">
        <f t="shared" si="5"/>
        <v>1.3797399506031271E-2</v>
      </c>
      <c r="R35" s="83">
        <v>1.8023065470815593E-2</v>
      </c>
      <c r="S35" s="84">
        <f t="shared" si="6"/>
        <v>3.1014491630631094E-2</v>
      </c>
      <c r="T35" s="85">
        <f>分析係数表!F38</f>
        <v>0.56854838709677424</v>
      </c>
      <c r="U35" s="86">
        <f t="shared" si="7"/>
        <v>1.7633239193221711E-2</v>
      </c>
      <c r="V35" s="87">
        <f>分析係数表!D38</f>
        <v>5.6451612903225805E-2</v>
      </c>
      <c r="W35" s="167">
        <f t="shared" si="8"/>
        <v>0</v>
      </c>
      <c r="X35" s="76">
        <f>分析係数表!E38</f>
        <v>4.7043010752688172E-2</v>
      </c>
      <c r="Y35" s="166">
        <f t="shared" si="9"/>
        <v>0</v>
      </c>
    </row>
    <row r="36" spans="1:25" x14ac:dyDescent="0.2">
      <c r="A36" s="6" t="s">
        <v>24</v>
      </c>
      <c r="B36" s="5" t="s">
        <v>39</v>
      </c>
      <c r="C36" s="90"/>
      <c r="D36" s="76">
        <f>投入係数表!O36</f>
        <v>0</v>
      </c>
      <c r="E36" s="77">
        <f t="shared" si="0"/>
        <v>0</v>
      </c>
      <c r="F36" s="76">
        <f>分析係数表!C39</f>
        <v>1</v>
      </c>
      <c r="G36" s="77">
        <f t="shared" si="1"/>
        <v>0</v>
      </c>
      <c r="H36" s="77">
        <v>0.11252320772242855</v>
      </c>
      <c r="I36" s="77">
        <f t="shared" si="2"/>
        <v>0.11252320772242855</v>
      </c>
      <c r="J36" s="76">
        <f>分析係数表!G39</f>
        <v>0.35147550111358572</v>
      </c>
      <c r="K36" s="78">
        <f t="shared" si="3"/>
        <v>3.9549150821148675E-2</v>
      </c>
      <c r="L36" s="79"/>
      <c r="M36" s="80"/>
      <c r="N36" s="81">
        <f>分析係数表!H39</f>
        <v>4.1114708114391111E-3</v>
      </c>
      <c r="O36" s="82">
        <f t="shared" si="4"/>
        <v>3.2123572432335844E-2</v>
      </c>
      <c r="P36" s="76">
        <f>分析係数表!C39</f>
        <v>1</v>
      </c>
      <c r="Q36" s="82">
        <f t="shared" si="5"/>
        <v>3.2123572432335844E-2</v>
      </c>
      <c r="R36" s="83">
        <v>0.16984615227939692</v>
      </c>
      <c r="S36" s="84">
        <f t="shared" si="6"/>
        <v>0.28236936000182544</v>
      </c>
      <c r="T36" s="85">
        <f>分析係数表!F39</f>
        <v>0.70211581291759462</v>
      </c>
      <c r="U36" s="86">
        <f t="shared" si="7"/>
        <v>0.1982559927407026</v>
      </c>
      <c r="V36" s="87">
        <f>分析係数表!D39</f>
        <v>7.4053452115812921E-2</v>
      </c>
      <c r="W36" s="167">
        <f t="shared" si="8"/>
        <v>0</v>
      </c>
      <c r="X36" s="76">
        <f>分析係数表!E39</f>
        <v>9.3819599109131402E-2</v>
      </c>
      <c r="Y36" s="166">
        <f t="shared" si="9"/>
        <v>0</v>
      </c>
    </row>
    <row r="37" spans="1:25" x14ac:dyDescent="0.2">
      <c r="A37" s="6" t="s">
        <v>25</v>
      </c>
      <c r="B37" s="5" t="s">
        <v>40</v>
      </c>
      <c r="C37" s="90"/>
      <c r="D37" s="76">
        <f>投入係数表!O37</f>
        <v>0</v>
      </c>
      <c r="E37" s="77">
        <f t="shared" si="0"/>
        <v>0</v>
      </c>
      <c r="F37" s="76">
        <f>分析係数表!C40</f>
        <v>0.87072171446580526</v>
      </c>
      <c r="G37" s="77">
        <f t="shared" si="1"/>
        <v>0</v>
      </c>
      <c r="H37" s="77">
        <v>1.3065180091775918E-3</v>
      </c>
      <c r="I37" s="77">
        <f t="shared" si="2"/>
        <v>1.3065180091775918E-3</v>
      </c>
      <c r="J37" s="76">
        <f>分析係数表!G40</f>
        <v>0.51632160548710782</v>
      </c>
      <c r="K37" s="78">
        <f t="shared" si="3"/>
        <v>6.7458347609639405E-4</v>
      </c>
      <c r="L37" s="79"/>
      <c r="M37" s="80"/>
      <c r="N37" s="81">
        <f>分析係数表!H40</f>
        <v>3.2209723436344248E-2</v>
      </c>
      <c r="O37" s="82">
        <f t="shared" si="4"/>
        <v>0.25165966907855625</v>
      </c>
      <c r="P37" s="76">
        <f>分析係数表!C40</f>
        <v>0.87072171446580526</v>
      </c>
      <c r="Q37" s="82">
        <f t="shared" si="5"/>
        <v>0.21912553852197769</v>
      </c>
      <c r="R37" s="83">
        <v>0.21957473902724209</v>
      </c>
      <c r="S37" s="84">
        <f t="shared" si="6"/>
        <v>0.22088125703641967</v>
      </c>
      <c r="T37" s="85">
        <f>分析係数表!F40</f>
        <v>0.71084719928870821</v>
      </c>
      <c r="U37" s="86">
        <f t="shared" si="7"/>
        <v>0.1570128229397082</v>
      </c>
      <c r="V37" s="87">
        <f>分析係数表!D40</f>
        <v>7.6590880223548832E-2</v>
      </c>
      <c r="W37" s="167">
        <f t="shared" si="8"/>
        <v>0</v>
      </c>
      <c r="X37" s="76">
        <f>分析係数表!E40</f>
        <v>4.8520259113425633E-2</v>
      </c>
      <c r="Y37" s="166">
        <f t="shared" si="9"/>
        <v>0</v>
      </c>
    </row>
    <row r="38" spans="1:25" x14ac:dyDescent="0.2">
      <c r="A38" s="6" t="s">
        <v>26</v>
      </c>
      <c r="B38" s="5" t="s">
        <v>277</v>
      </c>
      <c r="C38" s="90"/>
      <c r="D38" s="76">
        <f>投入係数表!O38</f>
        <v>0</v>
      </c>
      <c r="E38" s="77">
        <f t="shared" si="0"/>
        <v>0</v>
      </c>
      <c r="F38" s="76">
        <f>分析係数表!C41</f>
        <v>0.84583808437856334</v>
      </c>
      <c r="G38" s="77">
        <f t="shared" si="1"/>
        <v>0</v>
      </c>
      <c r="H38" s="77">
        <v>1.4039527172722941E-3</v>
      </c>
      <c r="I38" s="77">
        <f t="shared" si="2"/>
        <v>1.4039527172722941E-3</v>
      </c>
      <c r="J38" s="76">
        <f>分析係数表!G41</f>
        <v>0.44301808878315901</v>
      </c>
      <c r="K38" s="78">
        <f t="shared" si="3"/>
        <v>6.2197644954789457E-4</v>
      </c>
      <c r="L38" s="79"/>
      <c r="M38" s="80"/>
      <c r="N38" s="81">
        <f>分析係数表!H41</f>
        <v>7.1326333586297655E-2</v>
      </c>
      <c r="O38" s="82">
        <f t="shared" si="4"/>
        <v>0.55728393764040562</v>
      </c>
      <c r="P38" s="76">
        <f>分析係数表!C41</f>
        <v>0.84583808437856334</v>
      </c>
      <c r="Q38" s="82">
        <f t="shared" si="5"/>
        <v>0.47137197826870342</v>
      </c>
      <c r="R38" s="83">
        <v>0.48120553603184441</v>
      </c>
      <c r="S38" s="84">
        <f t="shared" si="6"/>
        <v>0.48260948874911669</v>
      </c>
      <c r="T38" s="85">
        <f>分析係数表!F41</f>
        <v>0.54692759998204588</v>
      </c>
      <c r="U38" s="86">
        <f t="shared" si="7"/>
        <v>0.26395244941011659</v>
      </c>
      <c r="V38" s="87">
        <f>分析係数表!D41</f>
        <v>0.14515911845235424</v>
      </c>
      <c r="W38" s="167">
        <f t="shared" si="8"/>
        <v>0</v>
      </c>
      <c r="X38" s="76">
        <f>分析係数表!E41</f>
        <v>0.14242111405359306</v>
      </c>
      <c r="Y38" s="166">
        <f t="shared" si="9"/>
        <v>0</v>
      </c>
    </row>
    <row r="39" spans="1:25" x14ac:dyDescent="0.2">
      <c r="A39" s="6" t="s">
        <v>51</v>
      </c>
      <c r="B39" s="5" t="s">
        <v>368</v>
      </c>
      <c r="C39" s="90"/>
      <c r="D39" s="76">
        <f>投入係数表!O39</f>
        <v>0</v>
      </c>
      <c r="E39" s="77">
        <f>$C$17*D39</f>
        <v>0</v>
      </c>
      <c r="F39" s="76">
        <f>分析係数表!C42</f>
        <v>0.23407560849300879</v>
      </c>
      <c r="G39" s="77">
        <f>E39*F39</f>
        <v>0</v>
      </c>
      <c r="H39" s="77">
        <v>2.3899864214392487E-3</v>
      </c>
      <c r="I39" s="77">
        <f>C39+H39</f>
        <v>2.3899864214392487E-3</v>
      </c>
      <c r="J39" s="76">
        <f>分析係数表!G42</f>
        <v>0.48351648351648352</v>
      </c>
      <c r="K39" s="78">
        <f>I39*J39</f>
        <v>1.15559783014645E-3</v>
      </c>
      <c r="L39" s="79"/>
      <c r="M39" s="80"/>
      <c r="N39" s="81">
        <f>分析係数表!H42</f>
        <v>1.4092354393413963E-2</v>
      </c>
      <c r="O39" s="82">
        <f t="shared" si="4"/>
        <v>0.11010579616410439</v>
      </c>
      <c r="P39" s="76">
        <f>分析係数表!C42</f>
        <v>0.23407560849300879</v>
      </c>
      <c r="Q39" s="82">
        <f>O39*P39</f>
        <v>2.5773081235719929E-2</v>
      </c>
      <c r="R39" s="83">
        <v>2.7485024089001827E-2</v>
      </c>
      <c r="S39" s="84">
        <f>I39+R39</f>
        <v>2.9875010510441075E-2</v>
      </c>
      <c r="T39" s="85">
        <f>分析係数表!F42</f>
        <v>0.55384615384615388</v>
      </c>
      <c r="U39" s="86">
        <f>S39*T39</f>
        <v>1.6546159667321213E-2</v>
      </c>
      <c r="V39" s="87">
        <f>分析係数表!D42</f>
        <v>0.66153846153846152</v>
      </c>
      <c r="W39" s="167">
        <f>ROUND(S39*V39,0)</f>
        <v>0</v>
      </c>
      <c r="X39" s="76">
        <f>分析係数表!E42</f>
        <v>0.56483516483516483</v>
      </c>
      <c r="Y39" s="166">
        <f>ROUND(S39*X39,0)</f>
        <v>0</v>
      </c>
    </row>
    <row r="40" spans="1:25" x14ac:dyDescent="0.2">
      <c r="A40" s="6" t="s">
        <v>195</v>
      </c>
      <c r="B40" s="5" t="s">
        <v>41</v>
      </c>
      <c r="C40" s="90"/>
      <c r="D40" s="76">
        <f>投入係数表!O40</f>
        <v>1.2216404886561954E-2</v>
      </c>
      <c r="E40" s="77">
        <f>$C$17*D40</f>
        <v>1.2216404886561953</v>
      </c>
      <c r="F40" s="76">
        <f>分析係数表!C43</f>
        <v>0.27699973067600325</v>
      </c>
      <c r="G40" s="77">
        <f>E40*F40</f>
        <v>0.33839408634066714</v>
      </c>
      <c r="H40" s="77">
        <v>0.5469333921072258</v>
      </c>
      <c r="I40" s="77">
        <f>C40+H40</f>
        <v>0.5469333921072258</v>
      </c>
      <c r="J40" s="76">
        <f>分析係数表!G43</f>
        <v>0.36947234730400647</v>
      </c>
      <c r="K40" s="78">
        <f>I40*J40</f>
        <v>0.20207676420079929</v>
      </c>
      <c r="L40" s="79"/>
      <c r="M40" s="80"/>
      <c r="N40" s="81">
        <f>分析係数表!H43</f>
        <v>3.8415354614357487E-2</v>
      </c>
      <c r="O40" s="82">
        <f t="shared" si="4"/>
        <v>0.30014524803016596</v>
      </c>
      <c r="P40" s="76">
        <f>分析係数表!C43</f>
        <v>0.27699973067600325</v>
      </c>
      <c r="Q40" s="82">
        <f>O40*P40</f>
        <v>8.3140152868038164E-2</v>
      </c>
      <c r="R40" s="83">
        <v>0.14417396329736107</v>
      </c>
      <c r="S40" s="84">
        <f>I40+R40</f>
        <v>0.6911073554045869</v>
      </c>
      <c r="T40" s="85">
        <f>分析係数表!F43</f>
        <v>0.59762152176423045</v>
      </c>
      <c r="U40" s="86">
        <f>S40*T40</f>
        <v>0.41302062943934209</v>
      </c>
      <c r="V40" s="87">
        <f>分析係数表!D43</f>
        <v>0.12735249971134974</v>
      </c>
      <c r="W40" s="167">
        <f>ROUND(S40*V40,0)</f>
        <v>0</v>
      </c>
      <c r="X40" s="76">
        <f>分析係数表!E43</f>
        <v>0.10079667474887426</v>
      </c>
      <c r="Y40" s="166">
        <f>ROUND(S40*X40,0)</f>
        <v>0</v>
      </c>
    </row>
    <row r="41" spans="1:25" x14ac:dyDescent="0.2">
      <c r="A41" s="6" t="s">
        <v>341</v>
      </c>
      <c r="B41" s="5" t="s">
        <v>42</v>
      </c>
      <c r="C41" s="90"/>
      <c r="D41" s="76">
        <f>投入係数表!O41</f>
        <v>0</v>
      </c>
      <c r="E41" s="77">
        <f>$C$17*D41</f>
        <v>0</v>
      </c>
      <c r="F41" s="76">
        <f>分析係数表!C44</f>
        <v>0.49584741394123377</v>
      </c>
      <c r="G41" s="77">
        <f>E41*F41</f>
        <v>0</v>
      </c>
      <c r="H41" s="77">
        <v>2.4222307479833589E-3</v>
      </c>
      <c r="I41" s="77">
        <f>C41+H41</f>
        <v>2.4222307479833589E-3</v>
      </c>
      <c r="J41" s="76">
        <f>分析係数表!G44</f>
        <v>0.26302305721605468</v>
      </c>
      <c r="K41" s="78">
        <f>I41*J41</f>
        <v>6.3710253661731391E-4</v>
      </c>
      <c r="L41" s="79"/>
      <c r="M41" s="80"/>
      <c r="N41" s="81">
        <f>分析係数表!H44</f>
        <v>0.12140366382001748</v>
      </c>
      <c r="O41" s="82">
        <f t="shared" si="4"/>
        <v>0.94854604766322503</v>
      </c>
      <c r="P41" s="76">
        <f>分析係数表!C44</f>
        <v>0.49584741394123377</v>
      </c>
      <c r="Q41" s="82">
        <f>O41*P41</f>
        <v>0.47033410473798842</v>
      </c>
      <c r="R41" s="83">
        <v>0.47893461441901325</v>
      </c>
      <c r="S41" s="84">
        <f>I41+R41</f>
        <v>0.48135684516699662</v>
      </c>
      <c r="T41" s="85">
        <f>分析係数表!F44</f>
        <v>0.50173640762880733</v>
      </c>
      <c r="U41" s="86">
        <f>S41*T41</f>
        <v>0.2415142542816249</v>
      </c>
      <c r="V41" s="87">
        <f>分析係数表!D44</f>
        <v>0.16572729860518076</v>
      </c>
      <c r="W41" s="167">
        <f>ROUND(S41*V41,0)</f>
        <v>0</v>
      </c>
      <c r="X41" s="76">
        <f>分析係数表!E44</f>
        <v>0.11534301167093652</v>
      </c>
      <c r="Y41" s="166">
        <f>ROUND(S41*X41,0)</f>
        <v>0</v>
      </c>
    </row>
    <row r="42" spans="1:25" x14ac:dyDescent="0.2">
      <c r="A42" s="6" t="s">
        <v>342</v>
      </c>
      <c r="B42" s="5" t="s">
        <v>279</v>
      </c>
      <c r="C42" s="90"/>
      <c r="D42" s="76">
        <f>投入係数表!O42</f>
        <v>0</v>
      </c>
      <c r="E42" s="77">
        <f>$C$17*D42</f>
        <v>0</v>
      </c>
      <c r="F42" s="76">
        <f>分析係数表!C45</f>
        <v>1</v>
      </c>
      <c r="G42" s="77">
        <f>E42*F42</f>
        <v>0</v>
      </c>
      <c r="H42" s="77">
        <v>1.7078150238040192E-2</v>
      </c>
      <c r="I42" s="77">
        <f>C42+H42</f>
        <v>1.7078150238040192E-2</v>
      </c>
      <c r="J42" s="76">
        <f>分析係数表!G45</f>
        <v>0</v>
      </c>
      <c r="K42" s="78">
        <f>I42*J42</f>
        <v>0</v>
      </c>
      <c r="L42" s="79"/>
      <c r="M42" s="80"/>
      <c r="N42" s="81">
        <f>分析係数表!H45</f>
        <v>0</v>
      </c>
      <c r="O42" s="82">
        <f t="shared" si="4"/>
        <v>0</v>
      </c>
      <c r="P42" s="76">
        <f>分析係数表!C45</f>
        <v>1</v>
      </c>
      <c r="Q42" s="82">
        <f>O42*P42</f>
        <v>0</v>
      </c>
      <c r="R42" s="83">
        <v>9.1075324501695074E-3</v>
      </c>
      <c r="S42" s="84">
        <f>I42+R42</f>
        <v>2.6185682688209699E-2</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投入係数表!O43</f>
        <v>5.235602094240838E-3</v>
      </c>
      <c r="E43" s="77">
        <f>$C$17*D43</f>
        <v>0.52356020942408377</v>
      </c>
      <c r="F43" s="76">
        <f>分析係数表!C46</f>
        <v>1</v>
      </c>
      <c r="G43" s="77">
        <f>E43*F43</f>
        <v>0.52356020942408377</v>
      </c>
      <c r="H43" s="77">
        <v>0.59307727818571088</v>
      </c>
      <c r="I43" s="77">
        <f>C43+H43</f>
        <v>0.59307727818571088</v>
      </c>
      <c r="J43" s="76">
        <f>分析係数表!G46</f>
        <v>9.2759598041741824E-3</v>
      </c>
      <c r="K43" s="78">
        <f>I43*J43</f>
        <v>5.5013609932196839E-3</v>
      </c>
      <c r="L43" s="79"/>
      <c r="M43" s="80"/>
      <c r="N43" s="81">
        <f>分析係数表!H46</f>
        <v>9.0452357851660434E-2</v>
      </c>
      <c r="O43" s="82">
        <f t="shared" si="4"/>
        <v>0.70671859351138844</v>
      </c>
      <c r="P43" s="76">
        <f>分析係数表!C46</f>
        <v>1</v>
      </c>
      <c r="Q43" s="82">
        <f>O43*P43</f>
        <v>0.70671859351138844</v>
      </c>
      <c r="R43" s="83">
        <v>0.72589587920295695</v>
      </c>
      <c r="S43" s="84">
        <f>I43+R43</f>
        <v>1.3189731573886678</v>
      </c>
      <c r="T43" s="85">
        <f>分析係数表!F46</f>
        <v>0.31349308597440523</v>
      </c>
      <c r="U43" s="86">
        <f>S43*T43</f>
        <v>0.41348896542717833</v>
      </c>
      <c r="V43" s="87">
        <f>分析係数表!D46</f>
        <v>1.71777033410633E-4</v>
      </c>
      <c r="W43" s="167">
        <f>ROUND(S43*V43,0)</f>
        <v>0</v>
      </c>
      <c r="X43" s="76">
        <f>分析係数表!E46</f>
        <v>5.1533110023189901E-4</v>
      </c>
      <c r="Y43" s="166">
        <f>ROUND(S43*X43,0)</f>
        <v>0</v>
      </c>
    </row>
    <row r="44" spans="1:25" x14ac:dyDescent="0.2">
      <c r="A44" s="192">
        <v>40</v>
      </c>
      <c r="B44" s="14" t="s">
        <v>151</v>
      </c>
      <c r="C44" s="197">
        <f>SUM(C5:C43)</f>
        <v>100</v>
      </c>
      <c r="D44" s="92">
        <f>投入係数表!O44</f>
        <v>0.77137870855148338</v>
      </c>
      <c r="E44" s="91">
        <f>SUM(E5:E43)</f>
        <v>77.13787085514835</v>
      </c>
      <c r="F44" s="92">
        <f>分析係数表!C47</f>
        <v>0.37574754530031729</v>
      </c>
      <c r="G44" s="91">
        <f>SUM(G5:G43)</f>
        <v>10.923890506209032</v>
      </c>
      <c r="H44" s="91">
        <f>SUM(H5:H43)</f>
        <v>12.998313163909266</v>
      </c>
      <c r="I44" s="91">
        <f>SUM(I5:I43)</f>
        <v>112.99831316390924</v>
      </c>
      <c r="J44" s="92">
        <f>分析係数表!G47</f>
        <v>0.18377890112838052</v>
      </c>
      <c r="K44" s="93">
        <f>SUM(K5:K43)</f>
        <v>12.454556322937897</v>
      </c>
      <c r="L44" s="94">
        <f>最終需要_まとめ!$L$33</f>
        <v>0.62733333333333341</v>
      </c>
      <c r="M44" s="91">
        <f>K44*L44</f>
        <v>7.813158333256375</v>
      </c>
      <c r="N44" s="95">
        <f>分析係数表!H47</f>
        <v>1</v>
      </c>
      <c r="O44" s="96">
        <f>SUM(O5:O43)</f>
        <v>7.8131583332563732</v>
      </c>
      <c r="P44" s="92">
        <f>分析係数表!C47</f>
        <v>0.37574754530031729</v>
      </c>
      <c r="Q44" s="96">
        <f>SUM(Q5:Q43)</f>
        <v>3.3553210261970614</v>
      </c>
      <c r="R44" s="91">
        <f>SUM(R5:R43)</f>
        <v>3.9925497397075804</v>
      </c>
      <c r="S44" s="97">
        <f>SUM(S5:S43)</f>
        <v>116.99086290361686</v>
      </c>
      <c r="T44" s="98">
        <f>分析係数表!F47</f>
        <v>0.42462652784065186</v>
      </c>
      <c r="U44" s="99">
        <f>SUM(U5:U43)</f>
        <v>29.900993043645762</v>
      </c>
      <c r="V44" s="100">
        <f>分析係数表!D47</f>
        <v>4.7224737186258234E-2</v>
      </c>
      <c r="W44" s="164">
        <f>SUM(W5:W43)</f>
        <v>16</v>
      </c>
      <c r="X44" s="92">
        <f>分析係数表!E47</f>
        <v>3.9558288483141357E-2</v>
      </c>
      <c r="Y44" s="165">
        <f>SUM(Y5:Y43)</f>
        <v>17</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2015年赤穂市産業連関表</v>
      </c>
      <c r="H1" s="401"/>
      <c r="I1" s="401"/>
    </row>
    <row r="2" spans="1:25" x14ac:dyDescent="0.2">
      <c r="B2" s="3" t="s">
        <v>300</v>
      </c>
      <c r="S2" s="3" t="s">
        <v>153</v>
      </c>
      <c r="U2" s="64" t="s">
        <v>210</v>
      </c>
      <c r="W2" s="3" t="s">
        <v>130</v>
      </c>
      <c r="Y2" s="3" t="s">
        <v>154</v>
      </c>
    </row>
    <row r="3" spans="1:25" ht="44" x14ac:dyDescent="0.2">
      <c r="B3" s="65"/>
      <c r="C3" s="66" t="s">
        <v>228</v>
      </c>
      <c r="D3" s="66" t="s">
        <v>239</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投入係数表!P5</f>
        <v>0</v>
      </c>
      <c r="E5" s="77">
        <f t="shared" ref="E5:E38" si="0">$C$18*D5</f>
        <v>0</v>
      </c>
      <c r="F5" s="76">
        <f>分析係数表!C8</f>
        <v>1</v>
      </c>
      <c r="G5" s="77">
        <f t="shared" ref="G5:G38" si="1">E5*F5</f>
        <v>0</v>
      </c>
      <c r="H5" s="77">
        <f t="array" ref="H5:H43">MMULT(逆行列係数!C5:AO43,'14'!G5:G43)</f>
        <v>2.3663276932097506E-3</v>
      </c>
      <c r="I5" s="77">
        <f t="shared" ref="I5:I38" si="2">C5+H5</f>
        <v>2.3663276932097506E-3</v>
      </c>
      <c r="J5" s="76">
        <f>分析係数表!G8</f>
        <v>0.11972098922003804</v>
      </c>
      <c r="K5" s="78">
        <f t="shared" ref="K5:K38" si="3">I5*J5</f>
        <v>2.8329909224984203E-4</v>
      </c>
      <c r="L5" s="79" t="s">
        <v>184</v>
      </c>
      <c r="M5" s="80" t="s">
        <v>184</v>
      </c>
      <c r="N5" s="81">
        <f>分析係数表!H8</f>
        <v>1.236323115495826E-2</v>
      </c>
      <c r="O5" s="82">
        <f t="shared" ref="O5:O43" si="4">$M$44*N5</f>
        <v>0.24262971704272338</v>
      </c>
      <c r="P5" s="76">
        <f>分析係数表!C8</f>
        <v>1</v>
      </c>
      <c r="Q5" s="82">
        <f t="shared" ref="Q5:Q38" si="5">O5*P5</f>
        <v>0.24262971704272338</v>
      </c>
      <c r="R5" s="83">
        <f t="array" ref="R5:R43">MMULT(逆行列係数!C5:AO43,'14'!Q5:Q43)</f>
        <v>0.32438958211329855</v>
      </c>
      <c r="S5" s="84">
        <f t="shared" ref="S5:S38" si="6">I5+R5</f>
        <v>0.32675590980650832</v>
      </c>
      <c r="T5" s="85">
        <f>分析係数表!F8</f>
        <v>0.45136334812935952</v>
      </c>
      <c r="U5" s="86">
        <f t="shared" ref="U5:U38" si="7">S5*T5</f>
        <v>0.14748564147132062</v>
      </c>
      <c r="V5" s="87">
        <f>分析係数表!D8</f>
        <v>6.2777425491439443E-2</v>
      </c>
      <c r="W5" s="88">
        <f t="shared" ref="W5:W38" si="8">ROUND(S5*V5,0)</f>
        <v>0</v>
      </c>
      <c r="X5" s="76">
        <f>分析係数表!E8</f>
        <v>5.7324032974001266E-2</v>
      </c>
      <c r="Y5" s="89">
        <f t="shared" ref="Y5:Y38" si="9">ROUND(S5*X5,0)</f>
        <v>0</v>
      </c>
    </row>
    <row r="6" spans="1:25" x14ac:dyDescent="0.2">
      <c r="A6" s="6" t="s">
        <v>220</v>
      </c>
      <c r="B6" s="5" t="s">
        <v>266</v>
      </c>
      <c r="C6" s="90"/>
      <c r="D6" s="76">
        <f>投入係数表!P6</f>
        <v>0</v>
      </c>
      <c r="E6" s="77">
        <f t="shared" si="0"/>
        <v>0</v>
      </c>
      <c r="F6" s="76">
        <f>分析係数表!C9</f>
        <v>2.7906976744186074E-2</v>
      </c>
      <c r="G6" s="77">
        <f t="shared" si="1"/>
        <v>0</v>
      </c>
      <c r="H6" s="77">
        <v>4.5291201312204703E-5</v>
      </c>
      <c r="I6" s="77">
        <f t="shared" si="2"/>
        <v>4.5291201312204703E-5</v>
      </c>
      <c r="J6" s="76">
        <f>分析係数表!G9</f>
        <v>0.2857142857142857</v>
      </c>
      <c r="K6" s="78">
        <f t="shared" si="3"/>
        <v>1.2940343232058486E-5</v>
      </c>
      <c r="L6" s="79"/>
      <c r="M6" s="80"/>
      <c r="N6" s="81">
        <f>分析係数表!H9</f>
        <v>6.5322433452770924E-4</v>
      </c>
      <c r="O6" s="82">
        <f t="shared" si="4"/>
        <v>1.2819596549265884E-2</v>
      </c>
      <c r="P6" s="76">
        <f>分析係数表!C9</f>
        <v>2.7906976744186074E-2</v>
      </c>
      <c r="Q6" s="82">
        <f t="shared" si="5"/>
        <v>3.5775618277021106E-4</v>
      </c>
      <c r="R6" s="83">
        <v>4.2468082121094509E-4</v>
      </c>
      <c r="S6" s="84">
        <f t="shared" si="6"/>
        <v>4.6997202252314977E-4</v>
      </c>
      <c r="T6" s="85">
        <f>分析係数表!F9</f>
        <v>0.7142857142857143</v>
      </c>
      <c r="U6" s="86">
        <f t="shared" si="7"/>
        <v>3.3569430180224985E-4</v>
      </c>
      <c r="V6" s="87">
        <f>分析係数表!D9</f>
        <v>0</v>
      </c>
      <c r="W6" s="88">
        <f t="shared" si="8"/>
        <v>0</v>
      </c>
      <c r="X6" s="76">
        <f>分析係数表!E9</f>
        <v>0</v>
      </c>
      <c r="Y6" s="89">
        <f t="shared" si="9"/>
        <v>0</v>
      </c>
    </row>
    <row r="7" spans="1:25" x14ac:dyDescent="0.2">
      <c r="A7" s="6" t="s">
        <v>221</v>
      </c>
      <c r="B7" s="5" t="s">
        <v>267</v>
      </c>
      <c r="C7" s="90"/>
      <c r="D7" s="76">
        <f>投入係数表!P7</f>
        <v>0</v>
      </c>
      <c r="E7" s="77">
        <f t="shared" si="0"/>
        <v>0</v>
      </c>
      <c r="F7" s="76">
        <f>分析係数表!C10</f>
        <v>1</v>
      </c>
      <c r="G7" s="77">
        <f t="shared" si="1"/>
        <v>0</v>
      </c>
      <c r="H7" s="77">
        <v>4.1249652200605258E-3</v>
      </c>
      <c r="I7" s="77">
        <f t="shared" si="2"/>
        <v>4.1249652200605258E-3</v>
      </c>
      <c r="J7" s="76">
        <f>分析係数表!G10</f>
        <v>0.17979610750695088</v>
      </c>
      <c r="K7" s="78">
        <f t="shared" si="3"/>
        <v>7.4165269016843562E-4</v>
      </c>
      <c r="L7" s="79"/>
      <c r="M7" s="80"/>
      <c r="N7" s="81">
        <f>分析係数表!H10</f>
        <v>1.2488112277735618E-3</v>
      </c>
      <c r="O7" s="82">
        <f t="shared" si="4"/>
        <v>2.4508052226537718E-2</v>
      </c>
      <c r="P7" s="76">
        <f>分析係数表!C10</f>
        <v>1</v>
      </c>
      <c r="Q7" s="82">
        <f t="shared" si="5"/>
        <v>2.4508052226537718E-2</v>
      </c>
      <c r="R7" s="83">
        <v>3.5739681517780376E-2</v>
      </c>
      <c r="S7" s="84">
        <f t="shared" si="6"/>
        <v>3.9864646737840903E-2</v>
      </c>
      <c r="T7" s="85">
        <f>分析係数表!F10</f>
        <v>0.51899907321594063</v>
      </c>
      <c r="U7" s="86">
        <f t="shared" si="7"/>
        <v>2.06897147110203E-2</v>
      </c>
      <c r="V7" s="87">
        <f>分析係数表!D10</f>
        <v>9.8239110287303061E-2</v>
      </c>
      <c r="W7" s="88">
        <f t="shared" si="8"/>
        <v>0</v>
      </c>
      <c r="X7" s="76">
        <f>分析係数表!E10</f>
        <v>2.9657089898053754E-2</v>
      </c>
      <c r="Y7" s="89">
        <f t="shared" si="9"/>
        <v>0</v>
      </c>
    </row>
    <row r="8" spans="1:25" x14ac:dyDescent="0.2">
      <c r="A8" s="6" t="s">
        <v>222</v>
      </c>
      <c r="B8" s="5" t="s">
        <v>27</v>
      </c>
      <c r="C8" s="90"/>
      <c r="D8" s="76">
        <f>投入係数表!P8</f>
        <v>2.4770869457517957E-4</v>
      </c>
      <c r="E8" s="77">
        <f t="shared" si="0"/>
        <v>2.4770869457517955E-2</v>
      </c>
      <c r="F8" s="76">
        <f>分析係数表!C11</f>
        <v>4.7758906908440535E-3</v>
      </c>
      <c r="G8" s="77">
        <f t="shared" si="1"/>
        <v>1.1830296484627329E-4</v>
      </c>
      <c r="H8" s="77">
        <v>7.0019215133693517E-3</v>
      </c>
      <c r="I8" s="77">
        <f t="shared" si="2"/>
        <v>7.0019215133693517E-3</v>
      </c>
      <c r="J8" s="76">
        <f>分析係数表!G11</f>
        <v>0.34306569343065696</v>
      </c>
      <c r="K8" s="78">
        <f t="shared" si="3"/>
        <v>2.4021190593310916E-3</v>
      </c>
      <c r="L8" s="79"/>
      <c r="M8" s="80"/>
      <c r="N8" s="81">
        <f>分析係数表!H11</f>
        <v>-1.9212480427285565E-5</v>
      </c>
      <c r="O8" s="82">
        <f t="shared" si="4"/>
        <v>-3.7704695733134947E-4</v>
      </c>
      <c r="P8" s="76">
        <f>分析係数表!C11</f>
        <v>4.7758906908440535E-3</v>
      </c>
      <c r="Q8" s="82">
        <f t="shared" si="5"/>
        <v>-1.8007350535298669E-6</v>
      </c>
      <c r="R8" s="83">
        <v>1.0981483004393847E-3</v>
      </c>
      <c r="S8" s="84">
        <f t="shared" si="6"/>
        <v>8.1000698138087371E-3</v>
      </c>
      <c r="T8" s="85">
        <f>分析係数表!F11</f>
        <v>0.56569343065693434</v>
      </c>
      <c r="U8" s="86">
        <f t="shared" si="7"/>
        <v>4.5821562815341402E-3</v>
      </c>
      <c r="V8" s="87">
        <f>分析係数表!D11</f>
        <v>8.0291970802919707E-2</v>
      </c>
      <c r="W8" s="88">
        <f t="shared" si="8"/>
        <v>0</v>
      </c>
      <c r="X8" s="76">
        <f>分析係数表!E11</f>
        <v>6.9343065693430656E-2</v>
      </c>
      <c r="Y8" s="89">
        <f t="shared" si="9"/>
        <v>0</v>
      </c>
    </row>
    <row r="9" spans="1:25" x14ac:dyDescent="0.2">
      <c r="A9" s="6" t="s">
        <v>223</v>
      </c>
      <c r="B9" s="5" t="s">
        <v>191</v>
      </c>
      <c r="C9" s="90"/>
      <c r="D9" s="76">
        <f>投入係数表!P9</f>
        <v>0</v>
      </c>
      <c r="E9" s="77">
        <f t="shared" si="0"/>
        <v>0</v>
      </c>
      <c r="F9" s="76">
        <f>分析係数表!C12</f>
        <v>2.7665742374590407E-2</v>
      </c>
      <c r="G9" s="77">
        <f t="shared" si="1"/>
        <v>0</v>
      </c>
      <c r="H9" s="77">
        <v>1.1038559925875606E-4</v>
      </c>
      <c r="I9" s="77">
        <f t="shared" si="2"/>
        <v>1.1038559925875606E-4</v>
      </c>
      <c r="J9" s="76">
        <f>分析係数表!G12</f>
        <v>0.13175675675675674</v>
      </c>
      <c r="K9" s="78">
        <f t="shared" si="3"/>
        <v>1.4544048550984749E-5</v>
      </c>
      <c r="L9" s="79"/>
      <c r="M9" s="80"/>
      <c r="N9" s="81">
        <f>分析係数表!H12</f>
        <v>9.8185381223642884E-2</v>
      </c>
      <c r="O9" s="82">
        <f t="shared" si="4"/>
        <v>1.9268984754418617</v>
      </c>
      <c r="P9" s="76">
        <f>分析係数表!C12</f>
        <v>2.7665742374590407E-2</v>
      </c>
      <c r="Q9" s="82">
        <f t="shared" si="5"/>
        <v>5.3309076803565565E-2</v>
      </c>
      <c r="R9" s="83">
        <v>5.9881322788072122E-2</v>
      </c>
      <c r="S9" s="84">
        <f t="shared" si="6"/>
        <v>5.999170838733088E-2</v>
      </c>
      <c r="T9" s="85">
        <f>分析係数表!F12</f>
        <v>0.37027027027027026</v>
      </c>
      <c r="U9" s="86">
        <f t="shared" si="7"/>
        <v>2.2213146078552244E-2</v>
      </c>
      <c r="V9" s="87">
        <f>分析係数表!D12</f>
        <v>5.1576576576576577E-2</v>
      </c>
      <c r="W9" s="88">
        <f t="shared" si="8"/>
        <v>0</v>
      </c>
      <c r="X9" s="76">
        <f>分析係数表!E12</f>
        <v>4.954954954954955E-2</v>
      </c>
      <c r="Y9" s="89">
        <f t="shared" si="9"/>
        <v>0</v>
      </c>
    </row>
    <row r="10" spans="1:25" x14ac:dyDescent="0.2">
      <c r="A10" s="6" t="s">
        <v>224</v>
      </c>
      <c r="B10" s="5" t="s">
        <v>28</v>
      </c>
      <c r="C10" s="90"/>
      <c r="D10" s="76">
        <f>投入係数表!P10</f>
        <v>1.3623978201634877E-3</v>
      </c>
      <c r="E10" s="77">
        <f t="shared" si="0"/>
        <v>0.13623978201634876</v>
      </c>
      <c r="F10" s="76">
        <f>分析係数表!C13</f>
        <v>0</v>
      </c>
      <c r="G10" s="77">
        <f t="shared" si="1"/>
        <v>0</v>
      </c>
      <c r="H10" s="77">
        <v>0</v>
      </c>
      <c r="I10" s="77">
        <f t="shared" si="2"/>
        <v>0</v>
      </c>
      <c r="J10" s="76">
        <f>分析係数表!G13</f>
        <v>0.24516960068699012</v>
      </c>
      <c r="K10" s="78">
        <f t="shared" si="3"/>
        <v>0</v>
      </c>
      <c r="L10" s="79"/>
      <c r="M10" s="80"/>
      <c r="N10" s="81">
        <f>分析係数表!H13</f>
        <v>1.522589073862381E-2</v>
      </c>
      <c r="O10" s="82">
        <f t="shared" si="4"/>
        <v>0.29880971368509446</v>
      </c>
      <c r="P10" s="76">
        <f>分析係数表!C13</f>
        <v>0</v>
      </c>
      <c r="Q10" s="82">
        <f t="shared" si="5"/>
        <v>0</v>
      </c>
      <c r="R10" s="83">
        <v>0</v>
      </c>
      <c r="S10" s="84">
        <f t="shared" si="6"/>
        <v>0</v>
      </c>
      <c r="T10" s="85">
        <f>分析係数表!F13</f>
        <v>0.38299699441820523</v>
      </c>
      <c r="U10" s="86">
        <f t="shared" si="7"/>
        <v>0</v>
      </c>
      <c r="V10" s="87">
        <f>分析係数表!D13</f>
        <v>0.13954486904250751</v>
      </c>
      <c r="W10" s="88">
        <f t="shared" si="8"/>
        <v>0</v>
      </c>
      <c r="X10" s="76">
        <f>分析係数表!E13</f>
        <v>0.1348218119364534</v>
      </c>
      <c r="Y10" s="89">
        <f t="shared" si="9"/>
        <v>0</v>
      </c>
    </row>
    <row r="11" spans="1:25" x14ac:dyDescent="0.2">
      <c r="A11" s="6" t="s">
        <v>225</v>
      </c>
      <c r="B11" s="5" t="s">
        <v>268</v>
      </c>
      <c r="C11" s="90"/>
      <c r="D11" s="76">
        <f>投入係数表!P11</f>
        <v>3.591776071340104E-3</v>
      </c>
      <c r="E11" s="77">
        <f t="shared" si="0"/>
        <v>0.35917760713401042</v>
      </c>
      <c r="F11" s="76">
        <f>分析係数表!C14</f>
        <v>8.758537565287261E-2</v>
      </c>
      <c r="G11" s="77">
        <f t="shared" si="1"/>
        <v>3.1458705646932199E-2</v>
      </c>
      <c r="H11" s="77">
        <v>4.7587946878162708E-2</v>
      </c>
      <c r="I11" s="77">
        <f t="shared" si="2"/>
        <v>4.7587946878162708E-2</v>
      </c>
      <c r="J11" s="76">
        <f>分析係数表!G14</f>
        <v>0.1675092686215032</v>
      </c>
      <c r="K11" s="78">
        <f t="shared" si="3"/>
        <v>7.9714221767599822E-3</v>
      </c>
      <c r="L11" s="79"/>
      <c r="M11" s="80"/>
      <c r="N11" s="81">
        <f>分析係数表!H14</f>
        <v>1.2392049875599189E-3</v>
      </c>
      <c r="O11" s="82">
        <f t="shared" si="4"/>
        <v>2.4319528747872039E-2</v>
      </c>
      <c r="P11" s="76">
        <f>分析係数表!C14</f>
        <v>8.758537565287261E-2</v>
      </c>
      <c r="Q11" s="82">
        <f t="shared" si="5"/>
        <v>2.1300350610832072E-3</v>
      </c>
      <c r="R11" s="83">
        <v>2.5253046057893365E-2</v>
      </c>
      <c r="S11" s="84">
        <f t="shared" si="6"/>
        <v>7.2840992936056073E-2</v>
      </c>
      <c r="T11" s="85">
        <f>分析係数表!F14</f>
        <v>0.31985170205594876</v>
      </c>
      <c r="U11" s="86">
        <f t="shared" si="7"/>
        <v>2.3298315570042874E-2</v>
      </c>
      <c r="V11" s="87">
        <f>分析係数表!D14</f>
        <v>3.3704078193461412E-2</v>
      </c>
      <c r="W11" s="88">
        <f t="shared" si="8"/>
        <v>0</v>
      </c>
      <c r="X11" s="76">
        <f>分析係数表!E14</f>
        <v>2.8985507246376812E-2</v>
      </c>
      <c r="Y11" s="89">
        <f t="shared" si="9"/>
        <v>0</v>
      </c>
    </row>
    <row r="12" spans="1:25" x14ac:dyDescent="0.2">
      <c r="A12" s="6" t="s">
        <v>226</v>
      </c>
      <c r="B12" s="5" t="s">
        <v>29</v>
      </c>
      <c r="C12" s="90"/>
      <c r="D12" s="76">
        <f>投入係数表!P12</f>
        <v>9.1652216992816442E-3</v>
      </c>
      <c r="E12" s="77">
        <f t="shared" si="0"/>
        <v>0.91652216992816438</v>
      </c>
      <c r="F12" s="76">
        <f>分析係数表!C15</f>
        <v>0</v>
      </c>
      <c r="G12" s="77">
        <f t="shared" si="1"/>
        <v>0</v>
      </c>
      <c r="H12" s="77">
        <v>0</v>
      </c>
      <c r="I12" s="77">
        <f t="shared" si="2"/>
        <v>0</v>
      </c>
      <c r="J12" s="76">
        <f>分析係数表!G15</f>
        <v>9.5604813172894237E-2</v>
      </c>
      <c r="K12" s="78">
        <f t="shared" si="3"/>
        <v>0</v>
      </c>
      <c r="L12" s="79"/>
      <c r="M12" s="80"/>
      <c r="N12" s="81">
        <f>分析係数表!H15</f>
        <v>9.0490782812515016E-3</v>
      </c>
      <c r="O12" s="82">
        <f t="shared" si="4"/>
        <v>0.17758911690306561</v>
      </c>
      <c r="P12" s="76">
        <f>分析係数表!C15</f>
        <v>0</v>
      </c>
      <c r="Q12" s="82">
        <f t="shared" si="5"/>
        <v>0</v>
      </c>
      <c r="R12" s="83">
        <v>0</v>
      </c>
      <c r="S12" s="84">
        <f t="shared" si="6"/>
        <v>0</v>
      </c>
      <c r="T12" s="85">
        <f>分析係数表!F15</f>
        <v>0.30347055098163395</v>
      </c>
      <c r="U12" s="86">
        <f t="shared" si="7"/>
        <v>0</v>
      </c>
      <c r="V12" s="87">
        <f>分析係数表!D15</f>
        <v>2.4585180493983533E-2</v>
      </c>
      <c r="W12" s="88">
        <f t="shared" si="8"/>
        <v>0</v>
      </c>
      <c r="X12" s="76">
        <f>分析係数表!E15</f>
        <v>2.2317922735908803E-2</v>
      </c>
      <c r="Y12" s="89">
        <f t="shared" si="9"/>
        <v>0</v>
      </c>
    </row>
    <row r="13" spans="1:25" x14ac:dyDescent="0.2">
      <c r="A13" s="6" t="s">
        <v>227</v>
      </c>
      <c r="B13" s="5" t="s">
        <v>30</v>
      </c>
      <c r="C13" s="90"/>
      <c r="D13" s="76">
        <f>投入係数表!P13</f>
        <v>3.0963586821897448E-3</v>
      </c>
      <c r="E13" s="77">
        <f t="shared" si="0"/>
        <v>0.30963586821897449</v>
      </c>
      <c r="F13" s="76">
        <f>分析係数表!C16</f>
        <v>0.11006875655518</v>
      </c>
      <c r="G13" s="77">
        <f t="shared" si="1"/>
        <v>3.40812349997461E-2</v>
      </c>
      <c r="H13" s="77">
        <v>7.9793881767776381E-2</v>
      </c>
      <c r="I13" s="77">
        <f t="shared" si="2"/>
        <v>7.9793881767776381E-2</v>
      </c>
      <c r="J13" s="76">
        <f>分析係数表!G16</f>
        <v>3.3349328214971212E-2</v>
      </c>
      <c r="K13" s="78">
        <f t="shared" si="3"/>
        <v>2.6610723526201818E-3</v>
      </c>
      <c r="L13" s="79"/>
      <c r="M13" s="80"/>
      <c r="N13" s="81">
        <f>分析係数表!H16</f>
        <v>1.7877213037589219E-2</v>
      </c>
      <c r="O13" s="82">
        <f t="shared" si="4"/>
        <v>0.35084219379682069</v>
      </c>
      <c r="P13" s="76">
        <f>分析係数表!C16</f>
        <v>0.11006875655518</v>
      </c>
      <c r="Q13" s="82">
        <f t="shared" si="5"/>
        <v>3.8616764018307541E-2</v>
      </c>
      <c r="R13" s="83">
        <v>5.0189806338615653E-2</v>
      </c>
      <c r="S13" s="84">
        <f t="shared" si="6"/>
        <v>0.12998368810639205</v>
      </c>
      <c r="T13" s="85">
        <f>分析係数表!F16</f>
        <v>0.28862763915547024</v>
      </c>
      <c r="U13" s="86">
        <f t="shared" si="7"/>
        <v>3.751688502686891E-2</v>
      </c>
      <c r="V13" s="87">
        <f>分析係数表!D16</f>
        <v>1.6314779270633396E-2</v>
      </c>
      <c r="W13" s="88">
        <f t="shared" si="8"/>
        <v>0</v>
      </c>
      <c r="X13" s="76">
        <f>分析係数表!E16</f>
        <v>1.6554702495201537E-2</v>
      </c>
      <c r="Y13" s="89">
        <f t="shared" si="9"/>
        <v>0</v>
      </c>
    </row>
    <row r="14" spans="1:25" x14ac:dyDescent="0.2">
      <c r="A14" s="6" t="s">
        <v>2</v>
      </c>
      <c r="B14" s="5" t="s">
        <v>365</v>
      </c>
      <c r="C14" s="90"/>
      <c r="D14" s="76">
        <f>投入係数表!P14</f>
        <v>4.9541738915035915E-3</v>
      </c>
      <c r="E14" s="77">
        <f t="shared" si="0"/>
        <v>0.49541738915035916</v>
      </c>
      <c r="F14" s="76">
        <f>分析係数表!C17</f>
        <v>0.13914449142004481</v>
      </c>
      <c r="G14" s="77">
        <f t="shared" si="1"/>
        <v>6.8934600653973152E-2</v>
      </c>
      <c r="H14" s="77">
        <v>8.5187068925611259E-2</v>
      </c>
      <c r="I14" s="77">
        <f t="shared" si="2"/>
        <v>8.5187068925611259E-2</v>
      </c>
      <c r="J14" s="76">
        <f>分析係数表!G17</f>
        <v>0.21214924452667283</v>
      </c>
      <c r="K14" s="78">
        <f t="shared" si="3"/>
        <v>1.8072372316010037E-2</v>
      </c>
      <c r="L14" s="79"/>
      <c r="M14" s="80"/>
      <c r="N14" s="81">
        <f>分析係数表!H17</f>
        <v>3.1124218292202617E-3</v>
      </c>
      <c r="O14" s="82">
        <f t="shared" si="4"/>
        <v>6.1081607087678617E-2</v>
      </c>
      <c r="P14" s="76">
        <f>分析係数表!C17</f>
        <v>0.13914449142004481</v>
      </c>
      <c r="Q14" s="82">
        <f t="shared" si="5"/>
        <v>8.499169153334046E-3</v>
      </c>
      <c r="R14" s="83">
        <v>2.258152064989729E-2</v>
      </c>
      <c r="S14" s="84">
        <f t="shared" si="6"/>
        <v>0.10776858957550856</v>
      </c>
      <c r="T14" s="85">
        <f>分析係数表!F17</f>
        <v>0.32223250077089116</v>
      </c>
      <c r="U14" s="86">
        <f t="shared" si="7"/>
        <v>3.4726542123467916E-2</v>
      </c>
      <c r="V14" s="87">
        <f>分析係数表!D17</f>
        <v>3.12981806968856E-2</v>
      </c>
      <c r="W14" s="88">
        <f t="shared" si="8"/>
        <v>0</v>
      </c>
      <c r="X14" s="76">
        <f>分析係数表!E17</f>
        <v>2.8677150786308975E-2</v>
      </c>
      <c r="Y14" s="89">
        <f t="shared" si="9"/>
        <v>0</v>
      </c>
    </row>
    <row r="15" spans="1:25" x14ac:dyDescent="0.2">
      <c r="A15" s="6" t="s">
        <v>3</v>
      </c>
      <c r="B15" s="5" t="s">
        <v>31</v>
      </c>
      <c r="C15" s="90"/>
      <c r="D15" s="76">
        <f>投入係数表!P15</f>
        <v>3.7156304186276939E-3</v>
      </c>
      <c r="E15" s="77">
        <f t="shared" si="0"/>
        <v>0.37156304186276939</v>
      </c>
      <c r="F15" s="76">
        <f>分析係数表!C18</f>
        <v>1</v>
      </c>
      <c r="G15" s="77">
        <f t="shared" si="1"/>
        <v>0.37156304186276939</v>
      </c>
      <c r="H15" s="77">
        <v>0.50451293404286446</v>
      </c>
      <c r="I15" s="77">
        <f t="shared" si="2"/>
        <v>0.50451293404286446</v>
      </c>
      <c r="J15" s="76">
        <f>分析係数表!G18</f>
        <v>0.2156836946153087</v>
      </c>
      <c r="K15" s="78">
        <f t="shared" si="3"/>
        <v>0.10881521359557456</v>
      </c>
      <c r="L15" s="79"/>
      <c r="M15" s="80"/>
      <c r="N15" s="81">
        <f>分析係数表!H18</f>
        <v>4.8031201068213914E-4</v>
      </c>
      <c r="O15" s="82">
        <f t="shared" si="4"/>
        <v>9.426173933283738E-3</v>
      </c>
      <c r="P15" s="76">
        <f>分析係数表!C18</f>
        <v>1</v>
      </c>
      <c r="Q15" s="82">
        <f t="shared" si="5"/>
        <v>9.426173933283738E-3</v>
      </c>
      <c r="R15" s="83">
        <v>3.6470225046757607E-2</v>
      </c>
      <c r="S15" s="84">
        <f t="shared" si="6"/>
        <v>0.54098315908962202</v>
      </c>
      <c r="T15" s="85">
        <f>分析係数表!F18</f>
        <v>0.45886648465511004</v>
      </c>
      <c r="U15" s="86">
        <f t="shared" si="7"/>
        <v>0.248239040469071</v>
      </c>
      <c r="V15" s="87">
        <f>分析係数表!D18</f>
        <v>2.7301733495608698E-2</v>
      </c>
      <c r="W15" s="88">
        <f t="shared" si="8"/>
        <v>0</v>
      </c>
      <c r="X15" s="76">
        <f>分析係数表!E18</f>
        <v>2.9308246439261866E-2</v>
      </c>
      <c r="Y15" s="89">
        <f t="shared" si="9"/>
        <v>0</v>
      </c>
    </row>
    <row r="16" spans="1:25" x14ac:dyDescent="0.2">
      <c r="A16" s="6" t="s">
        <v>4</v>
      </c>
      <c r="B16" s="5" t="s">
        <v>32</v>
      </c>
      <c r="C16" s="90"/>
      <c r="D16" s="76">
        <f>投入係数表!P16</f>
        <v>0.23594253158285855</v>
      </c>
      <c r="E16" s="77">
        <f t="shared" si="0"/>
        <v>23.594253158285856</v>
      </c>
      <c r="F16" s="76">
        <f>分析係数表!C19</f>
        <v>0.27592808390211421</v>
      </c>
      <c r="G16" s="77">
        <f t="shared" si="1"/>
        <v>6.5103170650672224</v>
      </c>
      <c r="H16" s="77">
        <v>7.778835939879019</v>
      </c>
      <c r="I16" s="77">
        <f t="shared" si="2"/>
        <v>7.778835939879019</v>
      </c>
      <c r="J16" s="76">
        <f>分析係数表!G19</f>
        <v>5.7631973809848587E-2</v>
      </c>
      <c r="K16" s="78">
        <f t="shared" si="3"/>
        <v>0.44830966915821652</v>
      </c>
      <c r="L16" s="79"/>
      <c r="M16" s="80"/>
      <c r="N16" s="81">
        <f>分析係数表!H19</f>
        <v>-1.2488112277735618E-4</v>
      </c>
      <c r="O16" s="82">
        <f t="shared" si="4"/>
        <v>-2.4508052226537716E-3</v>
      </c>
      <c r="P16" s="76">
        <f>分析係数表!C19</f>
        <v>0.27592808390211421</v>
      </c>
      <c r="Q16" s="82">
        <f t="shared" si="5"/>
        <v>-6.7624598910414962E-4</v>
      </c>
      <c r="R16" s="83">
        <v>7.1048474654015481E-3</v>
      </c>
      <c r="S16" s="84">
        <f t="shared" si="6"/>
        <v>7.7859407873444209</v>
      </c>
      <c r="T16" s="85">
        <f>分析係数表!F19</f>
        <v>0.23987177738371299</v>
      </c>
      <c r="U16" s="86">
        <f t="shared" si="7"/>
        <v>1.8676274552646519</v>
      </c>
      <c r="V16" s="87">
        <f>分析係数表!D19</f>
        <v>7.502387123175556E-4</v>
      </c>
      <c r="W16" s="88">
        <f t="shared" si="8"/>
        <v>0</v>
      </c>
      <c r="X16" s="76">
        <f>分析係数表!E19</f>
        <v>8.1844223161915155E-4</v>
      </c>
      <c r="Y16" s="89">
        <f t="shared" si="9"/>
        <v>0</v>
      </c>
    </row>
    <row r="17" spans="1:25" x14ac:dyDescent="0.2">
      <c r="A17" s="6" t="s">
        <v>5</v>
      </c>
      <c r="B17" s="5" t="s">
        <v>33</v>
      </c>
      <c r="C17" s="90"/>
      <c r="D17" s="76">
        <f>投入係数表!P17</f>
        <v>6.8367599702749568E-2</v>
      </c>
      <c r="E17" s="77">
        <f t="shared" si="0"/>
        <v>6.8367599702749571</v>
      </c>
      <c r="F17" s="76">
        <f>分析係数表!C20</f>
        <v>2.5484643868438295E-2</v>
      </c>
      <c r="G17" s="77">
        <f t="shared" si="1"/>
        <v>0.17423239305645205</v>
      </c>
      <c r="H17" s="77">
        <v>0.18154102853209089</v>
      </c>
      <c r="I17" s="77">
        <f t="shared" si="2"/>
        <v>0.18154102853209089</v>
      </c>
      <c r="J17" s="76">
        <f>分析係数表!G20</f>
        <v>9.947643979057591E-2</v>
      </c>
      <c r="K17" s="78">
        <f t="shared" si="3"/>
        <v>1.8059055194291764E-2</v>
      </c>
      <c r="L17" s="79"/>
      <c r="M17" s="80"/>
      <c r="N17" s="81">
        <f>分析係数表!H20</f>
        <v>5.9558689324585256E-4</v>
      </c>
      <c r="O17" s="82">
        <f t="shared" si="4"/>
        <v>1.1688455677271834E-2</v>
      </c>
      <c r="P17" s="76">
        <f>分析係数表!C20</f>
        <v>2.5484643868438295E-2</v>
      </c>
      <c r="Q17" s="82">
        <f t="shared" si="5"/>
        <v>2.9787613030729846E-4</v>
      </c>
      <c r="R17" s="83">
        <v>1.2166506827409368E-3</v>
      </c>
      <c r="S17" s="84">
        <f t="shared" si="6"/>
        <v>0.18275767921483183</v>
      </c>
      <c r="T17" s="85">
        <f>分析係数表!F20</f>
        <v>0.22338568935427575</v>
      </c>
      <c r="U17" s="86">
        <f t="shared" si="7"/>
        <v>4.0825450156192801E-2</v>
      </c>
      <c r="V17" s="87">
        <f>分析係数表!D20</f>
        <v>0.15532286212914484</v>
      </c>
      <c r="W17" s="88">
        <f t="shared" si="8"/>
        <v>0</v>
      </c>
      <c r="X17" s="76">
        <f>分析係数表!E20</f>
        <v>0.17102966841186737</v>
      </c>
      <c r="Y17" s="89">
        <f t="shared" si="9"/>
        <v>0</v>
      </c>
    </row>
    <row r="18" spans="1:25" x14ac:dyDescent="0.2">
      <c r="A18" s="6" t="s">
        <v>6</v>
      </c>
      <c r="B18" s="5" t="s">
        <v>34</v>
      </c>
      <c r="C18" s="75">
        <f>最終需要_まとめ!C19</f>
        <v>100</v>
      </c>
      <c r="D18" s="76">
        <f>投入係数表!P18</f>
        <v>7.3445627941540748E-2</v>
      </c>
      <c r="E18" s="77">
        <f t="shared" si="0"/>
        <v>7.3445627941540748</v>
      </c>
      <c r="F18" s="76">
        <f>分析係数表!C21</f>
        <v>0.22087867795243854</v>
      </c>
      <c r="G18" s="77">
        <f t="shared" si="1"/>
        <v>1.6222573201114201</v>
      </c>
      <c r="H18" s="77">
        <v>1.6677235014462186</v>
      </c>
      <c r="I18" s="77">
        <f t="shared" si="2"/>
        <v>101.66772350144622</v>
      </c>
      <c r="J18" s="76">
        <f>分析係数表!G21</f>
        <v>0.28511270745603173</v>
      </c>
      <c r="K18" s="78">
        <f t="shared" si="3"/>
        <v>28.986759908388557</v>
      </c>
      <c r="L18" s="79"/>
      <c r="M18" s="80"/>
      <c r="N18" s="81">
        <f>分析係数表!H21</f>
        <v>9.8944274200520651E-4</v>
      </c>
      <c r="O18" s="82">
        <f t="shared" si="4"/>
        <v>1.9417918302564497E-2</v>
      </c>
      <c r="P18" s="76">
        <f>分析係数表!C21</f>
        <v>0.22087867795243854</v>
      </c>
      <c r="Q18" s="82">
        <f t="shared" si="5"/>
        <v>4.2890041232589056E-3</v>
      </c>
      <c r="R18" s="83">
        <v>1.3026003030068687E-2</v>
      </c>
      <c r="S18" s="84">
        <f t="shared" si="6"/>
        <v>101.68074950447628</v>
      </c>
      <c r="T18" s="85">
        <f>分析係数表!F21</f>
        <v>0.42531582858558337</v>
      </c>
      <c r="U18" s="86">
        <f t="shared" si="7"/>
        <v>43.246432226699476</v>
      </c>
      <c r="V18" s="87">
        <f>分析係数表!D21</f>
        <v>6.1431756254644539E-2</v>
      </c>
      <c r="W18" s="88">
        <f t="shared" si="8"/>
        <v>6</v>
      </c>
      <c r="X18" s="76">
        <f>分析係数表!E21</f>
        <v>5.1523408471637354E-2</v>
      </c>
      <c r="Y18" s="89">
        <f t="shared" si="9"/>
        <v>5</v>
      </c>
    </row>
    <row r="19" spans="1:25" x14ac:dyDescent="0.2">
      <c r="A19" s="6" t="s">
        <v>7</v>
      </c>
      <c r="B19" s="5" t="s">
        <v>269</v>
      </c>
      <c r="C19" s="90"/>
      <c r="D19" s="76">
        <f>投入係数表!P19</f>
        <v>1.1146891255883081E-3</v>
      </c>
      <c r="E19" s="77">
        <f t="shared" si="0"/>
        <v>0.1114689125588308</v>
      </c>
      <c r="F19" s="76">
        <f>分析係数表!C22</f>
        <v>2.2900763358778664E-2</v>
      </c>
      <c r="G19" s="77">
        <f t="shared" si="1"/>
        <v>2.5527231883701752E-3</v>
      </c>
      <c r="H19" s="77">
        <v>3.0929587261747877E-3</v>
      </c>
      <c r="I19" s="77">
        <f t="shared" si="2"/>
        <v>3.0929587261747877E-3</v>
      </c>
      <c r="J19" s="76">
        <f>分析係数表!G22</f>
        <v>0.19537275064267351</v>
      </c>
      <c r="K19" s="78">
        <f t="shared" si="3"/>
        <v>6.0427985395702791E-4</v>
      </c>
      <c r="L19" s="79"/>
      <c r="M19" s="80"/>
      <c r="N19" s="81">
        <f>分析係数表!H22</f>
        <v>4.8031201068213912E-5</v>
      </c>
      <c r="O19" s="82">
        <f t="shared" si="4"/>
        <v>9.4261739332837365E-4</v>
      </c>
      <c r="P19" s="76">
        <f>分析係数表!C22</f>
        <v>2.2900763358778664E-2</v>
      </c>
      <c r="Q19" s="82">
        <f t="shared" si="5"/>
        <v>2.1586657862481876E-5</v>
      </c>
      <c r="R19" s="83">
        <v>2.7179818587875636E-4</v>
      </c>
      <c r="S19" s="84">
        <f t="shared" si="6"/>
        <v>3.3647569120535438E-3</v>
      </c>
      <c r="T19" s="85">
        <f>分析係数表!F22</f>
        <v>0.41388174807197942</v>
      </c>
      <c r="U19" s="86">
        <f t="shared" si="7"/>
        <v>1.3926114725979963E-3</v>
      </c>
      <c r="V19" s="87">
        <f>分析係数表!D22</f>
        <v>2.313624678663239E-2</v>
      </c>
      <c r="W19" s="88">
        <f t="shared" si="8"/>
        <v>0</v>
      </c>
      <c r="X19" s="76">
        <f>分析係数表!E22</f>
        <v>1.713796058269066E-2</v>
      </c>
      <c r="Y19" s="89">
        <f t="shared" si="9"/>
        <v>0</v>
      </c>
    </row>
    <row r="20" spans="1:25" x14ac:dyDescent="0.2">
      <c r="A20" s="6" t="s">
        <v>8</v>
      </c>
      <c r="B20" s="5" t="s">
        <v>270</v>
      </c>
      <c r="C20" s="90"/>
      <c r="D20" s="76">
        <f>投入係数表!P20</f>
        <v>4.9541738915035913E-4</v>
      </c>
      <c r="E20" s="77">
        <f t="shared" si="0"/>
        <v>4.954173891503591E-2</v>
      </c>
      <c r="F20" s="76">
        <f>分析係数表!C23</f>
        <v>0</v>
      </c>
      <c r="G20" s="77">
        <f t="shared" si="1"/>
        <v>0</v>
      </c>
      <c r="H20" s="77">
        <v>0</v>
      </c>
      <c r="I20" s="77">
        <f t="shared" si="2"/>
        <v>0</v>
      </c>
      <c r="J20" s="76">
        <f>分析係数表!G23</f>
        <v>0.21568627450980393</v>
      </c>
      <c r="K20" s="78">
        <f t="shared" si="3"/>
        <v>0</v>
      </c>
      <c r="L20" s="79"/>
      <c r="M20" s="80"/>
      <c r="N20" s="81">
        <f>分析係数表!H23</f>
        <v>2.8818720640928347E-5</v>
      </c>
      <c r="O20" s="82">
        <f t="shared" si="4"/>
        <v>5.6557043599702423E-4</v>
      </c>
      <c r="P20" s="76">
        <f>分析係数表!C23</f>
        <v>0</v>
      </c>
      <c r="Q20" s="82">
        <f t="shared" si="5"/>
        <v>0</v>
      </c>
      <c r="R20" s="83">
        <v>0</v>
      </c>
      <c r="S20" s="84">
        <f t="shared" si="6"/>
        <v>0</v>
      </c>
      <c r="T20" s="85">
        <f>分析係数表!F23</f>
        <v>0.44049247606019154</v>
      </c>
      <c r="U20" s="86">
        <f t="shared" si="7"/>
        <v>0</v>
      </c>
      <c r="V20" s="87">
        <f>分析係数表!D23</f>
        <v>5.6087551299589603E-2</v>
      </c>
      <c r="W20" s="88">
        <f t="shared" si="8"/>
        <v>0</v>
      </c>
      <c r="X20" s="76">
        <f>分析係数表!E23</f>
        <v>5.0615595075239397E-2</v>
      </c>
      <c r="Y20" s="89">
        <f t="shared" si="9"/>
        <v>0</v>
      </c>
    </row>
    <row r="21" spans="1:25" x14ac:dyDescent="0.2">
      <c r="A21" s="6" t="s">
        <v>9</v>
      </c>
      <c r="B21" s="5" t="s">
        <v>271</v>
      </c>
      <c r="C21" s="90"/>
      <c r="D21" s="76">
        <f>投入係数表!P21</f>
        <v>0</v>
      </c>
      <c r="E21" s="77">
        <f t="shared" si="0"/>
        <v>0</v>
      </c>
      <c r="F21" s="76">
        <f>分析係数表!C24</f>
        <v>0.12778993435448582</v>
      </c>
      <c r="G21" s="77">
        <f t="shared" si="1"/>
        <v>0</v>
      </c>
      <c r="H21" s="77">
        <v>1.489216175934646E-3</v>
      </c>
      <c r="I21" s="77">
        <f t="shared" si="2"/>
        <v>1.489216175934646E-3</v>
      </c>
      <c r="J21" s="76">
        <f>分析係数表!G24</f>
        <v>0.20582120582120583</v>
      </c>
      <c r="K21" s="78">
        <f t="shared" si="3"/>
        <v>3.0651226905931383E-4</v>
      </c>
      <c r="L21" s="79"/>
      <c r="M21" s="80"/>
      <c r="N21" s="81">
        <f>分析係数表!H24</f>
        <v>3.7464336833206854E-4</v>
      </c>
      <c r="O21" s="82">
        <f t="shared" si="4"/>
        <v>7.3524156679613149E-3</v>
      </c>
      <c r="P21" s="76">
        <f>分析係数表!C24</f>
        <v>0.12778993435448582</v>
      </c>
      <c r="Q21" s="82">
        <f t="shared" si="5"/>
        <v>9.3956471555566945E-4</v>
      </c>
      <c r="R21" s="83">
        <v>5.3736393015414224E-3</v>
      </c>
      <c r="S21" s="84">
        <f t="shared" si="6"/>
        <v>6.8628554774760684E-3</v>
      </c>
      <c r="T21" s="85">
        <f>分析係数表!F24</f>
        <v>0.38877338877338879</v>
      </c>
      <c r="U21" s="86">
        <f t="shared" si="7"/>
        <v>2.6680955806403844E-3</v>
      </c>
      <c r="V21" s="87">
        <f>分析係数表!D24</f>
        <v>2.0790020790020791E-3</v>
      </c>
      <c r="W21" s="88">
        <f t="shared" si="8"/>
        <v>0</v>
      </c>
      <c r="X21" s="76">
        <f>分析係数表!E24</f>
        <v>0</v>
      </c>
      <c r="Y21" s="89">
        <f t="shared" si="9"/>
        <v>0</v>
      </c>
    </row>
    <row r="22" spans="1:25" x14ac:dyDescent="0.2">
      <c r="A22" s="6" t="s">
        <v>10</v>
      </c>
      <c r="B22" s="5" t="s">
        <v>272</v>
      </c>
      <c r="C22" s="90"/>
      <c r="D22" s="76">
        <f>投入係数表!P22</f>
        <v>2.7247956403269754E-3</v>
      </c>
      <c r="E22" s="77">
        <f t="shared" si="0"/>
        <v>0.27247956403269752</v>
      </c>
      <c r="F22" s="76">
        <f>分析係数表!C25</f>
        <v>1.1170547514159801E-2</v>
      </c>
      <c r="G22" s="77">
        <f t="shared" si="1"/>
        <v>3.0437459166647958E-3</v>
      </c>
      <c r="H22" s="77">
        <v>3.5868688558346449E-3</v>
      </c>
      <c r="I22" s="77">
        <f t="shared" si="2"/>
        <v>3.5868688558346449E-3</v>
      </c>
      <c r="J22" s="76">
        <f>分析係数表!G25</f>
        <v>0.19560185185185186</v>
      </c>
      <c r="K22" s="78">
        <f t="shared" si="3"/>
        <v>7.0159819055098959E-4</v>
      </c>
      <c r="L22" s="79"/>
      <c r="M22" s="80"/>
      <c r="N22" s="81">
        <f>分析係数表!H25</f>
        <v>5.4755569217763858E-4</v>
      </c>
      <c r="O22" s="82">
        <f t="shared" si="4"/>
        <v>1.074583828394346E-2</v>
      </c>
      <c r="P22" s="76">
        <f>分析係数表!C25</f>
        <v>1.1170547514159801E-2</v>
      </c>
      <c r="Q22" s="82">
        <f t="shared" si="5"/>
        <v>1.2003689713026783E-4</v>
      </c>
      <c r="R22" s="83">
        <v>1.2388135011742161E-3</v>
      </c>
      <c r="S22" s="84">
        <f t="shared" si="6"/>
        <v>4.8256823570088613E-3</v>
      </c>
      <c r="T22" s="85">
        <f>分析係数表!F25</f>
        <v>0.34722222222222221</v>
      </c>
      <c r="U22" s="86">
        <f t="shared" si="7"/>
        <v>1.675584151739188E-3</v>
      </c>
      <c r="V22" s="87">
        <f>分析係数表!D25</f>
        <v>0.24652777777777779</v>
      </c>
      <c r="W22" s="88">
        <f t="shared" si="8"/>
        <v>0</v>
      </c>
      <c r="X22" s="76">
        <f>分析係数表!E25</f>
        <v>0.22337962962962962</v>
      </c>
      <c r="Y22" s="89">
        <f t="shared" si="9"/>
        <v>0</v>
      </c>
    </row>
    <row r="23" spans="1:25" x14ac:dyDescent="0.2">
      <c r="A23" s="6" t="s">
        <v>11</v>
      </c>
      <c r="B23" s="5" t="s">
        <v>35</v>
      </c>
      <c r="C23" s="90"/>
      <c r="D23" s="76">
        <f>投入係数表!P23</f>
        <v>8.6698043101312856E-4</v>
      </c>
      <c r="E23" s="77">
        <f t="shared" si="0"/>
        <v>8.6698043101312849E-2</v>
      </c>
      <c r="F23" s="76">
        <f>分析係数表!C26</f>
        <v>0.68426150121065377</v>
      </c>
      <c r="G23" s="77">
        <f t="shared" si="1"/>
        <v>5.9324133124530297E-2</v>
      </c>
      <c r="H23" s="77">
        <v>7.8600760379584772E-2</v>
      </c>
      <c r="I23" s="77">
        <f t="shared" si="2"/>
        <v>7.8600760379584772E-2</v>
      </c>
      <c r="J23" s="76">
        <f>分析係数表!G26</f>
        <v>0.19646752810874307</v>
      </c>
      <c r="K23" s="78">
        <f t="shared" si="3"/>
        <v>1.544249709924465E-2</v>
      </c>
      <c r="L23" s="79"/>
      <c r="M23" s="80"/>
      <c r="N23" s="81">
        <f>分析係数表!H26</f>
        <v>1.1546700736798624E-2</v>
      </c>
      <c r="O23" s="82">
        <f t="shared" si="4"/>
        <v>0.22660522135614103</v>
      </c>
      <c r="P23" s="76">
        <f>分析係数表!C26</f>
        <v>0.68426150121065377</v>
      </c>
      <c r="Q23" s="82">
        <f t="shared" si="5"/>
        <v>0.15505722894732557</v>
      </c>
      <c r="R23" s="83">
        <v>0.17775346472387621</v>
      </c>
      <c r="S23" s="84">
        <f t="shared" si="6"/>
        <v>0.25635422510346095</v>
      </c>
      <c r="T23" s="85">
        <f>分析係数表!F26</f>
        <v>0.33441013592884711</v>
      </c>
      <c r="U23" s="86">
        <f t="shared" si="7"/>
        <v>8.5727451262782653E-2</v>
      </c>
      <c r="V23" s="87">
        <f>分析係数表!D26</f>
        <v>3.0416177210941434E-2</v>
      </c>
      <c r="W23" s="88">
        <f t="shared" si="8"/>
        <v>0</v>
      </c>
      <c r="X23" s="76">
        <f>分析係数表!E26</f>
        <v>3.3227051518711193E-2</v>
      </c>
      <c r="Y23" s="89">
        <f t="shared" si="9"/>
        <v>0</v>
      </c>
    </row>
    <row r="24" spans="1:25" x14ac:dyDescent="0.2">
      <c r="A24" s="6" t="s">
        <v>12</v>
      </c>
      <c r="B24" s="5" t="s">
        <v>366</v>
      </c>
      <c r="C24" s="90"/>
      <c r="D24" s="76">
        <f>投入係数表!P24</f>
        <v>0</v>
      </c>
      <c r="E24" s="77">
        <f t="shared" si="0"/>
        <v>0</v>
      </c>
      <c r="F24" s="76">
        <f>分析係数表!C27</f>
        <v>0.55841188231933736</v>
      </c>
      <c r="G24" s="77">
        <f t="shared" si="1"/>
        <v>0</v>
      </c>
      <c r="H24" s="77">
        <v>1.5736637670396548E-3</v>
      </c>
      <c r="I24" s="77">
        <f t="shared" si="2"/>
        <v>1.5736637670396548E-3</v>
      </c>
      <c r="J24" s="76">
        <f>分析係数表!G27</f>
        <v>0.17085913312693499</v>
      </c>
      <c r="K24" s="78">
        <f t="shared" si="3"/>
        <v>2.6887482706966238E-4</v>
      </c>
      <c r="L24" s="79"/>
      <c r="M24" s="80"/>
      <c r="N24" s="81">
        <f>分析係数表!H27</f>
        <v>1.1844494183421551E-2</v>
      </c>
      <c r="O24" s="82">
        <f t="shared" si="4"/>
        <v>0.23244944919477695</v>
      </c>
      <c r="P24" s="76">
        <f>分析係数表!C27</f>
        <v>0.55841188231933736</v>
      </c>
      <c r="Q24" s="82">
        <f t="shared" si="5"/>
        <v>0.12980253446894857</v>
      </c>
      <c r="R24" s="83">
        <v>0.13288094282018029</v>
      </c>
      <c r="S24" s="84">
        <f t="shared" si="6"/>
        <v>0.13445460658721994</v>
      </c>
      <c r="T24" s="85">
        <f>分析係数表!F27</f>
        <v>0.32159442724458204</v>
      </c>
      <c r="U24" s="86">
        <f t="shared" si="7"/>
        <v>4.3239852195812604E-2</v>
      </c>
      <c r="V24" s="87">
        <f>分析係数表!D27</f>
        <v>0</v>
      </c>
      <c r="W24" s="88">
        <f t="shared" si="8"/>
        <v>0</v>
      </c>
      <c r="X24" s="76">
        <f>分析係数表!E27</f>
        <v>0</v>
      </c>
      <c r="Y24" s="89">
        <f t="shared" si="9"/>
        <v>0</v>
      </c>
    </row>
    <row r="25" spans="1:25" x14ac:dyDescent="0.2">
      <c r="A25" s="6" t="s">
        <v>13</v>
      </c>
      <c r="B25" s="5" t="s">
        <v>192</v>
      </c>
      <c r="C25" s="90"/>
      <c r="D25" s="76">
        <f>投入係数表!P25</f>
        <v>0</v>
      </c>
      <c r="E25" s="77">
        <f t="shared" si="0"/>
        <v>0</v>
      </c>
      <c r="F25" s="76">
        <f>分析係数表!C28</f>
        <v>4.6678935921030562E-2</v>
      </c>
      <c r="G25" s="77">
        <f t="shared" si="1"/>
        <v>0</v>
      </c>
      <c r="H25" s="77">
        <v>2.3349773550215545E-3</v>
      </c>
      <c r="I25" s="77">
        <f t="shared" si="2"/>
        <v>2.3349773550215545E-3</v>
      </c>
      <c r="J25" s="76">
        <f>分析係数表!G28</f>
        <v>0.12480417754569191</v>
      </c>
      <c r="K25" s="78">
        <f t="shared" si="3"/>
        <v>2.914149283812802E-4</v>
      </c>
      <c r="L25" s="79"/>
      <c r="M25" s="80"/>
      <c r="N25" s="81">
        <f>分析係数表!H28</f>
        <v>2.1854196486037331E-2</v>
      </c>
      <c r="O25" s="82">
        <f t="shared" si="4"/>
        <v>0.42889091396441004</v>
      </c>
      <c r="P25" s="76">
        <f>分析係数表!C28</f>
        <v>4.6678935921030562E-2</v>
      </c>
      <c r="Q25" s="82">
        <f t="shared" si="5"/>
        <v>2.0020171490056929E-2</v>
      </c>
      <c r="R25" s="83">
        <v>2.1567114752010848E-2</v>
      </c>
      <c r="S25" s="84">
        <f t="shared" si="6"/>
        <v>2.3902092107032404E-2</v>
      </c>
      <c r="T25" s="85">
        <f>分析係数表!F28</f>
        <v>0.21409921671018275</v>
      </c>
      <c r="U25" s="86">
        <f t="shared" si="7"/>
        <v>5.1174191978502793E-3</v>
      </c>
      <c r="V25" s="87">
        <f>分析係数表!D28</f>
        <v>3.7075718015665796E-2</v>
      </c>
      <c r="W25" s="88">
        <f t="shared" si="8"/>
        <v>0</v>
      </c>
      <c r="X25" s="76">
        <f>分析係数表!E28</f>
        <v>3.3420365535248041E-2</v>
      </c>
      <c r="Y25" s="89">
        <f t="shared" si="9"/>
        <v>0</v>
      </c>
    </row>
    <row r="26" spans="1:25" x14ac:dyDescent="0.2">
      <c r="A26" s="6" t="s">
        <v>14</v>
      </c>
      <c r="B26" s="5" t="s">
        <v>50</v>
      </c>
      <c r="C26" s="90"/>
      <c r="D26" s="76">
        <f>投入係数表!P26</f>
        <v>2.972504334902155E-3</v>
      </c>
      <c r="E26" s="77">
        <f t="shared" si="0"/>
        <v>0.29725043349021552</v>
      </c>
      <c r="F26" s="76">
        <f>分析係数表!C29</f>
        <v>0.714898177920686</v>
      </c>
      <c r="G26" s="77">
        <f t="shared" si="1"/>
        <v>0.21250379328828914</v>
      </c>
      <c r="H26" s="77">
        <v>0.35730264375352794</v>
      </c>
      <c r="I26" s="77">
        <f t="shared" si="2"/>
        <v>0.35730264375352794</v>
      </c>
      <c r="J26" s="76">
        <f>分析係数表!G29</f>
        <v>0.2589450092051549</v>
      </c>
      <c r="K26" s="78">
        <f t="shared" si="3"/>
        <v>9.2521736375783467E-2</v>
      </c>
      <c r="L26" s="79"/>
      <c r="M26" s="80"/>
      <c r="N26" s="81">
        <f>分析係数表!H29</f>
        <v>1.0662926637143489E-2</v>
      </c>
      <c r="O26" s="82">
        <f t="shared" si="4"/>
        <v>0.20926106131889896</v>
      </c>
      <c r="P26" s="76">
        <f>分析係数表!C29</f>
        <v>0.714898177920686</v>
      </c>
      <c r="Q26" s="82">
        <f t="shared" si="5"/>
        <v>0.14960035144662981</v>
      </c>
      <c r="R26" s="83">
        <v>0.2524675687033674</v>
      </c>
      <c r="S26" s="84">
        <f t="shared" si="6"/>
        <v>0.60977021245689533</v>
      </c>
      <c r="T26" s="85">
        <f>分析係数表!F29</f>
        <v>0.37284879532538223</v>
      </c>
      <c r="U26" s="86">
        <f t="shared" si="7"/>
        <v>0.2273520891398558</v>
      </c>
      <c r="V26" s="87">
        <f>分析係数表!D29</f>
        <v>6.5236532458176578E-3</v>
      </c>
      <c r="W26" s="88">
        <f t="shared" si="8"/>
        <v>0</v>
      </c>
      <c r="X26" s="76">
        <f>分析係数表!E29</f>
        <v>4.8026895061234294E-3</v>
      </c>
      <c r="Y26" s="89">
        <f t="shared" si="9"/>
        <v>0</v>
      </c>
    </row>
    <row r="27" spans="1:25" x14ac:dyDescent="0.2">
      <c r="A27" s="6" t="s">
        <v>15</v>
      </c>
      <c r="B27" s="5" t="s">
        <v>36</v>
      </c>
      <c r="C27" s="90"/>
      <c r="D27" s="76">
        <f>投入係数表!P27</f>
        <v>3.8394847659152837E-3</v>
      </c>
      <c r="E27" s="77">
        <f t="shared" si="0"/>
        <v>0.38394847659152836</v>
      </c>
      <c r="F27" s="76">
        <f>分析係数表!C30</f>
        <v>1</v>
      </c>
      <c r="G27" s="77">
        <f t="shared" si="1"/>
        <v>0.38394847659152836</v>
      </c>
      <c r="H27" s="77">
        <v>0.48219673963859611</v>
      </c>
      <c r="I27" s="77">
        <f t="shared" si="2"/>
        <v>0.48219673963859611</v>
      </c>
      <c r="J27" s="76">
        <f>分析係数表!G30</f>
        <v>0.34457852549986789</v>
      </c>
      <c r="K27" s="78">
        <f t="shared" si="3"/>
        <v>0.16615464154551116</v>
      </c>
      <c r="L27" s="79"/>
      <c r="M27" s="80"/>
      <c r="N27" s="81">
        <f>分析係数表!H30</f>
        <v>0</v>
      </c>
      <c r="O27" s="82">
        <f t="shared" si="4"/>
        <v>0</v>
      </c>
      <c r="P27" s="76">
        <f>分析係数表!C30</f>
        <v>1</v>
      </c>
      <c r="Q27" s="82">
        <f t="shared" si="5"/>
        <v>0</v>
      </c>
      <c r="R27" s="83">
        <v>4.1216855860266896E-2</v>
      </c>
      <c r="S27" s="84">
        <f t="shared" si="6"/>
        <v>0.52341359549886302</v>
      </c>
      <c r="T27" s="85">
        <f>分析係数表!F30</f>
        <v>0.44032414339822074</v>
      </c>
      <c r="U27" s="86">
        <f t="shared" si="7"/>
        <v>0.23047164308101967</v>
      </c>
      <c r="V27" s="87">
        <f>分析係数表!D30</f>
        <v>0.11177662291905223</v>
      </c>
      <c r="W27" s="88">
        <f t="shared" si="8"/>
        <v>0</v>
      </c>
      <c r="X27" s="76">
        <f>分析係数表!E30</f>
        <v>7.5662820399894304E-2</v>
      </c>
      <c r="Y27" s="89">
        <f t="shared" si="9"/>
        <v>0</v>
      </c>
    </row>
    <row r="28" spans="1:25" x14ac:dyDescent="0.2">
      <c r="A28" s="6" t="s">
        <v>16</v>
      </c>
      <c r="B28" s="5" t="s">
        <v>193</v>
      </c>
      <c r="C28" s="90"/>
      <c r="D28" s="76">
        <f>投入係数表!P28</f>
        <v>2.4151597721080009E-2</v>
      </c>
      <c r="E28" s="77">
        <f t="shared" si="0"/>
        <v>2.4151597721080007</v>
      </c>
      <c r="F28" s="76">
        <f>分析係数表!C31</f>
        <v>0.96265092809515229</v>
      </c>
      <c r="G28" s="77">
        <f t="shared" si="1"/>
        <v>2.3249557961178433</v>
      </c>
      <c r="H28" s="77">
        <v>3.0869856920321013</v>
      </c>
      <c r="I28" s="77">
        <f t="shared" si="2"/>
        <v>3.0869856920321013</v>
      </c>
      <c r="J28" s="76">
        <f>分析係数表!G31</f>
        <v>7.0888135593220339E-2</v>
      </c>
      <c r="K28" s="78">
        <f t="shared" si="3"/>
        <v>0.21883066031110271</v>
      </c>
      <c r="L28" s="79"/>
      <c r="M28" s="80"/>
      <c r="N28" s="81">
        <f>分析係数表!H31</f>
        <v>2.4361425181798096E-2</v>
      </c>
      <c r="O28" s="82">
        <f t="shared" si="4"/>
        <v>0.47809554189615117</v>
      </c>
      <c r="P28" s="76">
        <f>分析係数表!C31</f>
        <v>0.96265092809515229</v>
      </c>
      <c r="Q28" s="82">
        <f t="shared" si="5"/>
        <v>0.46023911712448468</v>
      </c>
      <c r="R28" s="83">
        <v>0.65464229735647717</v>
      </c>
      <c r="S28" s="84">
        <f t="shared" si="6"/>
        <v>3.7416279893885784</v>
      </c>
      <c r="T28" s="85">
        <f>分析係数表!F31</f>
        <v>0.34461468926553673</v>
      </c>
      <c r="U28" s="86">
        <f t="shared" si="7"/>
        <v>1.2894199669103799</v>
      </c>
      <c r="V28" s="87">
        <f>分析係数表!D31</f>
        <v>2.2598870056497176E-3</v>
      </c>
      <c r="W28" s="88">
        <f t="shared" si="8"/>
        <v>0</v>
      </c>
      <c r="X28" s="76">
        <f>分析係数表!E31</f>
        <v>1.9706214689265535E-3</v>
      </c>
      <c r="Y28" s="89">
        <f t="shared" si="9"/>
        <v>0</v>
      </c>
    </row>
    <row r="29" spans="1:25" x14ac:dyDescent="0.2">
      <c r="A29" s="6" t="s">
        <v>17</v>
      </c>
      <c r="B29" s="5" t="s">
        <v>273</v>
      </c>
      <c r="C29" s="90"/>
      <c r="D29" s="76">
        <f>投入係数表!P29</f>
        <v>7.4312608372553875E-4</v>
      </c>
      <c r="E29" s="77">
        <f t="shared" si="0"/>
        <v>7.4312608372553879E-2</v>
      </c>
      <c r="F29" s="76">
        <f>分析係数表!C32</f>
        <v>0.97339246119733924</v>
      </c>
      <c r="G29" s="77">
        <f t="shared" si="1"/>
        <v>7.2335332761754217E-2</v>
      </c>
      <c r="H29" s="77">
        <v>9.8519224530454863E-2</v>
      </c>
      <c r="I29" s="77">
        <f t="shared" si="2"/>
        <v>9.8519224530454863E-2</v>
      </c>
      <c r="J29" s="76">
        <f>分析係数表!G32</f>
        <v>0.14027149321266968</v>
      </c>
      <c r="K29" s="78">
        <f t="shared" si="3"/>
        <v>1.3819438735041181E-2</v>
      </c>
      <c r="L29" s="79"/>
      <c r="M29" s="80"/>
      <c r="N29" s="81">
        <f>分析係数表!H32</f>
        <v>6.9260991940364464E-3</v>
      </c>
      <c r="O29" s="82">
        <f t="shared" si="4"/>
        <v>0.1359254281179515</v>
      </c>
      <c r="P29" s="76">
        <f>分析係数表!C32</f>
        <v>0.97339246119733924</v>
      </c>
      <c r="Q29" s="82">
        <f t="shared" si="5"/>
        <v>0.13230878701503482</v>
      </c>
      <c r="R29" s="83">
        <v>0.1778705017555163</v>
      </c>
      <c r="S29" s="84">
        <f t="shared" si="6"/>
        <v>0.27638972628597114</v>
      </c>
      <c r="T29" s="85">
        <f>分析係数表!F32</f>
        <v>0.48190045248868779</v>
      </c>
      <c r="U29" s="86">
        <f t="shared" si="7"/>
        <v>0.13319233416043405</v>
      </c>
      <c r="V29" s="87">
        <f>分析係数表!D32</f>
        <v>3.0542986425339366E-2</v>
      </c>
      <c r="W29" s="88">
        <f t="shared" si="8"/>
        <v>0</v>
      </c>
      <c r="X29" s="76">
        <f>分析係数表!E32</f>
        <v>4.6380090497737558E-2</v>
      </c>
      <c r="Y29" s="89">
        <f t="shared" si="9"/>
        <v>0</v>
      </c>
    </row>
    <row r="30" spans="1:25" x14ac:dyDescent="0.2">
      <c r="A30" s="6" t="s">
        <v>18</v>
      </c>
      <c r="B30" s="5" t="s">
        <v>274</v>
      </c>
      <c r="C30" s="90"/>
      <c r="D30" s="76">
        <f>投入係数表!P30</f>
        <v>1.2385434728758978E-4</v>
      </c>
      <c r="E30" s="77">
        <f t="shared" si="0"/>
        <v>1.2385434728758977E-2</v>
      </c>
      <c r="F30" s="76">
        <f>分析係数表!C33</f>
        <v>0.73613503272476755</v>
      </c>
      <c r="G30" s="77">
        <f t="shared" si="1"/>
        <v>9.117352399365463E-3</v>
      </c>
      <c r="H30" s="77">
        <v>4.9847785360992908E-2</v>
      </c>
      <c r="I30" s="77">
        <f t="shared" si="2"/>
        <v>4.9847785360992908E-2</v>
      </c>
      <c r="J30" s="76">
        <f>分析係数表!G33</f>
        <v>0.507239607659972</v>
      </c>
      <c r="K30" s="78">
        <f t="shared" si="3"/>
        <v>2.5284771089228539E-2</v>
      </c>
      <c r="L30" s="79"/>
      <c r="M30" s="80"/>
      <c r="N30" s="81">
        <f>分析係数表!H33</f>
        <v>1.0278677028597778E-3</v>
      </c>
      <c r="O30" s="82">
        <f t="shared" si="4"/>
        <v>2.0172012217227198E-2</v>
      </c>
      <c r="P30" s="76">
        <f>分析係数表!C33</f>
        <v>0.73613503272476755</v>
      </c>
      <c r="Q30" s="82">
        <f t="shared" si="5"/>
        <v>1.4849324873652954E-2</v>
      </c>
      <c r="R30" s="83">
        <v>7.1545701079067908E-2</v>
      </c>
      <c r="S30" s="84">
        <f t="shared" si="6"/>
        <v>0.12139348644006082</v>
      </c>
      <c r="T30" s="85">
        <f>分析係数表!F33</f>
        <v>0.64409154600653895</v>
      </c>
      <c r="U30" s="86">
        <f t="shared" si="7"/>
        <v>7.8188518356302597E-2</v>
      </c>
      <c r="V30" s="87">
        <f>分析係数表!D33</f>
        <v>0.11583372255955161</v>
      </c>
      <c r="W30" s="88">
        <f t="shared" si="8"/>
        <v>0</v>
      </c>
      <c r="X30" s="76">
        <f>分析係数表!E33</f>
        <v>0.11116300794021486</v>
      </c>
      <c r="Y30" s="89">
        <f t="shared" si="9"/>
        <v>0</v>
      </c>
    </row>
    <row r="31" spans="1:25" x14ac:dyDescent="0.2">
      <c r="A31" s="6" t="s">
        <v>19</v>
      </c>
      <c r="B31" s="5" t="s">
        <v>275</v>
      </c>
      <c r="C31" s="90"/>
      <c r="D31" s="76">
        <f>投入係数表!P31</f>
        <v>4.632152588555858E-2</v>
      </c>
      <c r="E31" s="77">
        <f t="shared" si="0"/>
        <v>4.6321525885558579</v>
      </c>
      <c r="F31" s="76">
        <f>分析係数表!C34</f>
        <v>0.16452089215864052</v>
      </c>
      <c r="G31" s="77">
        <f t="shared" si="1"/>
        <v>0.76208587648416581</v>
      </c>
      <c r="H31" s="77">
        <v>0.84365659465696285</v>
      </c>
      <c r="I31" s="77">
        <f t="shared" si="2"/>
        <v>0.84365659465696285</v>
      </c>
      <c r="J31" s="76">
        <f>分析係数表!G34</f>
        <v>0.42495687176538238</v>
      </c>
      <c r="K31" s="78">
        <f t="shared" si="3"/>
        <v>0.35851766730965817</v>
      </c>
      <c r="L31" s="79"/>
      <c r="M31" s="80"/>
      <c r="N31" s="81">
        <f>分析係数表!H34</f>
        <v>0.1722879182316833</v>
      </c>
      <c r="O31" s="82">
        <f t="shared" si="4"/>
        <v>3.3811685898688761</v>
      </c>
      <c r="P31" s="76">
        <f>分析係数表!C34</f>
        <v>0.16452089215864052</v>
      </c>
      <c r="Q31" s="82">
        <f t="shared" si="5"/>
        <v>0.55627287294399996</v>
      </c>
      <c r="R31" s="83">
        <v>0.62534261181166906</v>
      </c>
      <c r="S31" s="84">
        <f t="shared" si="6"/>
        <v>1.4689992064686319</v>
      </c>
      <c r="T31" s="85">
        <f>分析係数表!F34</f>
        <v>0.6985815602836879</v>
      </c>
      <c r="U31" s="86">
        <f t="shared" si="7"/>
        <v>1.0262157577103563</v>
      </c>
      <c r="V31" s="87">
        <f>分析係数表!D34</f>
        <v>0.35882691201840139</v>
      </c>
      <c r="W31" s="88">
        <f t="shared" si="8"/>
        <v>1</v>
      </c>
      <c r="X31" s="76">
        <f>分析係数表!E34</f>
        <v>0.25177304964539005</v>
      </c>
      <c r="Y31" s="89">
        <f t="shared" si="9"/>
        <v>0</v>
      </c>
    </row>
    <row r="32" spans="1:25" x14ac:dyDescent="0.2">
      <c r="A32" s="6" t="s">
        <v>20</v>
      </c>
      <c r="B32" s="5" t="s">
        <v>37</v>
      </c>
      <c r="C32" s="90"/>
      <c r="D32" s="76">
        <f>投入係数表!P32</f>
        <v>1.1270745603170672E-2</v>
      </c>
      <c r="E32" s="77">
        <f t="shared" si="0"/>
        <v>1.1270745603170671</v>
      </c>
      <c r="F32" s="76">
        <f>分析係数表!C35</f>
        <v>0.4086737714624038</v>
      </c>
      <c r="G32" s="77">
        <f t="shared" si="1"/>
        <v>0.46060581128410633</v>
      </c>
      <c r="H32" s="77">
        <v>0.54781191652188088</v>
      </c>
      <c r="I32" s="77">
        <f t="shared" si="2"/>
        <v>0.54781191652188088</v>
      </c>
      <c r="J32" s="76">
        <f>分析係数表!G35</f>
        <v>0.3140916808149406</v>
      </c>
      <c r="K32" s="78">
        <f t="shared" si="3"/>
        <v>0.1720631656308115</v>
      </c>
      <c r="L32" s="79"/>
      <c r="M32" s="80"/>
      <c r="N32" s="81">
        <f>分析係数表!H35</f>
        <v>6.449629679439764E-2</v>
      </c>
      <c r="O32" s="82">
        <f t="shared" si="4"/>
        <v>1.2657466357613401</v>
      </c>
      <c r="P32" s="76">
        <f>分析係数表!C35</f>
        <v>0.4086737714624038</v>
      </c>
      <c r="Q32" s="82">
        <f t="shared" si="5"/>
        <v>0.5172774513524363</v>
      </c>
      <c r="R32" s="83">
        <v>0.58558962451510654</v>
      </c>
      <c r="S32" s="84">
        <f t="shared" si="6"/>
        <v>1.1334015410369873</v>
      </c>
      <c r="T32" s="85">
        <f>分析係数表!F35</f>
        <v>0.64261460101867574</v>
      </c>
      <c r="U32" s="86">
        <f t="shared" si="7"/>
        <v>0.72834037908743587</v>
      </c>
      <c r="V32" s="87">
        <f>分析係数表!D35</f>
        <v>5.9932088285229203E-2</v>
      </c>
      <c r="W32" s="88">
        <f t="shared" si="8"/>
        <v>0</v>
      </c>
      <c r="X32" s="76">
        <f>分析係数表!E35</f>
        <v>5.2631578947368418E-2</v>
      </c>
      <c r="Y32" s="89">
        <f t="shared" si="9"/>
        <v>0</v>
      </c>
    </row>
    <row r="33" spans="1:25" x14ac:dyDescent="0.2">
      <c r="A33" s="6" t="s">
        <v>21</v>
      </c>
      <c r="B33" s="5" t="s">
        <v>38</v>
      </c>
      <c r="C33" s="90"/>
      <c r="D33" s="76">
        <f>投入係数表!P33</f>
        <v>3.2202130294773346E-3</v>
      </c>
      <c r="E33" s="77">
        <f t="shared" si="0"/>
        <v>0.32202130294773346</v>
      </c>
      <c r="F33" s="76">
        <f>分析係数表!C36</f>
        <v>0.74689610106730564</v>
      </c>
      <c r="G33" s="77">
        <f t="shared" si="1"/>
        <v>0.24051645563227578</v>
      </c>
      <c r="H33" s="77">
        <v>0.30336058257474857</v>
      </c>
      <c r="I33" s="77">
        <f t="shared" si="2"/>
        <v>0.30336058257474857</v>
      </c>
      <c r="J33" s="76">
        <f>分析係数表!G36</f>
        <v>1.5876708345449259E-2</v>
      </c>
      <c r="K33" s="78">
        <f t="shared" si="3"/>
        <v>4.8163674930448595E-3</v>
      </c>
      <c r="L33" s="79"/>
      <c r="M33" s="80"/>
      <c r="N33" s="81">
        <f>分析係数表!H36</f>
        <v>4.3132018559256094E-2</v>
      </c>
      <c r="O33" s="82">
        <f t="shared" si="4"/>
        <v>0.84647041920887955</v>
      </c>
      <c r="P33" s="76">
        <f>分析係数表!C36</f>
        <v>0.74689610106730564</v>
      </c>
      <c r="Q33" s="82">
        <f t="shared" si="5"/>
        <v>0.63222545577591993</v>
      </c>
      <c r="R33" s="83">
        <v>0.72889067781215977</v>
      </c>
      <c r="S33" s="84">
        <f t="shared" si="6"/>
        <v>1.0322512603869083</v>
      </c>
      <c r="T33" s="85">
        <f>分析係数表!F36</f>
        <v>0.88601337598138996</v>
      </c>
      <c r="U33" s="86">
        <f t="shared" si="7"/>
        <v>0.91458842407644947</v>
      </c>
      <c r="V33" s="87">
        <f>分析係数表!D36</f>
        <v>1.0468159348647864E-2</v>
      </c>
      <c r="W33" s="88">
        <f t="shared" si="8"/>
        <v>0</v>
      </c>
      <c r="X33" s="76">
        <f>分析係数表!E36</f>
        <v>4.1291072986333237E-3</v>
      </c>
      <c r="Y33" s="89">
        <f t="shared" si="9"/>
        <v>0</v>
      </c>
    </row>
    <row r="34" spans="1:25" x14ac:dyDescent="0.2">
      <c r="A34" s="6" t="s">
        <v>22</v>
      </c>
      <c r="B34" s="5" t="s">
        <v>378</v>
      </c>
      <c r="C34" s="90"/>
      <c r="D34" s="76">
        <f>投入係数表!P34</f>
        <v>2.0559821649739907E-2</v>
      </c>
      <c r="E34" s="77">
        <f t="shared" si="0"/>
        <v>2.0559821649739907</v>
      </c>
      <c r="F34" s="76">
        <f>分析係数表!C37</f>
        <v>0.19184325518019074</v>
      </c>
      <c r="G34" s="77">
        <f t="shared" si="1"/>
        <v>0.39442631112102633</v>
      </c>
      <c r="H34" s="77">
        <v>0.48617575793223855</v>
      </c>
      <c r="I34" s="77">
        <f t="shared" si="2"/>
        <v>0.48617575793223855</v>
      </c>
      <c r="J34" s="76">
        <f>分析係数表!G37</f>
        <v>0.41984423991099423</v>
      </c>
      <c r="K34" s="78">
        <f t="shared" si="3"/>
        <v>0.20411809155221222</v>
      </c>
      <c r="L34" s="79"/>
      <c r="M34" s="80"/>
      <c r="N34" s="81">
        <f>分析係数表!H37</f>
        <v>5.2046609477516596E-2</v>
      </c>
      <c r="O34" s="82">
        <f t="shared" si="4"/>
        <v>1.0214202074106258</v>
      </c>
      <c r="P34" s="76">
        <f>分析係数表!C37</f>
        <v>0.19184325518019074</v>
      </c>
      <c r="Q34" s="82">
        <f t="shared" si="5"/>
        <v>0.19595257749648004</v>
      </c>
      <c r="R34" s="83">
        <v>0.26201012457717265</v>
      </c>
      <c r="S34" s="84">
        <f t="shared" si="6"/>
        <v>0.7481858825094112</v>
      </c>
      <c r="T34" s="85">
        <f>分析係数表!F37</f>
        <v>0.69485182562961467</v>
      </c>
      <c r="U34" s="86">
        <f t="shared" si="7"/>
        <v>0.51987832637196874</v>
      </c>
      <c r="V34" s="87">
        <f>分析係数表!D37</f>
        <v>8.7589764337008186E-2</v>
      </c>
      <c r="W34" s="88">
        <f t="shared" si="8"/>
        <v>0</v>
      </c>
      <c r="X34" s="76">
        <f>分析係数表!E37</f>
        <v>8.1420046525740877E-2</v>
      </c>
      <c r="Y34" s="89">
        <f t="shared" si="9"/>
        <v>0</v>
      </c>
    </row>
    <row r="35" spans="1:25" x14ac:dyDescent="0.2">
      <c r="A35" s="6" t="s">
        <v>23</v>
      </c>
      <c r="B35" s="5" t="s">
        <v>194</v>
      </c>
      <c r="C35" s="90"/>
      <c r="D35" s="76">
        <f>投入係数表!P35</f>
        <v>5.8211543225167202E-3</v>
      </c>
      <c r="E35" s="77">
        <f t="shared" si="0"/>
        <v>0.58211543225167206</v>
      </c>
      <c r="F35" s="76">
        <f>分析係数表!C38</f>
        <v>3.8450184501845008E-2</v>
      </c>
      <c r="G35" s="77">
        <f t="shared" si="1"/>
        <v>2.2382445771448049E-2</v>
      </c>
      <c r="H35" s="77">
        <v>2.9634253839325383E-2</v>
      </c>
      <c r="I35" s="77">
        <f t="shared" si="2"/>
        <v>2.9634253839325383E-2</v>
      </c>
      <c r="J35" s="76">
        <f>分析係数表!G38</f>
        <v>0.35618279569892475</v>
      </c>
      <c r="K35" s="78">
        <f t="shared" si="3"/>
        <v>1.0555211380942509E-2</v>
      </c>
      <c r="L35" s="79"/>
      <c r="M35" s="80"/>
      <c r="N35" s="81">
        <f>分析係数表!H38</f>
        <v>4.5927434461426143E-2</v>
      </c>
      <c r="O35" s="82">
        <f t="shared" si="4"/>
        <v>0.90133075150059094</v>
      </c>
      <c r="P35" s="76">
        <f>分析係数表!C38</f>
        <v>3.8450184501845008E-2</v>
      </c>
      <c r="Q35" s="82">
        <f t="shared" si="5"/>
        <v>3.4656333692384335E-2</v>
      </c>
      <c r="R35" s="83">
        <v>4.5270369307146417E-2</v>
      </c>
      <c r="S35" s="84">
        <f t="shared" si="6"/>
        <v>7.4904623146471797E-2</v>
      </c>
      <c r="T35" s="85">
        <f>分析係数表!F38</f>
        <v>0.56854838709677424</v>
      </c>
      <c r="U35" s="86">
        <f t="shared" si="7"/>
        <v>4.2586902676018244E-2</v>
      </c>
      <c r="V35" s="87">
        <f>分析係数表!D38</f>
        <v>5.6451612903225805E-2</v>
      </c>
      <c r="W35" s="88">
        <f t="shared" si="8"/>
        <v>0</v>
      </c>
      <c r="X35" s="76">
        <f>分析係数表!E38</f>
        <v>4.7043010752688172E-2</v>
      </c>
      <c r="Y35" s="89">
        <f t="shared" si="9"/>
        <v>0</v>
      </c>
    </row>
    <row r="36" spans="1:25" x14ac:dyDescent="0.2">
      <c r="A36" s="6" t="s">
        <v>24</v>
      </c>
      <c r="B36" s="5" t="s">
        <v>39</v>
      </c>
      <c r="C36" s="90"/>
      <c r="D36" s="76">
        <f>投入係数表!P36</f>
        <v>0</v>
      </c>
      <c r="E36" s="77">
        <f t="shared" si="0"/>
        <v>0</v>
      </c>
      <c r="F36" s="76">
        <f>分析係数表!C39</f>
        <v>1</v>
      </c>
      <c r="G36" s="77">
        <f t="shared" si="1"/>
        <v>0</v>
      </c>
      <c r="H36" s="77">
        <v>9.6542901164831524E-2</v>
      </c>
      <c r="I36" s="77">
        <f t="shared" si="2"/>
        <v>9.6542901164831524E-2</v>
      </c>
      <c r="J36" s="76">
        <f>分析係数表!G39</f>
        <v>0.35147550111358572</v>
      </c>
      <c r="K36" s="78">
        <f t="shared" si="3"/>
        <v>3.3932464565868535E-2</v>
      </c>
      <c r="L36" s="79"/>
      <c r="M36" s="80"/>
      <c r="N36" s="81">
        <f>分析係数表!H39</f>
        <v>4.1114708114391111E-3</v>
      </c>
      <c r="O36" s="82">
        <f t="shared" si="4"/>
        <v>8.068804886890879E-2</v>
      </c>
      <c r="P36" s="76">
        <f>分析係数表!C39</f>
        <v>1</v>
      </c>
      <c r="Q36" s="82">
        <f t="shared" si="5"/>
        <v>8.068804886890879E-2</v>
      </c>
      <c r="R36" s="83">
        <v>0.42661988059338601</v>
      </c>
      <c r="S36" s="84">
        <f t="shared" si="6"/>
        <v>0.52316278175821751</v>
      </c>
      <c r="T36" s="85">
        <f>分析係数表!F39</f>
        <v>0.70211581291759462</v>
      </c>
      <c r="U36" s="86">
        <f t="shared" si="7"/>
        <v>0.36732086180240103</v>
      </c>
      <c r="V36" s="87">
        <f>分析係数表!D39</f>
        <v>7.4053452115812921E-2</v>
      </c>
      <c r="W36" s="88">
        <f t="shared" si="8"/>
        <v>0</v>
      </c>
      <c r="X36" s="76">
        <f>分析係数表!E39</f>
        <v>9.3819599109131402E-2</v>
      </c>
      <c r="Y36" s="89">
        <f t="shared" si="9"/>
        <v>0</v>
      </c>
    </row>
    <row r="37" spans="1:25" x14ac:dyDescent="0.2">
      <c r="A37" s="6" t="s">
        <v>25</v>
      </c>
      <c r="B37" s="5" t="s">
        <v>40</v>
      </c>
      <c r="C37" s="90"/>
      <c r="D37" s="76">
        <f>投入係数表!P37</f>
        <v>2.4770869457517957E-4</v>
      </c>
      <c r="E37" s="77">
        <f t="shared" si="0"/>
        <v>2.4770869457517955E-2</v>
      </c>
      <c r="F37" s="76">
        <f>分析係数表!C40</f>
        <v>0.87072171446580526</v>
      </c>
      <c r="G37" s="77">
        <f t="shared" si="1"/>
        <v>2.1568533922858686E-2</v>
      </c>
      <c r="H37" s="77">
        <v>2.3368439634626471E-2</v>
      </c>
      <c r="I37" s="77">
        <f t="shared" si="2"/>
        <v>2.3368439634626471E-2</v>
      </c>
      <c r="J37" s="76">
        <f>分析係数表!G40</f>
        <v>0.51632160548710782</v>
      </c>
      <c r="K37" s="78">
        <f t="shared" si="3"/>
        <v>1.2065630269878903E-2</v>
      </c>
      <c r="L37" s="79"/>
      <c r="M37" s="80"/>
      <c r="N37" s="81">
        <f>分析係数表!H40</f>
        <v>3.2209723436344248E-2</v>
      </c>
      <c r="O37" s="82">
        <f t="shared" si="4"/>
        <v>0.63211922396600739</v>
      </c>
      <c r="P37" s="76">
        <f>分析係数表!C40</f>
        <v>0.87072171446580526</v>
      </c>
      <c r="Q37" s="82">
        <f t="shared" si="5"/>
        <v>0.55039993443847635</v>
      </c>
      <c r="R37" s="83">
        <v>0.55152823710148347</v>
      </c>
      <c r="S37" s="84">
        <f t="shared" si="6"/>
        <v>0.57489667673610989</v>
      </c>
      <c r="T37" s="85">
        <f>分析係数表!F40</f>
        <v>0.71084719928870821</v>
      </c>
      <c r="U37" s="86">
        <f t="shared" si="7"/>
        <v>0.40866369253824958</v>
      </c>
      <c r="V37" s="87">
        <f>分析係数表!D40</f>
        <v>7.6590880223548832E-2</v>
      </c>
      <c r="W37" s="88">
        <f t="shared" si="8"/>
        <v>0</v>
      </c>
      <c r="X37" s="76">
        <f>分析係数表!E40</f>
        <v>4.8520259113425633E-2</v>
      </c>
      <c r="Y37" s="89">
        <f t="shared" si="9"/>
        <v>0</v>
      </c>
    </row>
    <row r="38" spans="1:25" x14ac:dyDescent="0.2">
      <c r="A38" s="6" t="s">
        <v>26</v>
      </c>
      <c r="B38" s="5" t="s">
        <v>277</v>
      </c>
      <c r="C38" s="90"/>
      <c r="D38" s="76">
        <f>投入係数表!P38</f>
        <v>0</v>
      </c>
      <c r="E38" s="77">
        <f t="shared" si="0"/>
        <v>0</v>
      </c>
      <c r="F38" s="76">
        <f>分析係数表!C41</f>
        <v>0.84583808437856334</v>
      </c>
      <c r="G38" s="77">
        <f t="shared" si="1"/>
        <v>0</v>
      </c>
      <c r="H38" s="77">
        <v>1.2408120878610043E-3</v>
      </c>
      <c r="I38" s="77">
        <f t="shared" si="2"/>
        <v>1.2408120878610043E-3</v>
      </c>
      <c r="J38" s="76">
        <f>分析係数表!G41</f>
        <v>0.44301808878315901</v>
      </c>
      <c r="K38" s="78">
        <f t="shared" si="3"/>
        <v>5.4970219970322325E-4</v>
      </c>
      <c r="L38" s="79"/>
      <c r="M38" s="80"/>
      <c r="N38" s="81">
        <f>分析係数表!H41</f>
        <v>7.1326333586297655E-2</v>
      </c>
      <c r="O38" s="82">
        <f t="shared" si="4"/>
        <v>1.3997868290926347</v>
      </c>
      <c r="P38" s="76">
        <f>分析係数表!C41</f>
        <v>0.84583808437856334</v>
      </c>
      <c r="Q38" s="82">
        <f t="shared" si="5"/>
        <v>1.1839930100580576</v>
      </c>
      <c r="R38" s="83">
        <v>1.208692958702277</v>
      </c>
      <c r="S38" s="84">
        <f t="shared" si="6"/>
        <v>1.2099337707901381</v>
      </c>
      <c r="T38" s="85">
        <f>分析係数表!F41</f>
        <v>0.54692759998204588</v>
      </c>
      <c r="U38" s="86">
        <f t="shared" si="7"/>
        <v>0.66174617339547703</v>
      </c>
      <c r="V38" s="87">
        <f>分析係数表!D41</f>
        <v>0.14515911845235424</v>
      </c>
      <c r="W38" s="88">
        <f t="shared" si="8"/>
        <v>0</v>
      </c>
      <c r="X38" s="76">
        <f>分析係数表!E41</f>
        <v>0.14242111405359306</v>
      </c>
      <c r="Y38" s="89">
        <f t="shared" si="9"/>
        <v>0</v>
      </c>
    </row>
    <row r="39" spans="1:25" x14ac:dyDescent="0.2">
      <c r="A39" s="6" t="s">
        <v>51</v>
      </c>
      <c r="B39" s="5" t="s">
        <v>368</v>
      </c>
      <c r="C39" s="90"/>
      <c r="D39" s="76">
        <f>投入係数表!P39</f>
        <v>7.4312608372553875E-4</v>
      </c>
      <c r="E39" s="77">
        <f>$C$18*D39</f>
        <v>7.4312608372553879E-2</v>
      </c>
      <c r="F39" s="76">
        <f>分析係数表!C42</f>
        <v>0.23407560849300879</v>
      </c>
      <c r="G39" s="77">
        <f>E39*F39</f>
        <v>1.739476902350821E-2</v>
      </c>
      <c r="H39" s="77">
        <v>2.0816693311328491E-2</v>
      </c>
      <c r="I39" s="77">
        <f>C39+H39</f>
        <v>2.0816693311328491E-2</v>
      </c>
      <c r="J39" s="76">
        <f>分析係数表!G42</f>
        <v>0.48351648351648352</v>
      </c>
      <c r="K39" s="78">
        <f>I39*J39</f>
        <v>1.0065214348334656E-2</v>
      </c>
      <c r="L39" s="79"/>
      <c r="M39" s="80"/>
      <c r="N39" s="81">
        <f>分析係数表!H42</f>
        <v>1.4092354393413963E-2</v>
      </c>
      <c r="O39" s="82">
        <f t="shared" si="4"/>
        <v>0.27656394320254485</v>
      </c>
      <c r="P39" s="76">
        <f>分析係数表!C42</f>
        <v>0.23407560849300879</v>
      </c>
      <c r="Q39" s="82">
        <f>O39*P39</f>
        <v>6.4736873292361607E-2</v>
      </c>
      <c r="R39" s="83">
        <v>6.9036934529241423E-2</v>
      </c>
      <c r="S39" s="84">
        <f>I39+R39</f>
        <v>8.9853627840569911E-2</v>
      </c>
      <c r="T39" s="85">
        <f>分析係数表!F42</f>
        <v>0.55384615384615388</v>
      </c>
      <c r="U39" s="86">
        <f>S39*T39</f>
        <v>4.9765086188623339E-2</v>
      </c>
      <c r="V39" s="87">
        <f>分析係数表!D42</f>
        <v>0.66153846153846152</v>
      </c>
      <c r="W39" s="88">
        <f>ROUND(S39*V39,0)</f>
        <v>0</v>
      </c>
      <c r="X39" s="76">
        <f>分析係数表!E42</f>
        <v>0.56483516483516483</v>
      </c>
      <c r="Y39" s="89">
        <f>ROUND(S39*X39,0)</f>
        <v>0</v>
      </c>
    </row>
    <row r="40" spans="1:25" x14ac:dyDescent="0.2">
      <c r="A40" s="6" t="s">
        <v>195</v>
      </c>
      <c r="B40" s="5" t="s">
        <v>41</v>
      </c>
      <c r="C40" s="90"/>
      <c r="D40" s="76">
        <f>投入係数表!P40</f>
        <v>2.5761704235818677E-2</v>
      </c>
      <c r="E40" s="77">
        <f>$C$18*D40</f>
        <v>2.5761704235818677</v>
      </c>
      <c r="F40" s="76">
        <f>分析係数表!C43</f>
        <v>0.27699973067600325</v>
      </c>
      <c r="G40" s="77">
        <f>E40*F40</f>
        <v>0.71359851350766257</v>
      </c>
      <c r="H40" s="77">
        <v>0.92869643569481064</v>
      </c>
      <c r="I40" s="77">
        <f>C40+H40</f>
        <v>0.92869643569481064</v>
      </c>
      <c r="J40" s="76">
        <f>分析係数表!G43</f>
        <v>0.36947234730400647</v>
      </c>
      <c r="K40" s="78">
        <f>I40*J40</f>
        <v>0.34312765202902601</v>
      </c>
      <c r="L40" s="79"/>
      <c r="M40" s="80"/>
      <c r="N40" s="81">
        <f>分析係数表!H43</f>
        <v>3.8415354614357487E-2</v>
      </c>
      <c r="O40" s="82">
        <f t="shared" si="4"/>
        <v>0.75390539118403332</v>
      </c>
      <c r="P40" s="76">
        <f>分析係数表!C43</f>
        <v>0.27699973067600325</v>
      </c>
      <c r="Q40" s="82">
        <f>O40*P40</f>
        <v>0.20883159031316412</v>
      </c>
      <c r="R40" s="83">
        <v>0.36213642865112183</v>
      </c>
      <c r="S40" s="84">
        <f>I40+R40</f>
        <v>1.2908328643459326</v>
      </c>
      <c r="T40" s="85">
        <f>分析係数表!F43</f>
        <v>0.59762152176423045</v>
      </c>
      <c r="U40" s="86">
        <f>S40*T40</f>
        <v>0.77142950073369665</v>
      </c>
      <c r="V40" s="87">
        <f>分析係数表!D43</f>
        <v>0.12735249971134974</v>
      </c>
      <c r="W40" s="88">
        <f>ROUND(S40*V40,0)</f>
        <v>0</v>
      </c>
      <c r="X40" s="76">
        <f>分析係数表!E43</f>
        <v>0.10079667474887426</v>
      </c>
      <c r="Y40" s="89">
        <f>ROUND(S40*X40,0)</f>
        <v>0</v>
      </c>
    </row>
    <row r="41" spans="1:25" x14ac:dyDescent="0.2">
      <c r="A41" s="6" t="s">
        <v>341</v>
      </c>
      <c r="B41" s="5" t="s">
        <v>42</v>
      </c>
      <c r="C41" s="90"/>
      <c r="D41" s="76">
        <f>投入係数表!P41</f>
        <v>0</v>
      </c>
      <c r="E41" s="77">
        <f>$C$18*D41</f>
        <v>0</v>
      </c>
      <c r="F41" s="76">
        <f>分析係数表!C44</f>
        <v>0.49584741394123377</v>
      </c>
      <c r="G41" s="77">
        <f>E41*F41</f>
        <v>0</v>
      </c>
      <c r="H41" s="77">
        <v>1.9647039579123579E-3</v>
      </c>
      <c r="I41" s="77">
        <f>C41+H41</f>
        <v>1.9647039579123579E-3</v>
      </c>
      <c r="J41" s="76">
        <f>分析係数表!G44</f>
        <v>0.26302305721605468</v>
      </c>
      <c r="K41" s="78">
        <f>I41*J41</f>
        <v>5.1676244153459115E-4</v>
      </c>
      <c r="L41" s="79"/>
      <c r="M41" s="80"/>
      <c r="N41" s="81">
        <f>分析係数表!H44</f>
        <v>0.12140366382001748</v>
      </c>
      <c r="O41" s="82">
        <f t="shared" si="4"/>
        <v>2.3825597233767972</v>
      </c>
      <c r="P41" s="76">
        <f>分析係数表!C44</f>
        <v>0.49584741394123377</v>
      </c>
      <c r="Q41" s="82">
        <f>O41*P41</f>
        <v>1.1813860773969262</v>
      </c>
      <c r="R41" s="83">
        <v>1.2029888535794877</v>
      </c>
      <c r="S41" s="84">
        <f>I41+R41</f>
        <v>1.2049535575374</v>
      </c>
      <c r="T41" s="85">
        <f>分析係数表!F44</f>
        <v>0.50173640762880733</v>
      </c>
      <c r="U41" s="86">
        <f>S41*T41</f>
        <v>0.60456906931836651</v>
      </c>
      <c r="V41" s="87">
        <f>分析係数表!D44</f>
        <v>0.16572729860518076</v>
      </c>
      <c r="W41" s="88">
        <f>ROUND(S41*V41,0)</f>
        <v>0</v>
      </c>
      <c r="X41" s="76">
        <f>分析係数表!E44</f>
        <v>0.11534301167093652</v>
      </c>
      <c r="Y41" s="89">
        <f>ROUND(S41*X41,0)</f>
        <v>0</v>
      </c>
    </row>
    <row r="42" spans="1:25" x14ac:dyDescent="0.2">
      <c r="A42" s="6" t="s">
        <v>342</v>
      </c>
      <c r="B42" s="5" t="s">
        <v>279</v>
      </c>
      <c r="C42" s="90"/>
      <c r="D42" s="76">
        <f>投入係数表!P42</f>
        <v>7.4312608372553875E-4</v>
      </c>
      <c r="E42" s="77">
        <f>$C$18*D42</f>
        <v>7.4312608372553879E-2</v>
      </c>
      <c r="F42" s="76">
        <f>分析係数表!C45</f>
        <v>1</v>
      </c>
      <c r="G42" s="77">
        <f>E42*F42</f>
        <v>7.4312608372553879E-2</v>
      </c>
      <c r="H42" s="77">
        <v>9.1617813639691195E-2</v>
      </c>
      <c r="I42" s="77">
        <f>C42+H42</f>
        <v>9.1617813639691195E-2</v>
      </c>
      <c r="J42" s="76">
        <f>分析係数表!G45</f>
        <v>0</v>
      </c>
      <c r="K42" s="78">
        <f>I42*J42</f>
        <v>0</v>
      </c>
      <c r="L42" s="79"/>
      <c r="M42" s="80"/>
      <c r="N42" s="81">
        <f>分析係数表!H45</f>
        <v>0</v>
      </c>
      <c r="O42" s="82">
        <f t="shared" si="4"/>
        <v>0</v>
      </c>
      <c r="P42" s="76">
        <f>分析係数表!C45</f>
        <v>1</v>
      </c>
      <c r="Q42" s="82">
        <f>O42*P42</f>
        <v>0</v>
      </c>
      <c r="R42" s="83">
        <v>2.2876316915323051E-2</v>
      </c>
      <c r="S42" s="84">
        <f>I42+R42</f>
        <v>0.11449413055501424</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投入係数表!P43</f>
        <v>4.2110478077780527E-3</v>
      </c>
      <c r="E43" s="77">
        <f>$C$18*D43</f>
        <v>0.42110478077780528</v>
      </c>
      <c r="F43" s="76">
        <f>分析係数表!C46</f>
        <v>1</v>
      </c>
      <c r="G43" s="77">
        <f>E43*F43</f>
        <v>0.42110478077780528</v>
      </c>
      <c r="H43" s="77">
        <v>0.50884970496248672</v>
      </c>
      <c r="I43" s="77">
        <f>C43+H43</f>
        <v>0.50884970496248672</v>
      </c>
      <c r="J43" s="76">
        <f>分析係数表!G46</f>
        <v>9.2759598041741824E-3</v>
      </c>
      <c r="K43" s="78">
        <f>I43*J43</f>
        <v>4.7200694095979184E-3</v>
      </c>
      <c r="L43" s="79"/>
      <c r="M43" s="80"/>
      <c r="N43" s="81">
        <f>分析係数表!H46</f>
        <v>9.0452357851660434E-2</v>
      </c>
      <c r="O43" s="82">
        <f t="shared" si="4"/>
        <v>1.7751370751159932</v>
      </c>
      <c r="P43" s="76">
        <f>分析係数表!C46</f>
        <v>1</v>
      </c>
      <c r="Q43" s="82">
        <f>O43*P43</f>
        <v>1.7751370751159932</v>
      </c>
      <c r="R43" s="83">
        <v>1.8233066169162915</v>
      </c>
      <c r="S43" s="84">
        <f>I43+R43</f>
        <v>2.3321563218787782</v>
      </c>
      <c r="T43" s="85">
        <f>分析係数表!F46</f>
        <v>0.31349308597440523</v>
      </c>
      <c r="U43" s="86">
        <f>S43*T43</f>
        <v>0.73111488232049648</v>
      </c>
      <c r="V43" s="87">
        <f>分析係数表!D46</f>
        <v>1.71777033410633E-4</v>
      </c>
      <c r="W43" s="88">
        <f>ROUND(S43*V43,0)</f>
        <v>0</v>
      </c>
      <c r="X43" s="76">
        <f>分析係数表!E46</f>
        <v>5.1533110023189901E-4</v>
      </c>
      <c r="Y43" s="89">
        <f>ROUND(S43*X43,0)</f>
        <v>0</v>
      </c>
    </row>
    <row r="44" spans="1:25" x14ac:dyDescent="0.2">
      <c r="A44" s="192">
        <v>40</v>
      </c>
      <c r="B44" s="14" t="s">
        <v>151</v>
      </c>
      <c r="C44" s="197">
        <f>SUM(C5:C43)</f>
        <v>100</v>
      </c>
      <c r="D44" s="92">
        <f>投入係数表!P44</f>
        <v>0.55982164973990589</v>
      </c>
      <c r="E44" s="91">
        <f>SUM(E5:E43)</f>
        <v>55.982164973990571</v>
      </c>
      <c r="F44" s="92">
        <f>分析係数表!C47</f>
        <v>0.37574754530031729</v>
      </c>
      <c r="G44" s="91">
        <f>SUM(G5:G43)</f>
        <v>15.008740123649115</v>
      </c>
      <c r="H44" s="91">
        <f>SUM(H5:H43)</f>
        <v>18.408098333252919</v>
      </c>
      <c r="I44" s="91">
        <f>SUM(I5:I43)</f>
        <v>118.40809833325292</v>
      </c>
      <c r="J44" s="92">
        <f>分析係数表!G47</f>
        <v>0.18377890112838052</v>
      </c>
      <c r="K44" s="93">
        <f>SUM(K5:K43)</f>
        <v>31.283377692271102</v>
      </c>
      <c r="L44" s="94">
        <f>最終需要_まとめ!$L$33</f>
        <v>0.62733333333333341</v>
      </c>
      <c r="M44" s="91">
        <f>K44*L44</f>
        <v>19.625105605618074</v>
      </c>
      <c r="N44" s="95">
        <f>分析係数表!H47</f>
        <v>1</v>
      </c>
      <c r="O44" s="96">
        <f>SUM(O5:O43)</f>
        <v>19.625105605618074</v>
      </c>
      <c r="P44" s="92">
        <f>分析係数表!C47</f>
        <v>0.37574754530031729</v>
      </c>
      <c r="Q44" s="96">
        <f>SUM(Q5:Q43)</f>
        <v>8.4279015823328045</v>
      </c>
      <c r="R44" s="91">
        <f>SUM(R5:R43)</f>
        <v>10.0284938478634</v>
      </c>
      <c r="S44" s="97">
        <f>SUM(S5:S43)</f>
        <v>128.43659218111634</v>
      </c>
      <c r="T44" s="98">
        <f>分析係数表!F47</f>
        <v>0.42462652784065186</v>
      </c>
      <c r="U44" s="99">
        <f>SUM(U5:U43)</f>
        <v>54.618636889882936</v>
      </c>
      <c r="V44" s="100">
        <f>分析係数表!D47</f>
        <v>4.7224737186258234E-2</v>
      </c>
      <c r="W44" s="101">
        <f>SUM(W5:W43)</f>
        <v>7</v>
      </c>
      <c r="X44" s="92">
        <f>分析係数表!E47</f>
        <v>3.9558288483141357E-2</v>
      </c>
      <c r="Y44" s="102">
        <f>SUM(Y5:Y43)</f>
        <v>5</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2015年赤穂市産業連関表</v>
      </c>
      <c r="H1" s="401"/>
      <c r="I1" s="401"/>
    </row>
    <row r="2" spans="1:25" x14ac:dyDescent="0.2">
      <c r="B2" s="3" t="s">
        <v>299</v>
      </c>
      <c r="S2" s="3" t="s">
        <v>153</v>
      </c>
      <c r="U2" s="64" t="s">
        <v>210</v>
      </c>
      <c r="W2" s="3" t="s">
        <v>130</v>
      </c>
      <c r="Y2" s="3" t="s">
        <v>154</v>
      </c>
    </row>
    <row r="3" spans="1:25" ht="44" x14ac:dyDescent="0.2">
      <c r="B3" s="65"/>
      <c r="C3" s="66" t="s">
        <v>228</v>
      </c>
      <c r="D3" s="66" t="s">
        <v>311</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投入係数表!Q5</f>
        <v>0</v>
      </c>
      <c r="E5" s="77">
        <f t="shared" ref="E5:E38" si="0">$C$19*D5</f>
        <v>0</v>
      </c>
      <c r="F5" s="76">
        <f>分析係数表!C8</f>
        <v>1</v>
      </c>
      <c r="G5" s="77">
        <f t="shared" ref="G5:G38" si="1">E5*F5</f>
        <v>0</v>
      </c>
      <c r="H5" s="77">
        <f t="array" ref="H5:H43">MMULT(逆行列係数!C5:AO43,'15'!G5:G43)</f>
        <v>1.6409328775933273E-3</v>
      </c>
      <c r="I5" s="77">
        <f t="shared" ref="I5:I38" si="2">C5+H5</f>
        <v>1.6409328775933273E-3</v>
      </c>
      <c r="J5" s="76">
        <f>分析係数表!G8</f>
        <v>0.11972098922003804</v>
      </c>
      <c r="K5" s="78">
        <f t="shared" ref="K5:K38" si="3">I5*J5</f>
        <v>1.9645410734915676E-4</v>
      </c>
      <c r="L5" s="79" t="s">
        <v>184</v>
      </c>
      <c r="M5" s="80" t="s">
        <v>184</v>
      </c>
      <c r="N5" s="81">
        <f>分析係数表!H8</f>
        <v>1.236323115495826E-2</v>
      </c>
      <c r="O5" s="82">
        <f t="shared" ref="O5:O43" si="4">$M$44*N5</f>
        <v>0.17216751567223371</v>
      </c>
      <c r="P5" s="76">
        <f>分析係数表!C8</f>
        <v>1</v>
      </c>
      <c r="Q5" s="82">
        <f t="shared" ref="Q5:Q38" si="5">O5*P5</f>
        <v>0.17216751567223371</v>
      </c>
      <c r="R5" s="83">
        <f t="array" ref="R5:R43">MMULT(逆行列係数!C5:AO43,'15'!Q5:Q43)</f>
        <v>0.23018346286315142</v>
      </c>
      <c r="S5" s="84">
        <f t="shared" ref="S5:S38" si="6">I5+R5</f>
        <v>0.23182439574074473</v>
      </c>
      <c r="T5" s="85">
        <f>分析係数表!F8</f>
        <v>0.45136334812935952</v>
      </c>
      <c r="U5" s="86">
        <f t="shared" ref="U5:U38" si="7">S5*T5</f>
        <v>0.10463703543960817</v>
      </c>
      <c r="V5" s="87">
        <f>分析係数表!D8</f>
        <v>6.2777425491439443E-2</v>
      </c>
      <c r="W5" s="167">
        <f t="shared" ref="W5:W38" si="8">ROUND(S5*V5,0)</f>
        <v>0</v>
      </c>
      <c r="X5" s="76">
        <f>分析係数表!E8</f>
        <v>5.7324032974001266E-2</v>
      </c>
      <c r="Y5" s="166">
        <f t="shared" ref="Y5:Y38" si="9">ROUND(S5*X5,0)</f>
        <v>0</v>
      </c>
    </row>
    <row r="6" spans="1:25" x14ac:dyDescent="0.2">
      <c r="A6" s="6" t="s">
        <v>220</v>
      </c>
      <c r="B6" s="5" t="s">
        <v>266</v>
      </c>
      <c r="C6" s="90"/>
      <c r="D6" s="76">
        <f>投入係数表!Q6</f>
        <v>0</v>
      </c>
      <c r="E6" s="77">
        <f t="shared" si="0"/>
        <v>0</v>
      </c>
      <c r="F6" s="76">
        <f>分析係数表!C9</f>
        <v>2.7906976744186074E-2</v>
      </c>
      <c r="G6" s="77">
        <f t="shared" si="1"/>
        <v>0</v>
      </c>
      <c r="H6" s="77">
        <v>2.5324817020129577E-5</v>
      </c>
      <c r="I6" s="77">
        <f t="shared" si="2"/>
        <v>2.5324817020129577E-5</v>
      </c>
      <c r="J6" s="76">
        <f>分析係数表!G9</f>
        <v>0.2857142857142857</v>
      </c>
      <c r="K6" s="78">
        <f t="shared" si="3"/>
        <v>7.2356620057513074E-6</v>
      </c>
      <c r="L6" s="79"/>
      <c r="M6" s="80"/>
      <c r="N6" s="81">
        <f>分析係数表!H9</f>
        <v>6.5322433452770924E-4</v>
      </c>
      <c r="O6" s="82">
        <f t="shared" si="4"/>
        <v>9.0966519547100947E-3</v>
      </c>
      <c r="P6" s="76">
        <f>分析係数表!C9</f>
        <v>2.7906976744186074E-2</v>
      </c>
      <c r="Q6" s="82">
        <f t="shared" si="5"/>
        <v>2.5386005455004939E-4</v>
      </c>
      <c r="R6" s="83">
        <v>3.0134907971169012E-4</v>
      </c>
      <c r="S6" s="84">
        <f t="shared" si="6"/>
        <v>3.2667389673181969E-4</v>
      </c>
      <c r="T6" s="85">
        <f>分析係数表!F9</f>
        <v>0.7142857142857143</v>
      </c>
      <c r="U6" s="86">
        <f t="shared" si="7"/>
        <v>2.3333849766558551E-4</v>
      </c>
      <c r="V6" s="87">
        <f>分析係数表!D9</f>
        <v>0</v>
      </c>
      <c r="W6" s="167">
        <f t="shared" si="8"/>
        <v>0</v>
      </c>
      <c r="X6" s="76">
        <f>分析係数表!E9</f>
        <v>0</v>
      </c>
      <c r="Y6" s="166">
        <f t="shared" si="9"/>
        <v>0</v>
      </c>
    </row>
    <row r="7" spans="1:25" x14ac:dyDescent="0.2">
      <c r="A7" s="6" t="s">
        <v>221</v>
      </c>
      <c r="B7" s="5" t="s">
        <v>267</v>
      </c>
      <c r="C7" s="90"/>
      <c r="D7" s="76">
        <f>投入係数表!Q7</f>
        <v>0</v>
      </c>
      <c r="E7" s="77">
        <f t="shared" si="0"/>
        <v>0</v>
      </c>
      <c r="F7" s="76">
        <f>分析係数表!C10</f>
        <v>1</v>
      </c>
      <c r="G7" s="77">
        <f t="shared" si="1"/>
        <v>0</v>
      </c>
      <c r="H7" s="77">
        <v>2.1881243085998931E-3</v>
      </c>
      <c r="I7" s="77">
        <f t="shared" si="2"/>
        <v>2.1881243085998931E-3</v>
      </c>
      <c r="J7" s="76">
        <f>分析係数表!G10</f>
        <v>0.17979610750695088</v>
      </c>
      <c r="K7" s="78">
        <f t="shared" si="3"/>
        <v>3.9341623342759892E-4</v>
      </c>
      <c r="L7" s="79"/>
      <c r="M7" s="80"/>
      <c r="N7" s="81">
        <f>分析係数表!H10</f>
        <v>1.2488112277735618E-3</v>
      </c>
      <c r="O7" s="82">
        <f t="shared" si="4"/>
        <v>1.7390658148710478E-2</v>
      </c>
      <c r="P7" s="76">
        <f>分析係数表!C10</f>
        <v>1</v>
      </c>
      <c r="Q7" s="82">
        <f t="shared" si="5"/>
        <v>1.7390658148710478E-2</v>
      </c>
      <c r="R7" s="83">
        <v>2.536050510560341E-2</v>
      </c>
      <c r="S7" s="84">
        <f t="shared" si="6"/>
        <v>2.7548629414203302E-2</v>
      </c>
      <c r="T7" s="85">
        <f>分析係数表!F10</f>
        <v>0.51899907321594063</v>
      </c>
      <c r="U7" s="86">
        <f t="shared" si="7"/>
        <v>1.4297713134340915E-2</v>
      </c>
      <c r="V7" s="87">
        <f>分析係数表!D10</f>
        <v>9.8239110287303061E-2</v>
      </c>
      <c r="W7" s="167">
        <f t="shared" si="8"/>
        <v>0</v>
      </c>
      <c r="X7" s="76">
        <f>分析係数表!E10</f>
        <v>2.9657089898053754E-2</v>
      </c>
      <c r="Y7" s="166">
        <f t="shared" si="9"/>
        <v>0</v>
      </c>
    </row>
    <row r="8" spans="1:25" x14ac:dyDescent="0.2">
      <c r="A8" s="6" t="s">
        <v>222</v>
      </c>
      <c r="B8" s="5" t="s">
        <v>27</v>
      </c>
      <c r="C8" s="90"/>
      <c r="D8" s="76">
        <f>投入係数表!Q8</f>
        <v>0</v>
      </c>
      <c r="E8" s="77">
        <f t="shared" si="0"/>
        <v>0</v>
      </c>
      <c r="F8" s="76">
        <f>分析係数表!C11</f>
        <v>4.7758906908440535E-3</v>
      </c>
      <c r="G8" s="77">
        <f t="shared" si="1"/>
        <v>0</v>
      </c>
      <c r="H8" s="77">
        <v>4.1850572062213653E-3</v>
      </c>
      <c r="I8" s="77">
        <f t="shared" si="2"/>
        <v>4.1850572062213653E-3</v>
      </c>
      <c r="J8" s="76">
        <f>分析係数表!G11</f>
        <v>0.34306569343065696</v>
      </c>
      <c r="K8" s="78">
        <f t="shared" si="3"/>
        <v>1.4357495524993007E-3</v>
      </c>
      <c r="L8" s="79"/>
      <c r="M8" s="80"/>
      <c r="N8" s="81">
        <f>分析係数表!H11</f>
        <v>-1.9212480427285565E-5</v>
      </c>
      <c r="O8" s="82">
        <f t="shared" si="4"/>
        <v>-2.6754858690323808E-4</v>
      </c>
      <c r="P8" s="76">
        <f>分析係数表!C11</f>
        <v>4.7758906908440535E-3</v>
      </c>
      <c r="Q8" s="82">
        <f t="shared" si="5"/>
        <v>-1.277782805539656E-6</v>
      </c>
      <c r="R8" s="83">
        <v>7.7923457617124056E-4</v>
      </c>
      <c r="S8" s="84">
        <f t="shared" si="6"/>
        <v>4.9642917823926056E-3</v>
      </c>
      <c r="T8" s="85">
        <f>分析係数表!F11</f>
        <v>0.56569343065693434</v>
      </c>
      <c r="U8" s="86">
        <f t="shared" si="7"/>
        <v>2.8082672491637002E-3</v>
      </c>
      <c r="V8" s="87">
        <f>分析係数表!D11</f>
        <v>8.0291970802919707E-2</v>
      </c>
      <c r="W8" s="167">
        <f t="shared" si="8"/>
        <v>0</v>
      </c>
      <c r="X8" s="76">
        <f>分析係数表!E11</f>
        <v>6.9343065693430656E-2</v>
      </c>
      <c r="Y8" s="166">
        <f t="shared" si="9"/>
        <v>0</v>
      </c>
    </row>
    <row r="9" spans="1:25" x14ac:dyDescent="0.2">
      <c r="A9" s="6" t="s">
        <v>223</v>
      </c>
      <c r="B9" s="5" t="s">
        <v>191</v>
      </c>
      <c r="C9" s="90"/>
      <c r="D9" s="76">
        <f>投入係数表!Q9</f>
        <v>0</v>
      </c>
      <c r="E9" s="77">
        <f t="shared" si="0"/>
        <v>0</v>
      </c>
      <c r="F9" s="76">
        <f>分析係数表!C12</f>
        <v>2.7665742374590407E-2</v>
      </c>
      <c r="G9" s="77">
        <f t="shared" si="1"/>
        <v>0</v>
      </c>
      <c r="H9" s="77">
        <v>1.2103122523997248E-4</v>
      </c>
      <c r="I9" s="77">
        <f t="shared" si="2"/>
        <v>1.2103122523997248E-4</v>
      </c>
      <c r="J9" s="76">
        <f>分析係数表!G12</f>
        <v>0.13175675675675674</v>
      </c>
      <c r="K9" s="78">
        <f t="shared" si="3"/>
        <v>1.5946681703915291E-5</v>
      </c>
      <c r="L9" s="79"/>
      <c r="M9" s="80"/>
      <c r="N9" s="81">
        <f>分析係数表!H12</f>
        <v>9.8185381223642884E-2</v>
      </c>
      <c r="O9" s="82">
        <f t="shared" si="4"/>
        <v>1.3673070533689984</v>
      </c>
      <c r="P9" s="76">
        <f>分析係数表!C12</f>
        <v>2.7665742374590407E-2</v>
      </c>
      <c r="Q9" s="82">
        <f t="shared" si="5"/>
        <v>3.7827564685467045E-2</v>
      </c>
      <c r="R9" s="83">
        <v>4.2491161862807297E-2</v>
      </c>
      <c r="S9" s="84">
        <f t="shared" si="6"/>
        <v>4.261219308804727E-2</v>
      </c>
      <c r="T9" s="85">
        <f>分析係数表!F12</f>
        <v>0.37027027027027026</v>
      </c>
      <c r="U9" s="86">
        <f t="shared" si="7"/>
        <v>1.5778028251520207E-2</v>
      </c>
      <c r="V9" s="87">
        <f>分析係数表!D12</f>
        <v>5.1576576576576577E-2</v>
      </c>
      <c r="W9" s="167">
        <f t="shared" si="8"/>
        <v>0</v>
      </c>
      <c r="X9" s="76">
        <f>分析係数表!E12</f>
        <v>4.954954954954955E-2</v>
      </c>
      <c r="Y9" s="166">
        <f t="shared" si="9"/>
        <v>0</v>
      </c>
    </row>
    <row r="10" spans="1:25" x14ac:dyDescent="0.2">
      <c r="A10" s="6" t="s">
        <v>224</v>
      </c>
      <c r="B10" s="5" t="s">
        <v>28</v>
      </c>
      <c r="C10" s="90"/>
      <c r="D10" s="76">
        <f>投入係数表!Q10</f>
        <v>8.5689802913453304E-4</v>
      </c>
      <c r="E10" s="77">
        <f t="shared" si="0"/>
        <v>8.5689802913453308E-2</v>
      </c>
      <c r="F10" s="76">
        <f>分析係数表!C13</f>
        <v>0</v>
      </c>
      <c r="G10" s="77">
        <f t="shared" si="1"/>
        <v>0</v>
      </c>
      <c r="H10" s="77">
        <v>0</v>
      </c>
      <c r="I10" s="77">
        <f t="shared" si="2"/>
        <v>0</v>
      </c>
      <c r="J10" s="76">
        <f>分析係数表!G13</f>
        <v>0.24516960068699012</v>
      </c>
      <c r="K10" s="78">
        <f t="shared" si="3"/>
        <v>0</v>
      </c>
      <c r="L10" s="79"/>
      <c r="M10" s="80"/>
      <c r="N10" s="81">
        <f>分析係数表!H13</f>
        <v>1.522589073862381E-2</v>
      </c>
      <c r="O10" s="82">
        <f t="shared" si="4"/>
        <v>0.21203225512081619</v>
      </c>
      <c r="P10" s="76">
        <f>分析係数表!C13</f>
        <v>0</v>
      </c>
      <c r="Q10" s="82">
        <f t="shared" si="5"/>
        <v>0</v>
      </c>
      <c r="R10" s="83">
        <v>0</v>
      </c>
      <c r="S10" s="84">
        <f t="shared" si="6"/>
        <v>0</v>
      </c>
      <c r="T10" s="85">
        <f>分析係数表!F13</f>
        <v>0.38299699441820523</v>
      </c>
      <c r="U10" s="86">
        <f t="shared" si="7"/>
        <v>0</v>
      </c>
      <c r="V10" s="87">
        <f>分析係数表!D13</f>
        <v>0.13954486904250751</v>
      </c>
      <c r="W10" s="167">
        <f t="shared" si="8"/>
        <v>0</v>
      </c>
      <c r="X10" s="76">
        <f>分析係数表!E13</f>
        <v>0.1348218119364534</v>
      </c>
      <c r="Y10" s="166">
        <f t="shared" si="9"/>
        <v>0</v>
      </c>
    </row>
    <row r="11" spans="1:25" x14ac:dyDescent="0.2">
      <c r="A11" s="6" t="s">
        <v>225</v>
      </c>
      <c r="B11" s="5" t="s">
        <v>268</v>
      </c>
      <c r="C11" s="90"/>
      <c r="D11" s="76">
        <f>投入係数表!Q11</f>
        <v>8.5689802913453304E-4</v>
      </c>
      <c r="E11" s="77">
        <f t="shared" si="0"/>
        <v>8.5689802913453308E-2</v>
      </c>
      <c r="F11" s="76">
        <f>分析係数表!C14</f>
        <v>8.758537565287261E-2</v>
      </c>
      <c r="G11" s="77">
        <f t="shared" si="1"/>
        <v>7.5051735777954256E-3</v>
      </c>
      <c r="H11" s="77">
        <v>2.6702420795477202E-2</v>
      </c>
      <c r="I11" s="77">
        <f t="shared" si="2"/>
        <v>2.6702420795477202E-2</v>
      </c>
      <c r="J11" s="76">
        <f>分析係数表!G14</f>
        <v>0.1675092686215032</v>
      </c>
      <c r="K11" s="78">
        <f t="shared" si="3"/>
        <v>4.4729029778740039E-3</v>
      </c>
      <c r="L11" s="79"/>
      <c r="M11" s="80"/>
      <c r="N11" s="81">
        <f>分析係数表!H14</f>
        <v>1.2392049875599189E-3</v>
      </c>
      <c r="O11" s="82">
        <f t="shared" si="4"/>
        <v>1.7256883855258857E-2</v>
      </c>
      <c r="P11" s="76">
        <f>分析係数表!C14</f>
        <v>8.758537565287261E-2</v>
      </c>
      <c r="Q11" s="82">
        <f t="shared" si="5"/>
        <v>1.5114506550608395E-3</v>
      </c>
      <c r="R11" s="83">
        <v>1.7919297998350393E-2</v>
      </c>
      <c r="S11" s="84">
        <f t="shared" si="6"/>
        <v>4.4621718793827592E-2</v>
      </c>
      <c r="T11" s="85">
        <f>分析係数表!F14</f>
        <v>0.31985170205594876</v>
      </c>
      <c r="U11" s="86">
        <f t="shared" si="7"/>
        <v>1.4272332704867672E-2</v>
      </c>
      <c r="V11" s="87">
        <f>分析係数表!D14</f>
        <v>3.3704078193461412E-2</v>
      </c>
      <c r="W11" s="167">
        <f t="shared" si="8"/>
        <v>0</v>
      </c>
      <c r="X11" s="76">
        <f>分析係数表!E14</f>
        <v>2.8985507246376812E-2</v>
      </c>
      <c r="Y11" s="166">
        <f t="shared" si="9"/>
        <v>0</v>
      </c>
    </row>
    <row r="12" spans="1:25" x14ac:dyDescent="0.2">
      <c r="A12" s="6" t="s">
        <v>226</v>
      </c>
      <c r="B12" s="5" t="s">
        <v>29</v>
      </c>
      <c r="C12" s="90"/>
      <c r="D12" s="76">
        <f>投入係数表!Q12</f>
        <v>4.2844901456726651E-3</v>
      </c>
      <c r="E12" s="77">
        <f t="shared" si="0"/>
        <v>0.42844901456726653</v>
      </c>
      <c r="F12" s="76">
        <f>分析係数表!C15</f>
        <v>0</v>
      </c>
      <c r="G12" s="77">
        <f t="shared" si="1"/>
        <v>0</v>
      </c>
      <c r="H12" s="77">
        <v>0</v>
      </c>
      <c r="I12" s="77">
        <f t="shared" si="2"/>
        <v>0</v>
      </c>
      <c r="J12" s="76">
        <f>分析係数表!G15</f>
        <v>9.5604813172894237E-2</v>
      </c>
      <c r="K12" s="78">
        <f t="shared" si="3"/>
        <v>0</v>
      </c>
      <c r="L12" s="79"/>
      <c r="M12" s="80"/>
      <c r="N12" s="81">
        <f>分析係数表!H15</f>
        <v>9.0490782812515016E-3</v>
      </c>
      <c r="O12" s="82">
        <f t="shared" si="4"/>
        <v>0.12601538443142515</v>
      </c>
      <c r="P12" s="76">
        <f>分析係数表!C15</f>
        <v>0</v>
      </c>
      <c r="Q12" s="82">
        <f t="shared" si="5"/>
        <v>0</v>
      </c>
      <c r="R12" s="83">
        <v>0</v>
      </c>
      <c r="S12" s="84">
        <f t="shared" si="6"/>
        <v>0</v>
      </c>
      <c r="T12" s="85">
        <f>分析係数表!F15</f>
        <v>0.30347055098163395</v>
      </c>
      <c r="U12" s="86">
        <f t="shared" si="7"/>
        <v>0</v>
      </c>
      <c r="V12" s="87">
        <f>分析係数表!D15</f>
        <v>2.4585180493983533E-2</v>
      </c>
      <c r="W12" s="167">
        <f t="shared" si="8"/>
        <v>0</v>
      </c>
      <c r="X12" s="76">
        <f>分析係数表!E15</f>
        <v>2.2317922735908803E-2</v>
      </c>
      <c r="Y12" s="166">
        <f t="shared" si="9"/>
        <v>0</v>
      </c>
    </row>
    <row r="13" spans="1:25" x14ac:dyDescent="0.2">
      <c r="A13" s="6" t="s">
        <v>227</v>
      </c>
      <c r="B13" s="5" t="s">
        <v>30</v>
      </c>
      <c r="C13" s="90"/>
      <c r="D13" s="76">
        <f>投入係数表!Q13</f>
        <v>8.5689802913453304E-4</v>
      </c>
      <c r="E13" s="77">
        <f t="shared" si="0"/>
        <v>8.5689802913453308E-2</v>
      </c>
      <c r="F13" s="76">
        <f>分析係数表!C16</f>
        <v>0.11006875655518</v>
      </c>
      <c r="G13" s="77">
        <f t="shared" si="1"/>
        <v>9.4317700561422461E-3</v>
      </c>
      <c r="H13" s="77">
        <v>3.8705307800191831E-2</v>
      </c>
      <c r="I13" s="77">
        <f t="shared" si="2"/>
        <v>3.8705307800191831E-2</v>
      </c>
      <c r="J13" s="76">
        <f>分析係数表!G16</f>
        <v>3.3349328214971212E-2</v>
      </c>
      <c r="K13" s="78">
        <f t="shared" si="3"/>
        <v>1.2907960134900828E-3</v>
      </c>
      <c r="L13" s="79"/>
      <c r="M13" s="80"/>
      <c r="N13" s="81">
        <f>分析係数表!H16</f>
        <v>1.7877213037589219E-2</v>
      </c>
      <c r="O13" s="82">
        <f t="shared" si="4"/>
        <v>0.24895396011346305</v>
      </c>
      <c r="P13" s="76">
        <f>分析係数表!C16</f>
        <v>0.11006875655518</v>
      </c>
      <c r="Q13" s="82">
        <f t="shared" si="5"/>
        <v>2.7402052829176758E-2</v>
      </c>
      <c r="R13" s="83">
        <v>3.5614162909271455E-2</v>
      </c>
      <c r="S13" s="84">
        <f t="shared" si="6"/>
        <v>7.4319470709463292E-2</v>
      </c>
      <c r="T13" s="85">
        <f>分析係数表!F16</f>
        <v>0.28862763915547024</v>
      </c>
      <c r="U13" s="86">
        <f t="shared" si="7"/>
        <v>2.1450653374156511E-2</v>
      </c>
      <c r="V13" s="87">
        <f>分析係数表!D16</f>
        <v>1.6314779270633396E-2</v>
      </c>
      <c r="W13" s="167">
        <f t="shared" si="8"/>
        <v>0</v>
      </c>
      <c r="X13" s="76">
        <f>分析係数表!E16</f>
        <v>1.6554702495201537E-2</v>
      </c>
      <c r="Y13" s="166">
        <f t="shared" si="9"/>
        <v>0</v>
      </c>
    </row>
    <row r="14" spans="1:25" x14ac:dyDescent="0.2">
      <c r="A14" s="6" t="s">
        <v>2</v>
      </c>
      <c r="B14" s="5" t="s">
        <v>365</v>
      </c>
      <c r="C14" s="90"/>
      <c r="D14" s="76">
        <f>投入係数表!Q14</f>
        <v>1.3710368466152529E-2</v>
      </c>
      <c r="E14" s="77">
        <f t="shared" si="0"/>
        <v>1.3710368466152529</v>
      </c>
      <c r="F14" s="76">
        <f>分析係数表!C17</f>
        <v>0.13914449142004481</v>
      </c>
      <c r="G14" s="77">
        <f t="shared" si="1"/>
        <v>0.19077222474042135</v>
      </c>
      <c r="H14" s="77">
        <v>0.2220994498117824</v>
      </c>
      <c r="I14" s="77">
        <f t="shared" si="2"/>
        <v>0.2220994498117824</v>
      </c>
      <c r="J14" s="76">
        <f>分析係数表!G17</f>
        <v>0.21214924452667283</v>
      </c>
      <c r="K14" s="78">
        <f t="shared" si="3"/>
        <v>4.7118230487359324E-2</v>
      </c>
      <c r="L14" s="79"/>
      <c r="M14" s="80"/>
      <c r="N14" s="81">
        <f>分析係数表!H17</f>
        <v>3.1124218292202617E-3</v>
      </c>
      <c r="O14" s="82">
        <f t="shared" si="4"/>
        <v>4.3342871078324574E-2</v>
      </c>
      <c r="P14" s="76">
        <f>分析係数表!C17</f>
        <v>0.13914449142004481</v>
      </c>
      <c r="Q14" s="82">
        <f t="shared" si="5"/>
        <v>6.0309217528780419E-3</v>
      </c>
      <c r="R14" s="83">
        <v>1.6023611442902836E-2</v>
      </c>
      <c r="S14" s="84">
        <f t="shared" si="6"/>
        <v>0.23812306125468524</v>
      </c>
      <c r="T14" s="85">
        <f>分析係数表!F17</f>
        <v>0.32223250077089116</v>
      </c>
      <c r="U14" s="86">
        <f t="shared" si="7"/>
        <v>7.6730989519317325E-2</v>
      </c>
      <c r="V14" s="87">
        <f>分析係数表!D17</f>
        <v>3.12981806968856E-2</v>
      </c>
      <c r="W14" s="167">
        <f t="shared" si="8"/>
        <v>0</v>
      </c>
      <c r="X14" s="76">
        <f>分析係数表!E17</f>
        <v>2.8677150786308975E-2</v>
      </c>
      <c r="Y14" s="166">
        <f t="shared" si="9"/>
        <v>0</v>
      </c>
    </row>
    <row r="15" spans="1:25" x14ac:dyDescent="0.2">
      <c r="A15" s="6" t="s">
        <v>3</v>
      </c>
      <c r="B15" s="5" t="s">
        <v>31</v>
      </c>
      <c r="C15" s="90"/>
      <c r="D15" s="76">
        <f>投入係数表!Q15</f>
        <v>6.8551842330762643E-3</v>
      </c>
      <c r="E15" s="77">
        <f t="shared" si="0"/>
        <v>0.68551842330762647</v>
      </c>
      <c r="F15" s="76">
        <f>分析係数表!C18</f>
        <v>1</v>
      </c>
      <c r="G15" s="77">
        <f t="shared" si="1"/>
        <v>0.68551842330762647</v>
      </c>
      <c r="H15" s="77">
        <v>0.8324483999834833</v>
      </c>
      <c r="I15" s="77">
        <f t="shared" si="2"/>
        <v>0.8324483999834833</v>
      </c>
      <c r="J15" s="76">
        <f>分析係数表!G18</f>
        <v>0.2156836946153087</v>
      </c>
      <c r="K15" s="78">
        <f t="shared" si="3"/>
        <v>0.17954554648503995</v>
      </c>
      <c r="L15" s="79"/>
      <c r="M15" s="80"/>
      <c r="N15" s="81">
        <f>分析係数表!H18</f>
        <v>4.8031201068213914E-4</v>
      </c>
      <c r="O15" s="82">
        <f t="shared" si="4"/>
        <v>6.6887146725809529E-3</v>
      </c>
      <c r="P15" s="76">
        <f>分析係数表!C18</f>
        <v>1</v>
      </c>
      <c r="Q15" s="82">
        <f t="shared" si="5"/>
        <v>6.6887146725809529E-3</v>
      </c>
      <c r="R15" s="83">
        <v>2.5878891171446636E-2</v>
      </c>
      <c r="S15" s="84">
        <f t="shared" si="6"/>
        <v>0.85832729115492989</v>
      </c>
      <c r="T15" s="85">
        <f>分析係数表!F18</f>
        <v>0.45886648465511004</v>
      </c>
      <c r="U15" s="86">
        <f t="shared" si="7"/>
        <v>0.39385762677580582</v>
      </c>
      <c r="V15" s="87">
        <f>分析係数表!D18</f>
        <v>2.7301733495608698E-2</v>
      </c>
      <c r="W15" s="167">
        <f t="shared" si="8"/>
        <v>0</v>
      </c>
      <c r="X15" s="76">
        <f>分析係数表!E18</f>
        <v>2.9308246439261866E-2</v>
      </c>
      <c r="Y15" s="166">
        <f t="shared" si="9"/>
        <v>0</v>
      </c>
    </row>
    <row r="16" spans="1:25" x14ac:dyDescent="0.2">
      <c r="A16" s="6" t="s">
        <v>4</v>
      </c>
      <c r="B16" s="5" t="s">
        <v>32</v>
      </c>
      <c r="C16" s="90"/>
      <c r="D16" s="76">
        <f>投入係数表!Q16</f>
        <v>0.11910882604970009</v>
      </c>
      <c r="E16" s="77">
        <f t="shared" si="0"/>
        <v>11.910882604970009</v>
      </c>
      <c r="F16" s="76">
        <f>分析係数表!C19</f>
        <v>0.27592808390211421</v>
      </c>
      <c r="G16" s="77">
        <f t="shared" si="1"/>
        <v>3.2865470147723972</v>
      </c>
      <c r="H16" s="77">
        <v>3.9743277089286511</v>
      </c>
      <c r="I16" s="77">
        <f t="shared" si="2"/>
        <v>3.9743277089286511</v>
      </c>
      <c r="J16" s="76">
        <f>分析係数表!G19</f>
        <v>5.7631973809848587E-2</v>
      </c>
      <c r="K16" s="78">
        <f t="shared" si="3"/>
        <v>0.22904835043273156</v>
      </c>
      <c r="L16" s="79"/>
      <c r="M16" s="80"/>
      <c r="N16" s="81">
        <f>分析係数表!H19</f>
        <v>-1.2488112277735618E-4</v>
      </c>
      <c r="O16" s="82">
        <f t="shared" si="4"/>
        <v>-1.7390658148710477E-3</v>
      </c>
      <c r="P16" s="76">
        <f>分析係数表!C19</f>
        <v>0.27592808390211421</v>
      </c>
      <c r="Q16" s="82">
        <f t="shared" si="5"/>
        <v>-4.7985709807703709E-4</v>
      </c>
      <c r="R16" s="83">
        <v>5.0415256311450093E-3</v>
      </c>
      <c r="S16" s="84">
        <f t="shared" si="6"/>
        <v>3.9793692345597962</v>
      </c>
      <c r="T16" s="85">
        <f>分析係数表!F19</f>
        <v>0.23987177738371299</v>
      </c>
      <c r="U16" s="86">
        <f t="shared" si="7"/>
        <v>0.95453837115992379</v>
      </c>
      <c r="V16" s="87">
        <f>分析係数表!D19</f>
        <v>7.502387123175556E-4</v>
      </c>
      <c r="W16" s="167">
        <f t="shared" si="8"/>
        <v>0</v>
      </c>
      <c r="X16" s="76">
        <f>分析係数表!E19</f>
        <v>8.1844223161915155E-4</v>
      </c>
      <c r="Y16" s="166">
        <f t="shared" si="9"/>
        <v>0</v>
      </c>
    </row>
    <row r="17" spans="1:25" x14ac:dyDescent="0.2">
      <c r="A17" s="6" t="s">
        <v>5</v>
      </c>
      <c r="B17" s="5" t="s">
        <v>33</v>
      </c>
      <c r="C17" s="90"/>
      <c r="D17" s="76">
        <f>投入係数表!Q17</f>
        <v>3.9417309340188521E-2</v>
      </c>
      <c r="E17" s="77">
        <f t="shared" si="0"/>
        <v>3.9417309340188522</v>
      </c>
      <c r="F17" s="76">
        <f>分析係数表!C20</f>
        <v>2.5484643868438295E-2</v>
      </c>
      <c r="G17" s="77">
        <f t="shared" si="1"/>
        <v>0.10045360907867709</v>
      </c>
      <c r="H17" s="77">
        <v>0.1082290181094782</v>
      </c>
      <c r="I17" s="77">
        <f t="shared" si="2"/>
        <v>0.1082290181094782</v>
      </c>
      <c r="J17" s="76">
        <f>分析係数表!G20</f>
        <v>9.947643979057591E-2</v>
      </c>
      <c r="K17" s="78">
        <f t="shared" si="3"/>
        <v>1.0766237403560659E-2</v>
      </c>
      <c r="L17" s="79"/>
      <c r="M17" s="80"/>
      <c r="N17" s="81">
        <f>分析係数表!H20</f>
        <v>5.9558689324585256E-4</v>
      </c>
      <c r="O17" s="82">
        <f t="shared" si="4"/>
        <v>8.2940061940003813E-3</v>
      </c>
      <c r="P17" s="76">
        <f>分析係数表!C20</f>
        <v>2.5484643868438295E-2</v>
      </c>
      <c r="Q17" s="82">
        <f t="shared" si="5"/>
        <v>2.1136979409672107E-4</v>
      </c>
      <c r="R17" s="83">
        <v>8.6332263022649439E-4</v>
      </c>
      <c r="S17" s="84">
        <f t="shared" si="6"/>
        <v>0.1090923407397047</v>
      </c>
      <c r="T17" s="85">
        <f>分析係数表!F20</f>
        <v>0.22338568935427575</v>
      </c>
      <c r="U17" s="86">
        <f t="shared" si="7"/>
        <v>2.4369667739410475E-2</v>
      </c>
      <c r="V17" s="87">
        <f>分析係数表!D20</f>
        <v>0.15532286212914484</v>
      </c>
      <c r="W17" s="167">
        <f t="shared" si="8"/>
        <v>0</v>
      </c>
      <c r="X17" s="76">
        <f>分析係数表!E20</f>
        <v>0.17102966841186737</v>
      </c>
      <c r="Y17" s="166">
        <f t="shared" si="9"/>
        <v>0</v>
      </c>
    </row>
    <row r="18" spans="1:25" x14ac:dyDescent="0.2">
      <c r="A18" s="6" t="s">
        <v>6</v>
      </c>
      <c r="B18" s="5" t="s">
        <v>34</v>
      </c>
      <c r="C18" s="90"/>
      <c r="D18" s="76">
        <f>投入係数表!Q18</f>
        <v>3.7703513281919454E-2</v>
      </c>
      <c r="E18" s="77">
        <f t="shared" si="0"/>
        <v>3.7703513281919454</v>
      </c>
      <c r="F18" s="76">
        <f>分析係数表!C21</f>
        <v>0.22087867795243854</v>
      </c>
      <c r="G18" s="77">
        <f t="shared" si="1"/>
        <v>0.83279021678725762</v>
      </c>
      <c r="H18" s="77">
        <v>0.87447476767047638</v>
      </c>
      <c r="I18" s="77">
        <f t="shared" si="2"/>
        <v>0.87447476767047638</v>
      </c>
      <c r="J18" s="76">
        <f>分析係数表!G21</f>
        <v>0.28511270745603173</v>
      </c>
      <c r="K18" s="78">
        <f t="shared" si="3"/>
        <v>0.24932386861251385</v>
      </c>
      <c r="L18" s="79"/>
      <c r="M18" s="80"/>
      <c r="N18" s="81">
        <f>分析係数表!H21</f>
        <v>9.8944274200520651E-4</v>
      </c>
      <c r="O18" s="82">
        <f t="shared" si="4"/>
        <v>1.377875222551676E-2</v>
      </c>
      <c r="P18" s="76">
        <f>分析係数表!C21</f>
        <v>0.22087867795243854</v>
      </c>
      <c r="Q18" s="82">
        <f t="shared" si="5"/>
        <v>3.0434325754063623E-3</v>
      </c>
      <c r="R18" s="83">
        <v>9.2431158398911892E-3</v>
      </c>
      <c r="S18" s="84">
        <f t="shared" si="6"/>
        <v>0.88371788351036762</v>
      </c>
      <c r="T18" s="85">
        <f>分析係数表!F21</f>
        <v>0.42531582858558337</v>
      </c>
      <c r="U18" s="86">
        <f t="shared" si="7"/>
        <v>0.37585920386111005</v>
      </c>
      <c r="V18" s="87">
        <f>分析係数表!D21</f>
        <v>6.1431756254644539E-2</v>
      </c>
      <c r="W18" s="167">
        <f t="shared" si="8"/>
        <v>0</v>
      </c>
      <c r="X18" s="76">
        <f>分析係数表!E21</f>
        <v>5.1523408471637354E-2</v>
      </c>
      <c r="Y18" s="166">
        <f t="shared" si="9"/>
        <v>0</v>
      </c>
    </row>
    <row r="19" spans="1:25" x14ac:dyDescent="0.2">
      <c r="A19" s="6" t="s">
        <v>7</v>
      </c>
      <c r="B19" s="5" t="s">
        <v>269</v>
      </c>
      <c r="C19" s="75">
        <f>最終需要_まとめ!C20</f>
        <v>100</v>
      </c>
      <c r="D19" s="76">
        <f>投入係数表!Q19</f>
        <v>0.16452442159383032</v>
      </c>
      <c r="E19" s="77">
        <f t="shared" si="0"/>
        <v>16.452442159383033</v>
      </c>
      <c r="F19" s="76">
        <f>分析係数表!C22</f>
        <v>2.2900763358778664E-2</v>
      </c>
      <c r="G19" s="77">
        <f t="shared" si="1"/>
        <v>0.37677348456602427</v>
      </c>
      <c r="H19" s="77">
        <v>0.37934901058577547</v>
      </c>
      <c r="I19" s="77">
        <f t="shared" si="2"/>
        <v>100.37934901058577</v>
      </c>
      <c r="J19" s="76">
        <f>分析係数表!G22</f>
        <v>0.19537275064267351</v>
      </c>
      <c r="K19" s="78">
        <f t="shared" si="3"/>
        <v>19.611389523919069</v>
      </c>
      <c r="L19" s="79"/>
      <c r="M19" s="80"/>
      <c r="N19" s="81">
        <f>分析係数表!H22</f>
        <v>4.8031201068213912E-5</v>
      </c>
      <c r="O19" s="82">
        <f t="shared" si="4"/>
        <v>6.688714672580952E-4</v>
      </c>
      <c r="P19" s="76">
        <f>分析係数表!C22</f>
        <v>2.2900763358778664E-2</v>
      </c>
      <c r="Q19" s="82">
        <f t="shared" si="5"/>
        <v>1.5317667189116708E-5</v>
      </c>
      <c r="R19" s="83">
        <v>1.928651568213535E-4</v>
      </c>
      <c r="S19" s="84">
        <f t="shared" si="6"/>
        <v>100.37954187574259</v>
      </c>
      <c r="T19" s="85">
        <f>分析係数表!F22</f>
        <v>0.41388174807197942</v>
      </c>
      <c r="U19" s="86">
        <f t="shared" si="7"/>
        <v>41.545260262196805</v>
      </c>
      <c r="V19" s="87">
        <f>分析係数表!D22</f>
        <v>2.313624678663239E-2</v>
      </c>
      <c r="W19" s="167">
        <f t="shared" si="8"/>
        <v>2</v>
      </c>
      <c r="X19" s="76">
        <f>分析係数表!E22</f>
        <v>1.713796058269066E-2</v>
      </c>
      <c r="Y19" s="166">
        <f t="shared" si="9"/>
        <v>2</v>
      </c>
    </row>
    <row r="20" spans="1:25" x14ac:dyDescent="0.2">
      <c r="A20" s="6" t="s">
        <v>8</v>
      </c>
      <c r="B20" s="5" t="s">
        <v>270</v>
      </c>
      <c r="C20" s="90"/>
      <c r="D20" s="76">
        <f>投入係数表!Q20</f>
        <v>5.1413881748071976E-3</v>
      </c>
      <c r="E20" s="77">
        <f t="shared" si="0"/>
        <v>0.51413881748071977</v>
      </c>
      <c r="F20" s="76">
        <f>分析係数表!C23</f>
        <v>0</v>
      </c>
      <c r="G20" s="77">
        <f t="shared" si="1"/>
        <v>0</v>
      </c>
      <c r="H20" s="77">
        <v>0</v>
      </c>
      <c r="I20" s="77">
        <f t="shared" si="2"/>
        <v>0</v>
      </c>
      <c r="J20" s="76">
        <f>分析係数表!G23</f>
        <v>0.21568627450980393</v>
      </c>
      <c r="K20" s="78">
        <f t="shared" si="3"/>
        <v>0</v>
      </c>
      <c r="L20" s="79"/>
      <c r="M20" s="80"/>
      <c r="N20" s="81">
        <f>分析係数表!H23</f>
        <v>2.8818720640928347E-5</v>
      </c>
      <c r="O20" s="82">
        <f t="shared" si="4"/>
        <v>4.0132288035485712E-4</v>
      </c>
      <c r="P20" s="76">
        <f>分析係数表!C23</f>
        <v>0</v>
      </c>
      <c r="Q20" s="82">
        <f t="shared" si="5"/>
        <v>0</v>
      </c>
      <c r="R20" s="83">
        <v>0</v>
      </c>
      <c r="S20" s="84">
        <f t="shared" si="6"/>
        <v>0</v>
      </c>
      <c r="T20" s="85">
        <f>分析係数表!F23</f>
        <v>0.44049247606019154</v>
      </c>
      <c r="U20" s="86">
        <f t="shared" si="7"/>
        <v>0</v>
      </c>
      <c r="V20" s="87">
        <f>分析係数表!D23</f>
        <v>5.6087551299589603E-2</v>
      </c>
      <c r="W20" s="167">
        <f t="shared" si="8"/>
        <v>0</v>
      </c>
      <c r="X20" s="76">
        <f>分析係数表!E23</f>
        <v>5.0615595075239397E-2</v>
      </c>
      <c r="Y20" s="166">
        <f t="shared" si="9"/>
        <v>0</v>
      </c>
    </row>
    <row r="21" spans="1:25" x14ac:dyDescent="0.2">
      <c r="A21" s="6" t="s">
        <v>9</v>
      </c>
      <c r="B21" s="5" t="s">
        <v>271</v>
      </c>
      <c r="C21" s="90"/>
      <c r="D21" s="76">
        <f>投入係数表!Q21</f>
        <v>2.5706940874035988E-3</v>
      </c>
      <c r="E21" s="77">
        <f t="shared" si="0"/>
        <v>0.25706940874035988</v>
      </c>
      <c r="F21" s="76">
        <f>分析係数表!C24</f>
        <v>0.12778993435448582</v>
      </c>
      <c r="G21" s="77">
        <f t="shared" si="1"/>
        <v>3.2850882867477074E-2</v>
      </c>
      <c r="H21" s="77">
        <v>3.5676871904541677E-2</v>
      </c>
      <c r="I21" s="77">
        <f t="shared" si="2"/>
        <v>3.5676871904541677E-2</v>
      </c>
      <c r="J21" s="76">
        <f>分析係数表!G24</f>
        <v>0.20582120582120583</v>
      </c>
      <c r="K21" s="78">
        <f t="shared" si="3"/>
        <v>7.3430567953214681E-3</v>
      </c>
      <c r="L21" s="79"/>
      <c r="M21" s="80"/>
      <c r="N21" s="81">
        <f>分析係数表!H24</f>
        <v>3.7464336833206854E-4</v>
      </c>
      <c r="O21" s="82">
        <f t="shared" si="4"/>
        <v>5.217197444613143E-3</v>
      </c>
      <c r="P21" s="76">
        <f>分析係数表!C24</f>
        <v>0.12778993435448582</v>
      </c>
      <c r="Q21" s="82">
        <f t="shared" si="5"/>
        <v>6.6670531896150474E-4</v>
      </c>
      <c r="R21" s="83">
        <v>3.8130783810878211E-3</v>
      </c>
      <c r="S21" s="84">
        <f t="shared" si="6"/>
        <v>3.9489950285629495E-2</v>
      </c>
      <c r="T21" s="85">
        <f>分析係数表!F24</f>
        <v>0.38877338877338879</v>
      </c>
      <c r="U21" s="86">
        <f t="shared" si="7"/>
        <v>1.5352641795036832E-2</v>
      </c>
      <c r="V21" s="87">
        <f>分析係数表!D24</f>
        <v>2.0790020790020791E-3</v>
      </c>
      <c r="W21" s="167">
        <f t="shared" si="8"/>
        <v>0</v>
      </c>
      <c r="X21" s="76">
        <f>分析係数表!E24</f>
        <v>0</v>
      </c>
      <c r="Y21" s="166">
        <f t="shared" si="9"/>
        <v>0</v>
      </c>
    </row>
    <row r="22" spans="1:25" x14ac:dyDescent="0.2">
      <c r="A22" s="6" t="s">
        <v>10</v>
      </c>
      <c r="B22" s="5" t="s">
        <v>272</v>
      </c>
      <c r="C22" s="90"/>
      <c r="D22" s="76">
        <f>投入係数表!Q22</f>
        <v>7.7120822622107968E-3</v>
      </c>
      <c r="E22" s="77">
        <f t="shared" si="0"/>
        <v>0.77120822622107965</v>
      </c>
      <c r="F22" s="76">
        <f>分析係数表!C25</f>
        <v>1.1170547514159801E-2</v>
      </c>
      <c r="G22" s="77">
        <f t="shared" si="1"/>
        <v>8.6148181343134716E-3</v>
      </c>
      <c r="H22" s="77">
        <v>1.2520072658452364E-2</v>
      </c>
      <c r="I22" s="77">
        <f t="shared" si="2"/>
        <v>1.2520072658452364E-2</v>
      </c>
      <c r="J22" s="76">
        <f>分析係数表!G25</f>
        <v>0.19560185185185186</v>
      </c>
      <c r="K22" s="78">
        <f t="shared" si="3"/>
        <v>2.4489493973130203E-3</v>
      </c>
      <c r="L22" s="79"/>
      <c r="M22" s="80"/>
      <c r="N22" s="81">
        <f>分析係数表!H25</f>
        <v>5.4755569217763858E-4</v>
      </c>
      <c r="O22" s="82">
        <f t="shared" si="4"/>
        <v>7.6251347267422857E-3</v>
      </c>
      <c r="P22" s="76">
        <f>分析係数表!C25</f>
        <v>1.1170547514159801E-2</v>
      </c>
      <c r="Q22" s="82">
        <f t="shared" si="5"/>
        <v>8.5176929766944614E-5</v>
      </c>
      <c r="R22" s="83">
        <v>8.7904913494512541E-4</v>
      </c>
      <c r="S22" s="84">
        <f t="shared" si="6"/>
        <v>1.339912179339749E-2</v>
      </c>
      <c r="T22" s="85">
        <f>分析係数表!F25</f>
        <v>0.34722222222222221</v>
      </c>
      <c r="U22" s="86">
        <f t="shared" si="7"/>
        <v>4.6524728449296839E-3</v>
      </c>
      <c r="V22" s="87">
        <f>分析係数表!D25</f>
        <v>0.24652777777777779</v>
      </c>
      <c r="W22" s="167">
        <f t="shared" si="8"/>
        <v>0</v>
      </c>
      <c r="X22" s="76">
        <f>分析係数表!E25</f>
        <v>0.22337962962962962</v>
      </c>
      <c r="Y22" s="166">
        <f t="shared" si="9"/>
        <v>0</v>
      </c>
    </row>
    <row r="23" spans="1:25" x14ac:dyDescent="0.2">
      <c r="A23" s="6" t="s">
        <v>11</v>
      </c>
      <c r="B23" s="5" t="s">
        <v>35</v>
      </c>
      <c r="C23" s="90"/>
      <c r="D23" s="76">
        <f>投入係数表!Q23</f>
        <v>2.4850042844901457E-2</v>
      </c>
      <c r="E23" s="77">
        <f t="shared" si="0"/>
        <v>2.4850042844901457</v>
      </c>
      <c r="F23" s="76">
        <f>分析係数表!C26</f>
        <v>0.68426150121065377</v>
      </c>
      <c r="G23" s="77">
        <f t="shared" si="1"/>
        <v>1.7003927622201336</v>
      </c>
      <c r="H23" s="77">
        <v>1.8740899984896777</v>
      </c>
      <c r="I23" s="77">
        <f t="shared" si="2"/>
        <v>1.8740899984896777</v>
      </c>
      <c r="J23" s="76">
        <f>分析係数表!G26</f>
        <v>0.19646752810874307</v>
      </c>
      <c r="K23" s="78">
        <f t="shared" si="3"/>
        <v>0.36819782945658502</v>
      </c>
      <c r="L23" s="79"/>
      <c r="M23" s="80"/>
      <c r="N23" s="81">
        <f>分析係数表!H26</f>
        <v>1.1546700736798624E-2</v>
      </c>
      <c r="O23" s="82">
        <f t="shared" si="4"/>
        <v>0.16079670072884608</v>
      </c>
      <c r="P23" s="76">
        <f>分析係数表!C26</f>
        <v>0.68426150121065377</v>
      </c>
      <c r="Q23" s="82">
        <f t="shared" si="5"/>
        <v>0.11002699183044044</v>
      </c>
      <c r="R23" s="83">
        <v>0.12613200393030594</v>
      </c>
      <c r="S23" s="84">
        <f t="shared" si="6"/>
        <v>2.0002220024199837</v>
      </c>
      <c r="T23" s="85">
        <f>分析係数表!F26</f>
        <v>0.33441013592884711</v>
      </c>
      <c r="U23" s="86">
        <f t="shared" si="7"/>
        <v>0.66889451171713754</v>
      </c>
      <c r="V23" s="87">
        <f>分析係数表!D26</f>
        <v>3.0416177210941434E-2</v>
      </c>
      <c r="W23" s="167">
        <f t="shared" si="8"/>
        <v>0</v>
      </c>
      <c r="X23" s="76">
        <f>分析係数表!E26</f>
        <v>3.3227051518711193E-2</v>
      </c>
      <c r="Y23" s="166">
        <f t="shared" si="9"/>
        <v>0</v>
      </c>
    </row>
    <row r="24" spans="1:25" x14ac:dyDescent="0.2">
      <c r="A24" s="6" t="s">
        <v>12</v>
      </c>
      <c r="B24" s="5" t="s">
        <v>366</v>
      </c>
      <c r="C24" s="90"/>
      <c r="D24" s="76">
        <f>投入係数表!Q24</f>
        <v>8.5689802913453304E-4</v>
      </c>
      <c r="E24" s="77">
        <f t="shared" si="0"/>
        <v>8.5689802913453308E-2</v>
      </c>
      <c r="F24" s="76">
        <f>分析係数表!C27</f>
        <v>0.55841188231933736</v>
      </c>
      <c r="G24" s="77">
        <f t="shared" si="1"/>
        <v>4.78502041404745E-2</v>
      </c>
      <c r="H24" s="77">
        <v>5.0392905977363352E-2</v>
      </c>
      <c r="I24" s="77">
        <f t="shared" si="2"/>
        <v>5.0392905977363352E-2</v>
      </c>
      <c r="J24" s="76">
        <f>分析係数表!G27</f>
        <v>0.17085913312693499</v>
      </c>
      <c r="K24" s="78">
        <f t="shared" si="3"/>
        <v>8.6100882310394429E-3</v>
      </c>
      <c r="L24" s="79"/>
      <c r="M24" s="80"/>
      <c r="N24" s="81">
        <f>分析係数表!H27</f>
        <v>1.1844494183421551E-2</v>
      </c>
      <c r="O24" s="82">
        <f t="shared" si="4"/>
        <v>0.16494370382584628</v>
      </c>
      <c r="P24" s="76">
        <f>分析係数表!C27</f>
        <v>0.55841188231933736</v>
      </c>
      <c r="Q24" s="82">
        <f t="shared" si="5"/>
        <v>9.2106524130114109E-2</v>
      </c>
      <c r="R24" s="83">
        <v>9.429093057676094E-2</v>
      </c>
      <c r="S24" s="84">
        <f t="shared" si="6"/>
        <v>0.14468383655412428</v>
      </c>
      <c r="T24" s="85">
        <f>分析係数表!F27</f>
        <v>0.32159442724458204</v>
      </c>
      <c r="U24" s="86">
        <f t="shared" si="7"/>
        <v>4.652951554817232E-2</v>
      </c>
      <c r="V24" s="87">
        <f>分析係数表!D27</f>
        <v>0</v>
      </c>
      <c r="W24" s="167">
        <f t="shared" si="8"/>
        <v>0</v>
      </c>
      <c r="X24" s="76">
        <f>分析係数表!E27</f>
        <v>0</v>
      </c>
      <c r="Y24" s="166">
        <f t="shared" si="9"/>
        <v>0</v>
      </c>
    </row>
    <row r="25" spans="1:25" x14ac:dyDescent="0.2">
      <c r="A25" s="6" t="s">
        <v>13</v>
      </c>
      <c r="B25" s="5" t="s">
        <v>192</v>
      </c>
      <c r="C25" s="90"/>
      <c r="D25" s="76">
        <f>投入係数表!Q25</f>
        <v>0</v>
      </c>
      <c r="E25" s="77">
        <f t="shared" si="0"/>
        <v>0</v>
      </c>
      <c r="F25" s="76">
        <f>分析係数表!C28</f>
        <v>4.6678935921030562E-2</v>
      </c>
      <c r="G25" s="77">
        <f t="shared" si="1"/>
        <v>0</v>
      </c>
      <c r="H25" s="77">
        <v>3.0537246745194961E-3</v>
      </c>
      <c r="I25" s="77">
        <f t="shared" si="2"/>
        <v>3.0537246745194961E-3</v>
      </c>
      <c r="J25" s="76">
        <f>分析係数表!G28</f>
        <v>0.12480417754569191</v>
      </c>
      <c r="K25" s="78">
        <f t="shared" si="3"/>
        <v>3.8111759645439146E-4</v>
      </c>
      <c r="L25" s="79"/>
      <c r="M25" s="80"/>
      <c r="N25" s="81">
        <f>分析係数表!H28</f>
        <v>2.1854196486037331E-2</v>
      </c>
      <c r="O25" s="82">
        <f t="shared" si="4"/>
        <v>0.30433651760243335</v>
      </c>
      <c r="P25" s="76">
        <f>分析係数表!C28</f>
        <v>4.6678935921030562E-2</v>
      </c>
      <c r="Q25" s="82">
        <f t="shared" si="5"/>
        <v>1.4206104803593576E-2</v>
      </c>
      <c r="R25" s="83">
        <v>1.5303799601834669E-2</v>
      </c>
      <c r="S25" s="84">
        <f t="shared" si="6"/>
        <v>1.8357524276354165E-2</v>
      </c>
      <c r="T25" s="85">
        <f>分析係数表!F28</f>
        <v>0.21409921671018275</v>
      </c>
      <c r="U25" s="86">
        <f t="shared" si="7"/>
        <v>3.9303315683055914E-3</v>
      </c>
      <c r="V25" s="87">
        <f>分析係数表!D28</f>
        <v>3.7075718015665796E-2</v>
      </c>
      <c r="W25" s="167">
        <f t="shared" si="8"/>
        <v>0</v>
      </c>
      <c r="X25" s="76">
        <f>分析係数表!E28</f>
        <v>3.3420365535248041E-2</v>
      </c>
      <c r="Y25" s="166">
        <f t="shared" si="9"/>
        <v>0</v>
      </c>
    </row>
    <row r="26" spans="1:25" x14ac:dyDescent="0.2">
      <c r="A26" s="6" t="s">
        <v>14</v>
      </c>
      <c r="B26" s="5" t="s">
        <v>50</v>
      </c>
      <c r="C26" s="90"/>
      <c r="D26" s="76">
        <f>投入係数表!Q26</f>
        <v>8.5689802913453304E-4</v>
      </c>
      <c r="E26" s="77">
        <f t="shared" si="0"/>
        <v>8.5689802913453308E-2</v>
      </c>
      <c r="F26" s="76">
        <f>分析係数表!C29</f>
        <v>0.714898177920686</v>
      </c>
      <c r="G26" s="77">
        <f t="shared" si="1"/>
        <v>6.1259483969210458E-2</v>
      </c>
      <c r="H26" s="77">
        <v>0.18900657539698329</v>
      </c>
      <c r="I26" s="77">
        <f t="shared" si="2"/>
        <v>0.18900657539698329</v>
      </c>
      <c r="J26" s="76">
        <f>分析係数表!G29</f>
        <v>0.2589450092051549</v>
      </c>
      <c r="K26" s="78">
        <f t="shared" si="3"/>
        <v>4.8942309406006641E-2</v>
      </c>
      <c r="L26" s="79"/>
      <c r="M26" s="80"/>
      <c r="N26" s="81">
        <f>分析係数表!H29</f>
        <v>1.0662926637143489E-2</v>
      </c>
      <c r="O26" s="82">
        <f t="shared" si="4"/>
        <v>0.14848946573129715</v>
      </c>
      <c r="P26" s="76">
        <f>分析係数表!C29</f>
        <v>0.714898177920686</v>
      </c>
      <c r="Q26" s="82">
        <f t="shared" si="5"/>
        <v>0.10615484849172048</v>
      </c>
      <c r="R26" s="83">
        <v>0.17914835256480122</v>
      </c>
      <c r="S26" s="84">
        <f t="shared" si="6"/>
        <v>0.36815492796178451</v>
      </c>
      <c r="T26" s="85">
        <f>分析係数表!F29</f>
        <v>0.37284879532538223</v>
      </c>
      <c r="U26" s="86">
        <f t="shared" si="7"/>
        <v>0.13726612138365424</v>
      </c>
      <c r="V26" s="87">
        <f>分析係数表!D29</f>
        <v>6.5236532458176578E-3</v>
      </c>
      <c r="W26" s="167">
        <f t="shared" si="8"/>
        <v>0</v>
      </c>
      <c r="X26" s="76">
        <f>分析係数表!E29</f>
        <v>4.8026895061234294E-3</v>
      </c>
      <c r="Y26" s="166">
        <f t="shared" si="9"/>
        <v>0</v>
      </c>
    </row>
    <row r="27" spans="1:25" x14ac:dyDescent="0.2">
      <c r="A27" s="6" t="s">
        <v>15</v>
      </c>
      <c r="B27" s="5" t="s">
        <v>36</v>
      </c>
      <c r="C27" s="90"/>
      <c r="D27" s="76">
        <f>投入係数表!Q27</f>
        <v>1.7137960582690661E-3</v>
      </c>
      <c r="E27" s="77">
        <f t="shared" si="0"/>
        <v>0.17137960582690662</v>
      </c>
      <c r="F27" s="76">
        <f>分析係数表!C30</f>
        <v>1</v>
      </c>
      <c r="G27" s="77">
        <f t="shared" si="1"/>
        <v>0.17137960582690662</v>
      </c>
      <c r="H27" s="77">
        <v>0.24011444123187603</v>
      </c>
      <c r="I27" s="77">
        <f t="shared" si="2"/>
        <v>0.24011444123187603</v>
      </c>
      <c r="J27" s="76">
        <f>分析係数表!G30</f>
        <v>0.34457852549986789</v>
      </c>
      <c r="K27" s="78">
        <f t="shared" si="3"/>
        <v>8.2738280110904519E-2</v>
      </c>
      <c r="L27" s="79"/>
      <c r="M27" s="80"/>
      <c r="N27" s="81">
        <f>分析係数表!H30</f>
        <v>0</v>
      </c>
      <c r="O27" s="82">
        <f t="shared" si="4"/>
        <v>0</v>
      </c>
      <c r="P27" s="76">
        <f>分析係数表!C30</f>
        <v>1</v>
      </c>
      <c r="Q27" s="82">
        <f t="shared" si="5"/>
        <v>0</v>
      </c>
      <c r="R27" s="83">
        <v>2.9247050871485651E-2</v>
      </c>
      <c r="S27" s="84">
        <f t="shared" si="6"/>
        <v>0.26936149210336169</v>
      </c>
      <c r="T27" s="85">
        <f>分析係数表!F30</f>
        <v>0.44032414339822074</v>
      </c>
      <c r="U27" s="86">
        <f t="shared" si="7"/>
        <v>0.11860636827487933</v>
      </c>
      <c r="V27" s="87">
        <f>分析係数表!D30</f>
        <v>0.11177662291905223</v>
      </c>
      <c r="W27" s="167">
        <f t="shared" si="8"/>
        <v>0</v>
      </c>
      <c r="X27" s="76">
        <f>分析係数表!E30</f>
        <v>7.5662820399894304E-2</v>
      </c>
      <c r="Y27" s="166">
        <f t="shared" si="9"/>
        <v>0</v>
      </c>
    </row>
    <row r="28" spans="1:25" x14ac:dyDescent="0.2">
      <c r="A28" s="6" t="s">
        <v>16</v>
      </c>
      <c r="B28" s="5" t="s">
        <v>193</v>
      </c>
      <c r="C28" s="90"/>
      <c r="D28" s="76">
        <f>投入係数表!Q28</f>
        <v>1.456726649528706E-2</v>
      </c>
      <c r="E28" s="77">
        <f t="shared" si="0"/>
        <v>1.4567266495287061</v>
      </c>
      <c r="F28" s="76">
        <f>分析係数表!C31</f>
        <v>0.96265092809515229</v>
      </c>
      <c r="G28" s="77">
        <f t="shared" si="1"/>
        <v>1.4023192611497506</v>
      </c>
      <c r="H28" s="77">
        <v>1.9070304706190793</v>
      </c>
      <c r="I28" s="77">
        <f t="shared" si="2"/>
        <v>1.9070304706190793</v>
      </c>
      <c r="J28" s="76">
        <f>分析係数表!G31</f>
        <v>7.0888135593220339E-2</v>
      </c>
      <c r="K28" s="78">
        <f t="shared" si="3"/>
        <v>0.1351858345816481</v>
      </c>
      <c r="L28" s="79"/>
      <c r="M28" s="80"/>
      <c r="N28" s="81">
        <f>分析係数表!H31</f>
        <v>2.4361425181798096E-2</v>
      </c>
      <c r="O28" s="82">
        <f t="shared" si="4"/>
        <v>0.33925160819330591</v>
      </c>
      <c r="P28" s="76">
        <f>分析係数表!C31</f>
        <v>0.96265092809515229</v>
      </c>
      <c r="Q28" s="82">
        <f t="shared" si="5"/>
        <v>0.32658087548505893</v>
      </c>
      <c r="R28" s="83">
        <v>0.46452734382071675</v>
      </c>
      <c r="S28" s="84">
        <f t="shared" si="6"/>
        <v>2.3715578144397962</v>
      </c>
      <c r="T28" s="85">
        <f>分析係数表!F31</f>
        <v>0.34461468926553673</v>
      </c>
      <c r="U28" s="86">
        <f t="shared" si="7"/>
        <v>0.81727365929842577</v>
      </c>
      <c r="V28" s="87">
        <f>分析係数表!D31</f>
        <v>2.2598870056497176E-3</v>
      </c>
      <c r="W28" s="167">
        <f t="shared" si="8"/>
        <v>0</v>
      </c>
      <c r="X28" s="76">
        <f>分析係数表!E31</f>
        <v>1.9706214689265535E-3</v>
      </c>
      <c r="Y28" s="166">
        <f t="shared" si="9"/>
        <v>0</v>
      </c>
    </row>
    <row r="29" spans="1:25" x14ac:dyDescent="0.2">
      <c r="A29" s="6" t="s">
        <v>17</v>
      </c>
      <c r="B29" s="5" t="s">
        <v>273</v>
      </c>
      <c r="C29" s="90"/>
      <c r="D29" s="76">
        <f>投入係数表!Q29</f>
        <v>8.5689802913453304E-4</v>
      </c>
      <c r="E29" s="77">
        <f t="shared" si="0"/>
        <v>8.5689802913453308E-2</v>
      </c>
      <c r="F29" s="76">
        <f>分析係数表!C32</f>
        <v>0.97339246119733924</v>
      </c>
      <c r="G29" s="77">
        <f t="shared" si="1"/>
        <v>8.3409808157441243E-2</v>
      </c>
      <c r="H29" s="77">
        <v>0.10750611084693709</v>
      </c>
      <c r="I29" s="77">
        <f t="shared" si="2"/>
        <v>0.10750611084693709</v>
      </c>
      <c r="J29" s="76">
        <f>分析係数表!G32</f>
        <v>0.14027149321266968</v>
      </c>
      <c r="K29" s="78">
        <f t="shared" si="3"/>
        <v>1.5080042697986651E-2</v>
      </c>
      <c r="L29" s="79"/>
      <c r="M29" s="80"/>
      <c r="N29" s="81">
        <f>分析係数表!H32</f>
        <v>6.9260991940364464E-3</v>
      </c>
      <c r="O29" s="82">
        <f t="shared" si="4"/>
        <v>9.6451265578617329E-2</v>
      </c>
      <c r="P29" s="76">
        <f>分析係数表!C32</f>
        <v>0.97339246119733924</v>
      </c>
      <c r="Q29" s="82">
        <f t="shared" si="5"/>
        <v>9.3884934787168528E-2</v>
      </c>
      <c r="R29" s="83">
        <v>0.12621505218682094</v>
      </c>
      <c r="S29" s="84">
        <f t="shared" si="6"/>
        <v>0.23372116303375803</v>
      </c>
      <c r="T29" s="85">
        <f>分析係数表!F32</f>
        <v>0.48190045248868779</v>
      </c>
      <c r="U29" s="86">
        <f t="shared" si="7"/>
        <v>0.11263033422215037</v>
      </c>
      <c r="V29" s="87">
        <f>分析係数表!D32</f>
        <v>3.0542986425339366E-2</v>
      </c>
      <c r="W29" s="167">
        <f t="shared" si="8"/>
        <v>0</v>
      </c>
      <c r="X29" s="76">
        <f>分析係数表!E32</f>
        <v>4.6380090497737558E-2</v>
      </c>
      <c r="Y29" s="166">
        <f t="shared" si="9"/>
        <v>0</v>
      </c>
    </row>
    <row r="30" spans="1:25" x14ac:dyDescent="0.2">
      <c r="A30" s="6" t="s">
        <v>18</v>
      </c>
      <c r="B30" s="5" t="s">
        <v>274</v>
      </c>
      <c r="C30" s="90"/>
      <c r="D30" s="76">
        <f>投入係数表!Q30</f>
        <v>0</v>
      </c>
      <c r="E30" s="77">
        <f t="shared" si="0"/>
        <v>0</v>
      </c>
      <c r="F30" s="76">
        <f>分析係数表!C33</f>
        <v>0.73613503272476755</v>
      </c>
      <c r="G30" s="77">
        <f t="shared" si="1"/>
        <v>0</v>
      </c>
      <c r="H30" s="77">
        <v>3.4124858709607922E-2</v>
      </c>
      <c r="I30" s="77">
        <f t="shared" si="2"/>
        <v>3.4124858709607922E-2</v>
      </c>
      <c r="J30" s="76">
        <f>分析係数表!G33</f>
        <v>0.507239607659972</v>
      </c>
      <c r="K30" s="78">
        <f t="shared" si="3"/>
        <v>1.7309479943313499E-2</v>
      </c>
      <c r="L30" s="79"/>
      <c r="M30" s="80"/>
      <c r="N30" s="81">
        <f>分析係数表!H33</f>
        <v>1.0278677028597778E-3</v>
      </c>
      <c r="O30" s="82">
        <f t="shared" si="4"/>
        <v>1.4313849399323238E-2</v>
      </c>
      <c r="P30" s="76">
        <f>分析係数表!C33</f>
        <v>0.73613503272476755</v>
      </c>
      <c r="Q30" s="82">
        <f t="shared" si="5"/>
        <v>1.0536925995988206E-2</v>
      </c>
      <c r="R30" s="83">
        <v>5.0768082994723976E-2</v>
      </c>
      <c r="S30" s="84">
        <f t="shared" si="6"/>
        <v>8.4892941704331898E-2</v>
      </c>
      <c r="T30" s="85">
        <f>分析係数表!F33</f>
        <v>0.64409154600653895</v>
      </c>
      <c r="U30" s="86">
        <f t="shared" si="7"/>
        <v>5.4678826067386117E-2</v>
      </c>
      <c r="V30" s="87">
        <f>分析係数表!D33</f>
        <v>0.11583372255955161</v>
      </c>
      <c r="W30" s="167">
        <f t="shared" si="8"/>
        <v>0</v>
      </c>
      <c r="X30" s="76">
        <f>分析係数表!E33</f>
        <v>0.11116300794021486</v>
      </c>
      <c r="Y30" s="166">
        <f t="shared" si="9"/>
        <v>0</v>
      </c>
    </row>
    <row r="31" spans="1:25" x14ac:dyDescent="0.2">
      <c r="A31" s="6" t="s">
        <v>19</v>
      </c>
      <c r="B31" s="5" t="s">
        <v>275</v>
      </c>
      <c r="C31" s="90"/>
      <c r="D31" s="76">
        <f>投入係数表!Q31</f>
        <v>4.5415595544130251E-2</v>
      </c>
      <c r="E31" s="77">
        <f t="shared" si="0"/>
        <v>4.5415595544130252</v>
      </c>
      <c r="F31" s="76">
        <f>分析係数表!C34</f>
        <v>0.16452089215864052</v>
      </c>
      <c r="G31" s="77">
        <f t="shared" si="1"/>
        <v>0.74718142968362877</v>
      </c>
      <c r="H31" s="77">
        <v>0.82751285406934882</v>
      </c>
      <c r="I31" s="77">
        <f t="shared" si="2"/>
        <v>0.82751285406934882</v>
      </c>
      <c r="J31" s="76">
        <f>分析係数表!G34</f>
        <v>0.42495687176538238</v>
      </c>
      <c r="K31" s="78">
        <f t="shared" si="3"/>
        <v>0.35165727381095385</v>
      </c>
      <c r="L31" s="79"/>
      <c r="M31" s="80"/>
      <c r="N31" s="81">
        <f>分析係数表!H34</f>
        <v>0.1722879182316833</v>
      </c>
      <c r="O31" s="82">
        <f t="shared" si="4"/>
        <v>2.3992419530547875</v>
      </c>
      <c r="P31" s="76">
        <f>分析係数表!C34</f>
        <v>0.16452089215864052</v>
      </c>
      <c r="Q31" s="82">
        <f t="shared" si="5"/>
        <v>0.39472542662101273</v>
      </c>
      <c r="R31" s="83">
        <v>0.44373659266413423</v>
      </c>
      <c r="S31" s="84">
        <f t="shared" si="6"/>
        <v>1.2712494467334832</v>
      </c>
      <c r="T31" s="85">
        <f>分析係数表!F34</f>
        <v>0.6985815602836879</v>
      </c>
      <c r="U31" s="86">
        <f t="shared" si="7"/>
        <v>0.8880714220088517</v>
      </c>
      <c r="V31" s="87">
        <f>分析係数表!D34</f>
        <v>0.35882691201840139</v>
      </c>
      <c r="W31" s="167">
        <f t="shared" si="8"/>
        <v>0</v>
      </c>
      <c r="X31" s="76">
        <f>分析係数表!E34</f>
        <v>0.25177304964539005</v>
      </c>
      <c r="Y31" s="166">
        <f t="shared" si="9"/>
        <v>0</v>
      </c>
    </row>
    <row r="32" spans="1:25" x14ac:dyDescent="0.2">
      <c r="A32" s="6" t="s">
        <v>20</v>
      </c>
      <c r="B32" s="5" t="s">
        <v>37</v>
      </c>
      <c r="C32" s="90"/>
      <c r="D32" s="76">
        <f>投入係数表!Q32</f>
        <v>5.9982862039417309E-3</v>
      </c>
      <c r="E32" s="77">
        <f t="shared" si="0"/>
        <v>0.59982862039417306</v>
      </c>
      <c r="F32" s="76">
        <f>分析係数表!C35</f>
        <v>0.4086737714624038</v>
      </c>
      <c r="G32" s="77">
        <f t="shared" si="1"/>
        <v>0.24513422452757724</v>
      </c>
      <c r="H32" s="77">
        <v>0.31073893760123988</v>
      </c>
      <c r="I32" s="77">
        <f t="shared" si="2"/>
        <v>0.31073893760123988</v>
      </c>
      <c r="J32" s="76">
        <f>分析係数表!G35</f>
        <v>0.3140916808149406</v>
      </c>
      <c r="K32" s="78">
        <f t="shared" si="3"/>
        <v>9.7600515205822386E-2</v>
      </c>
      <c r="L32" s="79"/>
      <c r="M32" s="80"/>
      <c r="N32" s="81">
        <f>分析係数表!H35</f>
        <v>6.449629679439764E-2</v>
      </c>
      <c r="O32" s="82">
        <f t="shared" si="4"/>
        <v>0.89816060623417027</v>
      </c>
      <c r="P32" s="76">
        <f>分析係数表!C35</f>
        <v>0.4086737714624038</v>
      </c>
      <c r="Q32" s="82">
        <f t="shared" si="5"/>
        <v>0.36705468232867733</v>
      </c>
      <c r="R32" s="83">
        <v>0.41552828765179378</v>
      </c>
      <c r="S32" s="84">
        <f t="shared" si="6"/>
        <v>0.72626722525303367</v>
      </c>
      <c r="T32" s="85">
        <f>分析係数表!F35</f>
        <v>0.64261460101867574</v>
      </c>
      <c r="U32" s="86">
        <f t="shared" si="7"/>
        <v>0.46670992318891891</v>
      </c>
      <c r="V32" s="87">
        <f>分析係数表!D35</f>
        <v>5.9932088285229203E-2</v>
      </c>
      <c r="W32" s="167">
        <f t="shared" si="8"/>
        <v>0</v>
      </c>
      <c r="X32" s="76">
        <f>分析係数表!E35</f>
        <v>5.2631578947368418E-2</v>
      </c>
      <c r="Y32" s="166">
        <f t="shared" si="9"/>
        <v>0</v>
      </c>
    </row>
    <row r="33" spans="1:25" x14ac:dyDescent="0.2">
      <c r="A33" s="6" t="s">
        <v>21</v>
      </c>
      <c r="B33" s="5" t="s">
        <v>38</v>
      </c>
      <c r="C33" s="90"/>
      <c r="D33" s="76">
        <f>投入係数表!Q33</f>
        <v>1.7137960582690661E-3</v>
      </c>
      <c r="E33" s="77">
        <f t="shared" si="0"/>
        <v>0.17137960582690662</v>
      </c>
      <c r="F33" s="76">
        <f>分析係数表!C36</f>
        <v>0.74689610106730564</v>
      </c>
      <c r="G33" s="77">
        <f t="shared" si="1"/>
        <v>0.12800275939456826</v>
      </c>
      <c r="H33" s="77">
        <v>0.1910700834061782</v>
      </c>
      <c r="I33" s="77">
        <f t="shared" si="2"/>
        <v>0.1910700834061782</v>
      </c>
      <c r="J33" s="76">
        <f>分析係数表!G36</f>
        <v>1.5876708345449259E-2</v>
      </c>
      <c r="K33" s="78">
        <f t="shared" si="3"/>
        <v>3.0335639877805557E-3</v>
      </c>
      <c r="L33" s="79"/>
      <c r="M33" s="80"/>
      <c r="N33" s="81">
        <f>分析係数表!H36</f>
        <v>4.3132018559256094E-2</v>
      </c>
      <c r="O33" s="82">
        <f t="shared" si="4"/>
        <v>0.60064657759776952</v>
      </c>
      <c r="P33" s="76">
        <f>分析係数表!C36</f>
        <v>0.74689610106730564</v>
      </c>
      <c r="Q33" s="82">
        <f t="shared" si="5"/>
        <v>0.44862058692719492</v>
      </c>
      <c r="R33" s="83">
        <v>0.51721321990196667</v>
      </c>
      <c r="S33" s="84">
        <f t="shared" si="6"/>
        <v>0.70828330330814482</v>
      </c>
      <c r="T33" s="85">
        <f>分析係数表!F36</f>
        <v>0.88601337598138996</v>
      </c>
      <c r="U33" s="86">
        <f t="shared" si="7"/>
        <v>0.62754848071530023</v>
      </c>
      <c r="V33" s="87">
        <f>分析係数表!D36</f>
        <v>1.0468159348647864E-2</v>
      </c>
      <c r="W33" s="167">
        <f t="shared" si="8"/>
        <v>0</v>
      </c>
      <c r="X33" s="76">
        <f>分析係数表!E36</f>
        <v>4.1291072986333237E-3</v>
      </c>
      <c r="Y33" s="166">
        <f t="shared" si="9"/>
        <v>0</v>
      </c>
    </row>
    <row r="34" spans="1:25" x14ac:dyDescent="0.2">
      <c r="A34" s="6" t="s">
        <v>22</v>
      </c>
      <c r="B34" s="5" t="s">
        <v>378</v>
      </c>
      <c r="C34" s="90"/>
      <c r="D34" s="76">
        <f>投入係数表!Q34</f>
        <v>1.5424164524421594E-2</v>
      </c>
      <c r="E34" s="77">
        <f t="shared" si="0"/>
        <v>1.5424164524421593</v>
      </c>
      <c r="F34" s="76">
        <f>分析係数表!C37</f>
        <v>0.19184325518019074</v>
      </c>
      <c r="G34" s="77">
        <f t="shared" si="1"/>
        <v>0.29590219307998572</v>
      </c>
      <c r="H34" s="77">
        <v>0.37427199930772953</v>
      </c>
      <c r="I34" s="77">
        <f t="shared" si="2"/>
        <v>0.37427199930772953</v>
      </c>
      <c r="J34" s="76">
        <f>分析係数表!G37</f>
        <v>0.41984423991099423</v>
      </c>
      <c r="K34" s="78">
        <f t="shared" si="3"/>
        <v>0.15713594306932185</v>
      </c>
      <c r="L34" s="79"/>
      <c r="M34" s="80"/>
      <c r="N34" s="81">
        <f>分析係数表!H37</f>
        <v>5.2046609477516596E-2</v>
      </c>
      <c r="O34" s="82">
        <f t="shared" si="4"/>
        <v>0.72478912192087197</v>
      </c>
      <c r="P34" s="76">
        <f>分析係数表!C37</f>
        <v>0.19184325518019074</v>
      </c>
      <c r="Q34" s="82">
        <f t="shared" si="5"/>
        <v>0.13904590446849222</v>
      </c>
      <c r="R34" s="83">
        <v>0.18591965064807439</v>
      </c>
      <c r="S34" s="84">
        <f t="shared" si="6"/>
        <v>0.56019164995580395</v>
      </c>
      <c r="T34" s="85">
        <f>分析係数表!F37</f>
        <v>0.69485182562961467</v>
      </c>
      <c r="U34" s="86">
        <f t="shared" si="7"/>
        <v>0.38925019067425642</v>
      </c>
      <c r="V34" s="87">
        <f>分析係数表!D37</f>
        <v>8.7589764337008186E-2</v>
      </c>
      <c r="W34" s="167">
        <f t="shared" si="8"/>
        <v>0</v>
      </c>
      <c r="X34" s="76">
        <f>分析係数表!E37</f>
        <v>8.1420046525740877E-2</v>
      </c>
      <c r="Y34" s="166">
        <f t="shared" si="9"/>
        <v>0</v>
      </c>
    </row>
    <row r="35" spans="1:25" x14ac:dyDescent="0.2">
      <c r="A35" s="6" t="s">
        <v>23</v>
      </c>
      <c r="B35" s="5" t="s">
        <v>194</v>
      </c>
      <c r="C35" s="90"/>
      <c r="D35" s="76">
        <f>投入係数表!Q35</f>
        <v>5.9982862039417309E-3</v>
      </c>
      <c r="E35" s="77">
        <f t="shared" si="0"/>
        <v>0.59982862039417306</v>
      </c>
      <c r="F35" s="76">
        <f>分析係数表!C38</f>
        <v>3.8450184501845008E-2</v>
      </c>
      <c r="G35" s="77">
        <f t="shared" si="1"/>
        <v>2.3063521123643106E-2</v>
      </c>
      <c r="H35" s="77">
        <v>3.1343819584991439E-2</v>
      </c>
      <c r="I35" s="77">
        <f t="shared" si="2"/>
        <v>3.1343819584991439E-2</v>
      </c>
      <c r="J35" s="76">
        <f>分析係数表!G38</f>
        <v>0.35618279569892475</v>
      </c>
      <c r="K35" s="78">
        <f t="shared" si="3"/>
        <v>1.1164129287664961E-2</v>
      </c>
      <c r="L35" s="79"/>
      <c r="M35" s="80"/>
      <c r="N35" s="81">
        <f>分析係数表!H38</f>
        <v>4.5927434461426143E-2</v>
      </c>
      <c r="O35" s="82">
        <f t="shared" si="4"/>
        <v>0.63957489699219061</v>
      </c>
      <c r="P35" s="76">
        <f>分析係数表!C38</f>
        <v>3.8450184501845008E-2</v>
      </c>
      <c r="Q35" s="82">
        <f t="shared" si="5"/>
        <v>2.4591772792098246E-2</v>
      </c>
      <c r="R35" s="83">
        <v>3.2123381719987416E-2</v>
      </c>
      <c r="S35" s="84">
        <f t="shared" si="6"/>
        <v>6.3467201304978849E-2</v>
      </c>
      <c r="T35" s="85">
        <f>分析係数表!F38</f>
        <v>0.56854838709677424</v>
      </c>
      <c r="U35" s="86">
        <f t="shared" si="7"/>
        <v>3.6084174935492007E-2</v>
      </c>
      <c r="V35" s="87">
        <f>分析係数表!D38</f>
        <v>5.6451612903225805E-2</v>
      </c>
      <c r="W35" s="167">
        <f t="shared" si="8"/>
        <v>0</v>
      </c>
      <c r="X35" s="76">
        <f>分析係数表!E38</f>
        <v>4.7043010752688172E-2</v>
      </c>
      <c r="Y35" s="166">
        <f t="shared" si="9"/>
        <v>0</v>
      </c>
    </row>
    <row r="36" spans="1:25" x14ac:dyDescent="0.2">
      <c r="A36" s="6" t="s">
        <v>24</v>
      </c>
      <c r="B36" s="5" t="s">
        <v>39</v>
      </c>
      <c r="C36" s="90"/>
      <c r="D36" s="76">
        <f>投入係数表!Q36</f>
        <v>0</v>
      </c>
      <c r="E36" s="77">
        <f t="shared" si="0"/>
        <v>0</v>
      </c>
      <c r="F36" s="76">
        <f>分析係数表!C39</f>
        <v>1</v>
      </c>
      <c r="G36" s="77">
        <f t="shared" si="1"/>
        <v>0</v>
      </c>
      <c r="H36" s="77">
        <v>0.17627484685364539</v>
      </c>
      <c r="I36" s="77">
        <f t="shared" si="2"/>
        <v>0.17627484685364539</v>
      </c>
      <c r="J36" s="76">
        <f>分析係数表!G39</f>
        <v>0.35147550111358572</v>
      </c>
      <c r="K36" s="78">
        <f t="shared" si="3"/>
        <v>6.1956290131605592E-2</v>
      </c>
      <c r="L36" s="79"/>
      <c r="M36" s="80"/>
      <c r="N36" s="81">
        <f>分析係数表!H39</f>
        <v>4.1114708114391111E-3</v>
      </c>
      <c r="O36" s="82">
        <f t="shared" si="4"/>
        <v>5.7255397597292951E-2</v>
      </c>
      <c r="P36" s="76">
        <f>分析係数表!C39</f>
        <v>1</v>
      </c>
      <c r="Q36" s="82">
        <f t="shared" si="5"/>
        <v>5.7255397597292951E-2</v>
      </c>
      <c r="R36" s="83">
        <v>0.30272501601778162</v>
      </c>
      <c r="S36" s="84">
        <f t="shared" si="6"/>
        <v>0.47899986287142704</v>
      </c>
      <c r="T36" s="85">
        <f>分析係数表!F39</f>
        <v>0.70211581291759462</v>
      </c>
      <c r="U36" s="86">
        <f t="shared" si="7"/>
        <v>0.33631337810738832</v>
      </c>
      <c r="V36" s="87">
        <f>分析係数表!D39</f>
        <v>7.4053452115812921E-2</v>
      </c>
      <c r="W36" s="167">
        <f t="shared" si="8"/>
        <v>0</v>
      </c>
      <c r="X36" s="76">
        <f>分析係数表!E39</f>
        <v>9.3819599109131402E-2</v>
      </c>
      <c r="Y36" s="166">
        <f t="shared" si="9"/>
        <v>0</v>
      </c>
    </row>
    <row r="37" spans="1:25" x14ac:dyDescent="0.2">
      <c r="A37" s="6" t="s">
        <v>25</v>
      </c>
      <c r="B37" s="5" t="s">
        <v>40</v>
      </c>
      <c r="C37" s="90"/>
      <c r="D37" s="76">
        <f>投入係数表!Q37</f>
        <v>0</v>
      </c>
      <c r="E37" s="77">
        <f t="shared" si="0"/>
        <v>0</v>
      </c>
      <c r="F37" s="76">
        <f>分析係数表!C40</f>
        <v>0.87072171446580526</v>
      </c>
      <c r="G37" s="77">
        <f t="shared" si="1"/>
        <v>0</v>
      </c>
      <c r="H37" s="77">
        <v>2.8428584369829951E-3</v>
      </c>
      <c r="I37" s="77">
        <f t="shared" si="2"/>
        <v>2.8428584369829951E-3</v>
      </c>
      <c r="J37" s="76">
        <f>分析係数表!G40</f>
        <v>0.51632160548710782</v>
      </c>
      <c r="K37" s="78">
        <f t="shared" si="3"/>
        <v>1.4678292323556299E-3</v>
      </c>
      <c r="L37" s="79"/>
      <c r="M37" s="80"/>
      <c r="N37" s="81">
        <f>分析係数表!H40</f>
        <v>3.2209723436344248E-2</v>
      </c>
      <c r="O37" s="82">
        <f t="shared" si="4"/>
        <v>0.44854520594327862</v>
      </c>
      <c r="P37" s="76">
        <f>分析係数表!C40</f>
        <v>0.87072171446580526</v>
      </c>
      <c r="Q37" s="82">
        <f t="shared" si="5"/>
        <v>0.39055805073434929</v>
      </c>
      <c r="R37" s="83">
        <v>0.39135868253157519</v>
      </c>
      <c r="S37" s="84">
        <f t="shared" si="6"/>
        <v>0.3942015409685582</v>
      </c>
      <c r="T37" s="85">
        <f>分析係数表!F40</f>
        <v>0.71084719928870821</v>
      </c>
      <c r="U37" s="86">
        <f t="shared" si="7"/>
        <v>0.28021706135279256</v>
      </c>
      <c r="V37" s="87">
        <f>分析係数表!D40</f>
        <v>7.6590880223548832E-2</v>
      </c>
      <c r="W37" s="167">
        <f t="shared" si="8"/>
        <v>0</v>
      </c>
      <c r="X37" s="76">
        <f>分析係数表!E40</f>
        <v>4.8520259113425633E-2</v>
      </c>
      <c r="Y37" s="166">
        <f t="shared" si="9"/>
        <v>0</v>
      </c>
    </row>
    <row r="38" spans="1:25" x14ac:dyDescent="0.2">
      <c r="A38" s="6" t="s">
        <v>26</v>
      </c>
      <c r="B38" s="5" t="s">
        <v>277</v>
      </c>
      <c r="C38" s="90"/>
      <c r="D38" s="76">
        <f>投入係数表!Q38</f>
        <v>0</v>
      </c>
      <c r="E38" s="77">
        <f t="shared" si="0"/>
        <v>0</v>
      </c>
      <c r="F38" s="76">
        <f>分析係数表!C41</f>
        <v>0.84583808437856334</v>
      </c>
      <c r="G38" s="77">
        <f t="shared" si="1"/>
        <v>0</v>
      </c>
      <c r="H38" s="77">
        <v>1.8176469773206931E-3</v>
      </c>
      <c r="I38" s="77">
        <f t="shared" si="2"/>
        <v>1.8176469773206931E-3</v>
      </c>
      <c r="J38" s="76">
        <f>分析係数表!G41</f>
        <v>0.44301808878315901</v>
      </c>
      <c r="K38" s="78">
        <f t="shared" si="3"/>
        <v>8.0525048997509942E-4</v>
      </c>
      <c r="L38" s="79"/>
      <c r="M38" s="80"/>
      <c r="N38" s="81">
        <f>分析係数表!H41</f>
        <v>7.1326333586297655E-2</v>
      </c>
      <c r="O38" s="82">
        <f t="shared" si="4"/>
        <v>0.99327412887827138</v>
      </c>
      <c r="P38" s="76">
        <f>分析係数表!C41</f>
        <v>0.84583808437856334</v>
      </c>
      <c r="Q38" s="82">
        <f t="shared" si="5"/>
        <v>0.84014908643318331</v>
      </c>
      <c r="R38" s="83">
        <v>0.8576759122776787</v>
      </c>
      <c r="S38" s="84">
        <f t="shared" si="6"/>
        <v>0.85949355925499937</v>
      </c>
      <c r="T38" s="85">
        <f>分析係数表!F41</f>
        <v>0.54692759998204588</v>
      </c>
      <c r="U38" s="86">
        <f t="shared" si="7"/>
        <v>0.47008074956336315</v>
      </c>
      <c r="V38" s="87">
        <f>分析係数表!D41</f>
        <v>0.14515911845235424</v>
      </c>
      <c r="W38" s="167">
        <f t="shared" si="8"/>
        <v>0</v>
      </c>
      <c r="X38" s="76">
        <f>分析係数表!E41</f>
        <v>0.14242111405359306</v>
      </c>
      <c r="Y38" s="166">
        <f t="shared" si="9"/>
        <v>0</v>
      </c>
    </row>
    <row r="39" spans="1:25" x14ac:dyDescent="0.2">
      <c r="A39" s="6" t="s">
        <v>51</v>
      </c>
      <c r="B39" s="5" t="s">
        <v>368</v>
      </c>
      <c r="C39" s="90"/>
      <c r="D39" s="76">
        <f>投入係数表!Q39</f>
        <v>2.5706940874035988E-3</v>
      </c>
      <c r="E39" s="77">
        <f>$C$19*D39</f>
        <v>0.25706940874035988</v>
      </c>
      <c r="F39" s="76">
        <f>分析係数表!C42</f>
        <v>0.23407560849300879</v>
      </c>
      <c r="G39" s="77">
        <f>E39*F39</f>
        <v>6.0173678275837729E-2</v>
      </c>
      <c r="H39" s="77">
        <v>6.360575200529979E-2</v>
      </c>
      <c r="I39" s="77">
        <f>C39+H39</f>
        <v>6.360575200529979E-2</v>
      </c>
      <c r="J39" s="76">
        <f>分析係数表!G42</f>
        <v>0.48351648351648352</v>
      </c>
      <c r="K39" s="78">
        <f>I39*J39</f>
        <v>3.0754429541024076E-2</v>
      </c>
      <c r="L39" s="79"/>
      <c r="M39" s="80"/>
      <c r="N39" s="81">
        <f>分析係数表!H42</f>
        <v>1.4092354393413963E-2</v>
      </c>
      <c r="O39" s="82">
        <f t="shared" si="4"/>
        <v>0.19624688849352515</v>
      </c>
      <c r="P39" s="76">
        <f>分析係数表!C42</f>
        <v>0.23407560849300879</v>
      </c>
      <c r="Q39" s="82">
        <f>O39*P39</f>
        <v>4.5936609838981547E-2</v>
      </c>
      <c r="R39" s="83">
        <v>4.8987888426845989E-2</v>
      </c>
      <c r="S39" s="84">
        <f>I39+R39</f>
        <v>0.11259364043214579</v>
      </c>
      <c r="T39" s="85">
        <f>分析係数表!F42</f>
        <v>0.55384615384615388</v>
      </c>
      <c r="U39" s="86">
        <f>S39*T39</f>
        <v>6.2359554700880747E-2</v>
      </c>
      <c r="V39" s="87">
        <f>分析係数表!D42</f>
        <v>0.66153846153846152</v>
      </c>
      <c r="W39" s="167">
        <f>ROUND(S39*V39,0)</f>
        <v>0</v>
      </c>
      <c r="X39" s="76">
        <f>分析係数表!E42</f>
        <v>0.56483516483516483</v>
      </c>
      <c r="Y39" s="166">
        <f>ROUND(S39*X39,0)</f>
        <v>0</v>
      </c>
    </row>
    <row r="40" spans="1:25" x14ac:dyDescent="0.2">
      <c r="A40" s="6" t="s">
        <v>195</v>
      </c>
      <c r="B40" s="5" t="s">
        <v>41</v>
      </c>
      <c r="C40" s="90"/>
      <c r="D40" s="76">
        <f>投入係数表!Q40</f>
        <v>3.6846615252784917E-2</v>
      </c>
      <c r="E40" s="77">
        <f>$C$19*D40</f>
        <v>3.6846615252784916</v>
      </c>
      <c r="F40" s="76">
        <f>分析係数表!C43</f>
        <v>0.27699973067600325</v>
      </c>
      <c r="G40" s="77">
        <f>E40*F40</f>
        <v>1.0206502501343735</v>
      </c>
      <c r="H40" s="77">
        <v>1.2243552926697183</v>
      </c>
      <c r="I40" s="77">
        <f>C40+H40</f>
        <v>1.2243552926697183</v>
      </c>
      <c r="J40" s="76">
        <f>分析係数表!G43</f>
        <v>0.36947234730400647</v>
      </c>
      <c r="K40" s="78">
        <f>I40*J40</f>
        <v>0.45236542391676465</v>
      </c>
      <c r="L40" s="79"/>
      <c r="M40" s="80"/>
      <c r="N40" s="81">
        <f>分析係数表!H43</f>
        <v>3.8415354614357487E-2</v>
      </c>
      <c r="O40" s="82">
        <f t="shared" si="4"/>
        <v>0.53496339951302452</v>
      </c>
      <c r="P40" s="76">
        <f>分析係数表!C43</f>
        <v>0.27699973067600325</v>
      </c>
      <c r="Q40" s="82">
        <f>O40*P40</f>
        <v>0.14818471758662694</v>
      </c>
      <c r="R40" s="83">
        <v>0.2569682313246906</v>
      </c>
      <c r="S40" s="84">
        <f>I40+R40</f>
        <v>1.4813235239944089</v>
      </c>
      <c r="T40" s="85">
        <f>分析係数表!F43</f>
        <v>0.59762152176423045</v>
      </c>
      <c r="U40" s="86">
        <f>S40*T40</f>
        <v>0.88527081863469115</v>
      </c>
      <c r="V40" s="87">
        <f>分析係数表!D43</f>
        <v>0.12735249971134974</v>
      </c>
      <c r="W40" s="167">
        <f>ROUND(S40*V40,0)</f>
        <v>0</v>
      </c>
      <c r="X40" s="76">
        <f>分析係数表!E43</f>
        <v>0.10079667474887426</v>
      </c>
      <c r="Y40" s="166">
        <f>ROUND(S40*X40,0)</f>
        <v>0</v>
      </c>
    </row>
    <row r="41" spans="1:25" x14ac:dyDescent="0.2">
      <c r="A41" s="6" t="s">
        <v>341</v>
      </c>
      <c r="B41" s="5" t="s">
        <v>42</v>
      </c>
      <c r="C41" s="90"/>
      <c r="D41" s="76">
        <f>投入係数表!Q41</f>
        <v>0</v>
      </c>
      <c r="E41" s="77">
        <f>$C$19*D41</f>
        <v>0</v>
      </c>
      <c r="F41" s="76">
        <f>分析係数表!C44</f>
        <v>0.49584741394123377</v>
      </c>
      <c r="G41" s="77">
        <f>E41*F41</f>
        <v>0</v>
      </c>
      <c r="H41" s="77">
        <v>2.1225345474744717E-3</v>
      </c>
      <c r="I41" s="77">
        <f>C41+H41</f>
        <v>2.1225345474744717E-3</v>
      </c>
      <c r="J41" s="76">
        <f>分析係数表!G44</f>
        <v>0.26302305721605468</v>
      </c>
      <c r="K41" s="78">
        <f>I41*J41</f>
        <v>5.5827552572343072E-4</v>
      </c>
      <c r="L41" s="79"/>
      <c r="M41" s="80"/>
      <c r="N41" s="81">
        <f>分析係数表!H44</f>
        <v>0.12140366382001748</v>
      </c>
      <c r="O41" s="82">
        <f t="shared" si="4"/>
        <v>1.6906395206415614</v>
      </c>
      <c r="P41" s="76">
        <f>分析係数表!C44</f>
        <v>0.49584741394123377</v>
      </c>
      <c r="Q41" s="82">
        <f>O41*P41</f>
        <v>0.83829923421696539</v>
      </c>
      <c r="R41" s="83">
        <v>0.85362833879783595</v>
      </c>
      <c r="S41" s="84">
        <f>I41+R41</f>
        <v>0.85575087334531041</v>
      </c>
      <c r="T41" s="85">
        <f>分析係数表!F44</f>
        <v>0.50173640762880733</v>
      </c>
      <c r="U41" s="86">
        <f>S41*T41</f>
        <v>0.42936136901749056</v>
      </c>
      <c r="V41" s="87">
        <f>分析係数表!D44</f>
        <v>0.16572729860518076</v>
      </c>
      <c r="W41" s="167">
        <f>ROUND(S41*V41,0)</f>
        <v>0</v>
      </c>
      <c r="X41" s="76">
        <f>分析係数表!E44</f>
        <v>0.11534301167093652</v>
      </c>
      <c r="Y41" s="166">
        <f>ROUND(S41*X41,0)</f>
        <v>0</v>
      </c>
    </row>
    <row r="42" spans="1:25" x14ac:dyDescent="0.2">
      <c r="A42" s="6" t="s">
        <v>342</v>
      </c>
      <c r="B42" s="5" t="s">
        <v>279</v>
      </c>
      <c r="C42" s="90"/>
      <c r="D42" s="76">
        <f>投入係数表!Q42</f>
        <v>8.5689802913453304E-4</v>
      </c>
      <c r="E42" s="77">
        <f>$C$19*D42</f>
        <v>8.5689802913453308E-2</v>
      </c>
      <c r="F42" s="76">
        <f>分析係数表!C45</f>
        <v>1</v>
      </c>
      <c r="G42" s="77">
        <f>E42*F42</f>
        <v>8.5689802913453308E-2</v>
      </c>
      <c r="H42" s="77">
        <v>0.10424299910742996</v>
      </c>
      <c r="I42" s="77">
        <f>C42+H42</f>
        <v>0.10424299910742996</v>
      </c>
      <c r="J42" s="76">
        <f>分析係数表!G45</f>
        <v>0</v>
      </c>
      <c r="K42" s="78">
        <f>I42*J42</f>
        <v>0</v>
      </c>
      <c r="L42" s="79"/>
      <c r="M42" s="80"/>
      <c r="N42" s="81">
        <f>分析係数表!H45</f>
        <v>0</v>
      </c>
      <c r="O42" s="82">
        <f t="shared" si="4"/>
        <v>0</v>
      </c>
      <c r="P42" s="76">
        <f>分析係数表!C45</f>
        <v>1</v>
      </c>
      <c r="Q42" s="82">
        <f>O42*P42</f>
        <v>0</v>
      </c>
      <c r="R42" s="83">
        <v>1.6232795797014209E-2</v>
      </c>
      <c r="S42" s="84">
        <f>I42+R42</f>
        <v>0.12047579490444417</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投入係数表!Q43</f>
        <v>8.5689802913453302E-3</v>
      </c>
      <c r="E43" s="77">
        <f>$C$19*D43</f>
        <v>0.85689802913453306</v>
      </c>
      <c r="F43" s="76">
        <f>分析係数表!C46</f>
        <v>1</v>
      </c>
      <c r="G43" s="77">
        <f>E43*F43</f>
        <v>0.85689802913453306</v>
      </c>
      <c r="H43" s="77">
        <v>0.92909372653553324</v>
      </c>
      <c r="I43" s="77">
        <f>C43+H43</f>
        <v>0.92909372653553324</v>
      </c>
      <c r="J43" s="76">
        <f>分析係数表!G46</f>
        <v>9.2759598041741824E-3</v>
      </c>
      <c r="K43" s="78">
        <f>I43*J43</f>
        <v>8.6182360616540062E-3</v>
      </c>
      <c r="L43" s="79"/>
      <c r="M43" s="80"/>
      <c r="N43" s="81">
        <f>分析係数表!H46</f>
        <v>9.0452357851660434E-2</v>
      </c>
      <c r="O43" s="82">
        <f t="shared" si="4"/>
        <v>1.2596187471404447</v>
      </c>
      <c r="P43" s="76">
        <f>分析係数表!C46</f>
        <v>1</v>
      </c>
      <c r="Q43" s="82">
        <f>O43*P43</f>
        <v>1.2596187471404447</v>
      </c>
      <c r="R43" s="83">
        <v>1.2937993514122903</v>
      </c>
      <c r="S43" s="84">
        <f>I43+R43</f>
        <v>2.2228930779478233</v>
      </c>
      <c r="T43" s="85">
        <f>分析係数表!F46</f>
        <v>0.31349308597440523</v>
      </c>
      <c r="U43" s="86">
        <f>S43*T43</f>
        <v>0.69686161079700726</v>
      </c>
      <c r="V43" s="87">
        <f>分析係数表!D46</f>
        <v>1.71777033410633E-4</v>
      </c>
      <c r="W43" s="167">
        <f>ROUND(S43*V43,0)</f>
        <v>0</v>
      </c>
      <c r="X43" s="76">
        <f>分析係数表!E46</f>
        <v>5.1533110023189901E-4</v>
      </c>
      <c r="Y43" s="166">
        <f>ROUND(S43*X43,0)</f>
        <v>0</v>
      </c>
    </row>
    <row r="44" spans="1:25" x14ac:dyDescent="0.2">
      <c r="A44" s="192">
        <v>40</v>
      </c>
      <c r="B44" s="14" t="s">
        <v>151</v>
      </c>
      <c r="C44" s="197">
        <f>SUM(C5:C43)</f>
        <v>100</v>
      </c>
      <c r="D44" s="92">
        <f>投入係数表!Q44</f>
        <v>0.57069408740359895</v>
      </c>
      <c r="E44" s="91">
        <f>SUM(E5:E43)</f>
        <v>57.069408740359876</v>
      </c>
      <c r="F44" s="92">
        <f>分析係数表!C47</f>
        <v>0.37574754530031729</v>
      </c>
      <c r="G44" s="91">
        <f>SUM(G5:G43)</f>
        <v>12.460564631619651</v>
      </c>
      <c r="H44" s="91">
        <f>SUM(H5:H43)</f>
        <v>15.157305935731923</v>
      </c>
      <c r="I44" s="91">
        <f>SUM(I5:I43)</f>
        <v>115.15730593573188</v>
      </c>
      <c r="J44" s="92">
        <f>分析係数表!G47</f>
        <v>0.18377890112838052</v>
      </c>
      <c r="K44" s="93">
        <f>SUM(K5:K43)</f>
        <v>22.198358407045838</v>
      </c>
      <c r="L44" s="94">
        <f>最終需要_まとめ!$L$33</f>
        <v>0.62733333333333341</v>
      </c>
      <c r="M44" s="91">
        <f>K44*L44</f>
        <v>13.925770174020091</v>
      </c>
      <c r="N44" s="95">
        <f>分析係数表!H47</f>
        <v>1</v>
      </c>
      <c r="O44" s="96">
        <f>SUM(O5:O43)</f>
        <v>13.925770174020089</v>
      </c>
      <c r="P44" s="92">
        <f>分析係数表!C47</f>
        <v>0.37574754530031729</v>
      </c>
      <c r="Q44" s="96">
        <f>SUM(Q5:Q43)</f>
        <v>5.9803510280846002</v>
      </c>
      <c r="R44" s="91">
        <f>SUM(R5:R43)</f>
        <v>7.1161145995026525</v>
      </c>
      <c r="S44" s="97">
        <f>SUM(S5:S43)</f>
        <v>122.27342053523458</v>
      </c>
      <c r="T44" s="98">
        <f>分析係数表!F47</f>
        <v>0.42462652784065186</v>
      </c>
      <c r="U44" s="99">
        <f>SUM(U5:U43)</f>
        <v>51.092037006320218</v>
      </c>
      <c r="V44" s="100">
        <f>分析係数表!D47</f>
        <v>4.7224737186258234E-2</v>
      </c>
      <c r="W44" s="164">
        <f>SUM(W5:W43)</f>
        <v>2</v>
      </c>
      <c r="X44" s="92">
        <f>分析係数表!E47</f>
        <v>3.9558288483141357E-2</v>
      </c>
      <c r="Y44" s="165">
        <f>SUM(Y5:Y43)</f>
        <v>2</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R38"/>
  <sheetViews>
    <sheetView workbookViewId="0">
      <selection activeCell="L17" sqref="L17"/>
    </sheetView>
  </sheetViews>
  <sheetFormatPr defaultRowHeight="13" x14ac:dyDescent="0.2"/>
  <cols>
    <col min="1" max="1" width="3.6328125" customWidth="1"/>
    <col min="18" max="18" width="29.6328125" customWidth="1"/>
  </cols>
  <sheetData>
    <row r="1" spans="1:18" ht="14" x14ac:dyDescent="0.2">
      <c r="A1" s="29" t="s">
        <v>111</v>
      </c>
    </row>
    <row r="2" spans="1:18" x14ac:dyDescent="0.2">
      <c r="A2" s="16"/>
      <c r="B2" s="30" t="s">
        <v>112</v>
      </c>
      <c r="C2" s="17"/>
      <c r="D2" s="17"/>
      <c r="E2" s="17"/>
      <c r="F2" s="17"/>
      <c r="G2" s="17"/>
      <c r="H2" s="17"/>
      <c r="I2" s="17"/>
      <c r="J2" s="17"/>
      <c r="K2" s="17"/>
      <c r="L2" s="17"/>
      <c r="M2" s="17"/>
      <c r="N2" s="17"/>
      <c r="O2" s="17"/>
      <c r="P2" s="17"/>
      <c r="Q2" s="17"/>
      <c r="R2" s="31"/>
    </row>
    <row r="3" spans="1:18" ht="14" x14ac:dyDescent="0.3">
      <c r="A3" s="25"/>
      <c r="B3" s="32"/>
      <c r="R3" s="33"/>
    </row>
    <row r="4" spans="1:18" x14ac:dyDescent="0.2">
      <c r="A4" s="34" t="s">
        <v>324</v>
      </c>
      <c r="R4" s="33"/>
    </row>
    <row r="5" spans="1:18" x14ac:dyDescent="0.2">
      <c r="A5" s="25"/>
      <c r="B5" s="35" t="s">
        <v>325</v>
      </c>
      <c r="R5" s="33"/>
    </row>
    <row r="6" spans="1:18" x14ac:dyDescent="0.2">
      <c r="A6" s="25"/>
      <c r="B6" s="35" t="s">
        <v>326</v>
      </c>
      <c r="R6" s="33"/>
    </row>
    <row r="7" spans="1:18" x14ac:dyDescent="0.2">
      <c r="A7" s="25"/>
      <c r="B7" s="35" t="s">
        <v>327</v>
      </c>
      <c r="R7" s="33"/>
    </row>
    <row r="8" spans="1:18" x14ac:dyDescent="0.2">
      <c r="A8" s="25"/>
      <c r="B8" s="35" t="s">
        <v>328</v>
      </c>
      <c r="R8" s="33"/>
    </row>
    <row r="9" spans="1:18" x14ac:dyDescent="0.2">
      <c r="A9" s="25"/>
      <c r="B9" s="35" t="s">
        <v>329</v>
      </c>
      <c r="R9" s="33"/>
    </row>
    <row r="10" spans="1:18" x14ac:dyDescent="0.2">
      <c r="A10" s="25"/>
      <c r="B10" s="35" t="s">
        <v>330</v>
      </c>
      <c r="R10" s="33"/>
    </row>
    <row r="11" spans="1:18" x14ac:dyDescent="0.2">
      <c r="A11" s="25"/>
      <c r="B11" s="35" t="s">
        <v>331</v>
      </c>
      <c r="R11" s="33"/>
    </row>
    <row r="12" spans="1:18" ht="14" x14ac:dyDescent="0.3">
      <c r="A12" s="25"/>
      <c r="B12" s="32"/>
      <c r="R12" s="33"/>
    </row>
    <row r="13" spans="1:18" x14ac:dyDescent="0.2">
      <c r="A13" s="34" t="s">
        <v>113</v>
      </c>
      <c r="R13" s="33"/>
    </row>
    <row r="14" spans="1:18" x14ac:dyDescent="0.2">
      <c r="A14" s="25"/>
      <c r="B14" s="36" t="s">
        <v>362</v>
      </c>
      <c r="R14" s="33"/>
    </row>
    <row r="15" spans="1:18" x14ac:dyDescent="0.2">
      <c r="A15" s="25"/>
      <c r="B15" s="36" t="s">
        <v>364</v>
      </c>
      <c r="R15" s="33"/>
    </row>
    <row r="16" spans="1:18" x14ac:dyDescent="0.2">
      <c r="A16" s="25"/>
      <c r="B16" s="36" t="s">
        <v>96</v>
      </c>
      <c r="R16" s="33"/>
    </row>
    <row r="17" spans="1:18" x14ac:dyDescent="0.2">
      <c r="A17" s="25"/>
      <c r="B17" s="36" t="s">
        <v>97</v>
      </c>
      <c r="R17" s="33"/>
    </row>
    <row r="18" spans="1:18" x14ac:dyDescent="0.2">
      <c r="A18" s="25"/>
      <c r="B18" s="36" t="s">
        <v>98</v>
      </c>
      <c r="R18" s="33"/>
    </row>
    <row r="19" spans="1:18" x14ac:dyDescent="0.2">
      <c r="A19" s="25"/>
      <c r="B19" s="36" t="s">
        <v>99</v>
      </c>
      <c r="R19" s="33"/>
    </row>
    <row r="20" spans="1:18" x14ac:dyDescent="0.2">
      <c r="A20" s="25"/>
      <c r="B20" s="36" t="s">
        <v>332</v>
      </c>
      <c r="R20" s="33"/>
    </row>
    <row r="21" spans="1:18" x14ac:dyDescent="0.2">
      <c r="A21" s="25"/>
      <c r="B21" s="36" t="s">
        <v>100</v>
      </c>
      <c r="R21" s="33"/>
    </row>
    <row r="22" spans="1:18" ht="13.5" x14ac:dyDescent="0.2">
      <c r="A22" s="25"/>
      <c r="B22" s="37"/>
      <c r="R22" s="33"/>
    </row>
    <row r="23" spans="1:18" x14ac:dyDescent="0.2">
      <c r="A23" s="38" t="s">
        <v>114</v>
      </c>
      <c r="R23" s="33"/>
    </row>
    <row r="24" spans="1:18" x14ac:dyDescent="0.2">
      <c r="A24" s="25"/>
      <c r="B24" s="39" t="s">
        <v>115</v>
      </c>
      <c r="R24" s="33"/>
    </row>
    <row r="25" spans="1:18" x14ac:dyDescent="0.2">
      <c r="A25" s="25"/>
      <c r="B25" s="39" t="s">
        <v>363</v>
      </c>
      <c r="R25" s="33"/>
    </row>
    <row r="26" spans="1:18" x14ac:dyDescent="0.2">
      <c r="A26" s="25"/>
      <c r="B26" s="39" t="s">
        <v>333</v>
      </c>
      <c r="R26" s="33"/>
    </row>
    <row r="27" spans="1:18" x14ac:dyDescent="0.2">
      <c r="A27" s="25"/>
      <c r="B27" s="39" t="s">
        <v>116</v>
      </c>
      <c r="R27" s="33"/>
    </row>
    <row r="28" spans="1:18" x14ac:dyDescent="0.2">
      <c r="A28" s="25"/>
      <c r="B28" s="36" t="s">
        <v>334</v>
      </c>
      <c r="R28" s="33"/>
    </row>
    <row r="29" spans="1:18" x14ac:dyDescent="0.2">
      <c r="A29" s="25"/>
      <c r="B29" s="40" t="s">
        <v>117</v>
      </c>
      <c r="R29" s="33"/>
    </row>
    <row r="30" spans="1:18" x14ac:dyDescent="0.2">
      <c r="A30" s="25"/>
      <c r="B30" s="36"/>
      <c r="R30" s="33"/>
    </row>
    <row r="31" spans="1:18" ht="13.5" x14ac:dyDescent="0.2">
      <c r="A31" s="25"/>
      <c r="B31" s="37"/>
      <c r="R31" s="33"/>
    </row>
    <row r="32" spans="1:18" x14ac:dyDescent="0.2">
      <c r="A32" s="38" t="s">
        <v>101</v>
      </c>
      <c r="R32" s="33"/>
    </row>
    <row r="33" spans="1:18" x14ac:dyDescent="0.2">
      <c r="A33" s="25"/>
      <c r="B33" s="36" t="s">
        <v>335</v>
      </c>
      <c r="R33" s="33"/>
    </row>
    <row r="34" spans="1:18" x14ac:dyDescent="0.2">
      <c r="A34" s="25"/>
      <c r="B34" s="36" t="s">
        <v>336</v>
      </c>
      <c r="R34" s="33"/>
    </row>
    <row r="35" spans="1:18" x14ac:dyDescent="0.2">
      <c r="A35" s="25"/>
      <c r="B35" s="36" t="s">
        <v>337</v>
      </c>
      <c r="R35" s="33"/>
    </row>
    <row r="36" spans="1:18" x14ac:dyDescent="0.2">
      <c r="A36" s="25"/>
      <c r="B36" s="39" t="s">
        <v>118</v>
      </c>
      <c r="R36" s="33"/>
    </row>
    <row r="37" spans="1:18" x14ac:dyDescent="0.2">
      <c r="A37" s="25"/>
      <c r="B37" s="36" t="s">
        <v>338</v>
      </c>
      <c r="R37" s="33"/>
    </row>
    <row r="38" spans="1:18" ht="14" x14ac:dyDescent="0.3">
      <c r="A38" s="19"/>
      <c r="B38" s="41"/>
      <c r="C38" s="20"/>
      <c r="D38" s="20"/>
      <c r="E38" s="20"/>
      <c r="F38" s="20"/>
      <c r="G38" s="20"/>
      <c r="H38" s="20"/>
      <c r="I38" s="20"/>
      <c r="J38" s="20"/>
      <c r="K38" s="20"/>
      <c r="L38" s="20"/>
      <c r="M38" s="20"/>
      <c r="N38" s="20"/>
      <c r="O38" s="20"/>
      <c r="P38" s="20"/>
      <c r="Q38" s="20"/>
      <c r="R38" s="42"/>
    </row>
  </sheetData>
  <phoneticPr fontId="5"/>
  <pageMargins left="0.75" right="0.75" top="1" bottom="1" header="0.51200000000000001" footer="0.51200000000000001"/>
  <pageSetup paperSize="9" scale="85"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2015年赤穂市産業連関表</v>
      </c>
      <c r="H1" s="401"/>
      <c r="I1" s="401"/>
    </row>
    <row r="2" spans="1:25" x14ac:dyDescent="0.2">
      <c r="B2" s="3" t="s">
        <v>298</v>
      </c>
      <c r="S2" s="3" t="s">
        <v>153</v>
      </c>
      <c r="U2" s="64" t="s">
        <v>210</v>
      </c>
      <c r="W2" s="3" t="s">
        <v>130</v>
      </c>
      <c r="Y2" s="3" t="s">
        <v>154</v>
      </c>
    </row>
    <row r="3" spans="1:25" ht="44" x14ac:dyDescent="0.2">
      <c r="B3" s="65"/>
      <c r="C3" s="66" t="s">
        <v>228</v>
      </c>
      <c r="D3" s="66" t="s">
        <v>312</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投入係数表!R5</f>
        <v>0</v>
      </c>
      <c r="E5" s="77">
        <f t="shared" ref="E5:E38" si="0">$C$20*D5</f>
        <v>0</v>
      </c>
      <c r="F5" s="76">
        <f>分析係数表!C8</f>
        <v>1</v>
      </c>
      <c r="G5" s="77">
        <f t="shared" ref="G5:G38" si="1">E5*F5</f>
        <v>0</v>
      </c>
      <c r="H5" s="77">
        <f t="array" ref="H5:H43">MMULT(逆行列係数!C5:AO43,'16'!G5:G43)</f>
        <v>2.0975087898892717E-3</v>
      </c>
      <c r="I5" s="77">
        <f t="shared" ref="I5:I38" si="2">C5+H5</f>
        <v>2.0975087898892717E-3</v>
      </c>
      <c r="J5" s="76">
        <f>分析係数表!G8</f>
        <v>0.11972098922003804</v>
      </c>
      <c r="K5" s="78">
        <f t="shared" ref="K5:K38" si="3">I5*J5</f>
        <v>2.5111582722326856E-4</v>
      </c>
      <c r="L5" s="79" t="s">
        <v>184</v>
      </c>
      <c r="M5" s="80" t="s">
        <v>184</v>
      </c>
      <c r="N5" s="81">
        <f>分析係数表!H8</f>
        <v>1.236323115495826E-2</v>
      </c>
      <c r="O5" s="82">
        <f t="shared" ref="O5:O43" si="4">$M$44*N5</f>
        <v>0.18537635507930464</v>
      </c>
      <c r="P5" s="76">
        <f>分析係数表!C8</f>
        <v>1</v>
      </c>
      <c r="Q5" s="82">
        <f t="shared" ref="Q5:Q38" si="5">O5*P5</f>
        <v>0.18537635507930464</v>
      </c>
      <c r="R5" s="83">
        <f t="array" ref="R5:R43">MMULT(逆行列係数!C5:AO43,'16'!Q5:Q43)</f>
        <v>0.24784333547762977</v>
      </c>
      <c r="S5" s="84">
        <f t="shared" ref="S5:S38" si="6">I5+R5</f>
        <v>0.24994084426751903</v>
      </c>
      <c r="T5" s="85">
        <f>分析係数表!F8</f>
        <v>0.45136334812935952</v>
      </c>
      <c r="U5" s="86">
        <f t="shared" ref="U5:U38" si="7">S5*T5</f>
        <v>0.11281413630286623</v>
      </c>
      <c r="V5" s="87">
        <f>分析係数表!D8</f>
        <v>6.2777425491439443E-2</v>
      </c>
      <c r="W5" s="167">
        <f t="shared" ref="W5:W38" si="8">ROUND(S5*V5,0)</f>
        <v>0</v>
      </c>
      <c r="X5" s="76">
        <f>分析係数表!E8</f>
        <v>5.7324032974001266E-2</v>
      </c>
      <c r="Y5" s="166">
        <f t="shared" ref="Y5:Y38" si="9">ROUND(S5*X5,0)</f>
        <v>0</v>
      </c>
    </row>
    <row r="6" spans="1:25" x14ac:dyDescent="0.2">
      <c r="A6" s="6" t="s">
        <v>220</v>
      </c>
      <c r="B6" s="5" t="s">
        <v>266</v>
      </c>
      <c r="C6" s="90"/>
      <c r="D6" s="76">
        <f>投入係数表!R6</f>
        <v>0</v>
      </c>
      <c r="E6" s="77">
        <f t="shared" si="0"/>
        <v>0</v>
      </c>
      <c r="F6" s="76">
        <f>分析係数表!C9</f>
        <v>2.7906976744186074E-2</v>
      </c>
      <c r="G6" s="77">
        <f t="shared" si="1"/>
        <v>0</v>
      </c>
      <c r="H6" s="77">
        <v>3.0114832082353055E-5</v>
      </c>
      <c r="I6" s="77">
        <f t="shared" si="2"/>
        <v>3.0114832082353055E-5</v>
      </c>
      <c r="J6" s="76">
        <f>分析係数表!G9</f>
        <v>0.2857142857142857</v>
      </c>
      <c r="K6" s="78">
        <f t="shared" si="3"/>
        <v>8.604237737815158E-6</v>
      </c>
      <c r="L6" s="79"/>
      <c r="M6" s="80"/>
      <c r="N6" s="81">
        <f>分析係数表!H9</f>
        <v>6.5322433452770924E-4</v>
      </c>
      <c r="O6" s="82">
        <f t="shared" si="4"/>
        <v>9.7945548915250331E-3</v>
      </c>
      <c r="P6" s="76">
        <f>分析係数表!C9</f>
        <v>2.7906976744186074E-2</v>
      </c>
      <c r="Q6" s="82">
        <f t="shared" si="5"/>
        <v>2.7333641557744306E-4</v>
      </c>
      <c r="R6" s="83">
        <v>3.2446883946333951E-4</v>
      </c>
      <c r="S6" s="84">
        <f t="shared" si="6"/>
        <v>3.5458367154569254E-4</v>
      </c>
      <c r="T6" s="85">
        <f>分析係数表!F9</f>
        <v>0.7142857142857143</v>
      </c>
      <c r="U6" s="86">
        <f t="shared" si="7"/>
        <v>2.5327405110406613E-4</v>
      </c>
      <c r="V6" s="87">
        <f>分析係数表!D9</f>
        <v>0</v>
      </c>
      <c r="W6" s="167">
        <f t="shared" si="8"/>
        <v>0</v>
      </c>
      <c r="X6" s="76">
        <f>分析係数表!E9</f>
        <v>0</v>
      </c>
      <c r="Y6" s="166">
        <f t="shared" si="9"/>
        <v>0</v>
      </c>
    </row>
    <row r="7" spans="1:25" x14ac:dyDescent="0.2">
      <c r="A7" s="6" t="s">
        <v>221</v>
      </c>
      <c r="B7" s="5" t="s">
        <v>267</v>
      </c>
      <c r="C7" s="90"/>
      <c r="D7" s="76">
        <f>投入係数表!R7</f>
        <v>0</v>
      </c>
      <c r="E7" s="77">
        <f t="shared" si="0"/>
        <v>0</v>
      </c>
      <c r="F7" s="76">
        <f>分析係数表!C10</f>
        <v>1</v>
      </c>
      <c r="G7" s="77">
        <f t="shared" si="1"/>
        <v>0</v>
      </c>
      <c r="H7" s="77">
        <v>4.1083597212287007E-3</v>
      </c>
      <c r="I7" s="77">
        <f t="shared" si="2"/>
        <v>4.1083597212287007E-3</v>
      </c>
      <c r="J7" s="76">
        <f>分析係数表!G10</f>
        <v>0.17979610750695088</v>
      </c>
      <c r="K7" s="78">
        <f t="shared" si="3"/>
        <v>7.386670861152622E-4</v>
      </c>
      <c r="L7" s="79"/>
      <c r="M7" s="80"/>
      <c r="N7" s="81">
        <f>分析係数表!H10</f>
        <v>1.2488112277735618E-3</v>
      </c>
      <c r="O7" s="82">
        <f t="shared" si="4"/>
        <v>1.8724884351444916E-2</v>
      </c>
      <c r="P7" s="76">
        <f>分析係数表!C10</f>
        <v>1</v>
      </c>
      <c r="Q7" s="82">
        <f t="shared" si="5"/>
        <v>1.8724884351444916E-2</v>
      </c>
      <c r="R7" s="83">
        <v>2.7306184799674425E-2</v>
      </c>
      <c r="S7" s="84">
        <f t="shared" si="6"/>
        <v>3.1414544520903129E-2</v>
      </c>
      <c r="T7" s="85">
        <f>分析係数表!F10</f>
        <v>0.51899907321594063</v>
      </c>
      <c r="U7" s="86">
        <f t="shared" si="7"/>
        <v>1.6304119491849629E-2</v>
      </c>
      <c r="V7" s="87">
        <f>分析係数表!D10</f>
        <v>9.8239110287303061E-2</v>
      </c>
      <c r="W7" s="167">
        <f t="shared" si="8"/>
        <v>0</v>
      </c>
      <c r="X7" s="76">
        <f>分析係数表!E10</f>
        <v>2.9657089898053754E-2</v>
      </c>
      <c r="Y7" s="166">
        <f t="shared" si="9"/>
        <v>0</v>
      </c>
    </row>
    <row r="8" spans="1:25" x14ac:dyDescent="0.2">
      <c r="A8" s="6" t="s">
        <v>222</v>
      </c>
      <c r="B8" s="5" t="s">
        <v>27</v>
      </c>
      <c r="C8" s="90"/>
      <c r="D8" s="76">
        <f>投入係数表!R8</f>
        <v>0</v>
      </c>
      <c r="E8" s="77">
        <f t="shared" si="0"/>
        <v>0</v>
      </c>
      <c r="F8" s="76">
        <f>分析係数表!C11</f>
        <v>4.7758906908440535E-3</v>
      </c>
      <c r="G8" s="77">
        <f t="shared" si="1"/>
        <v>0</v>
      </c>
      <c r="H8" s="77">
        <v>3.2916886420653177E-3</v>
      </c>
      <c r="I8" s="77">
        <f t="shared" si="2"/>
        <v>3.2916886420653177E-3</v>
      </c>
      <c r="J8" s="76">
        <f>分析係数表!G11</f>
        <v>0.34306569343065696</v>
      </c>
      <c r="K8" s="78">
        <f t="shared" si="3"/>
        <v>1.1292654465479557E-3</v>
      </c>
      <c r="L8" s="79"/>
      <c r="M8" s="80"/>
      <c r="N8" s="81">
        <f>分析係数表!H11</f>
        <v>-1.9212480427285565E-5</v>
      </c>
      <c r="O8" s="82">
        <f t="shared" si="4"/>
        <v>-2.8807514386838329E-4</v>
      </c>
      <c r="P8" s="76">
        <f>分析係数表!C11</f>
        <v>4.7758906908440535E-3</v>
      </c>
      <c r="Q8" s="82">
        <f t="shared" si="5"/>
        <v>-1.3758153978645732E-6</v>
      </c>
      <c r="R8" s="83">
        <v>8.3901812091773012E-4</v>
      </c>
      <c r="S8" s="84">
        <f t="shared" si="6"/>
        <v>4.1307067629830479E-3</v>
      </c>
      <c r="T8" s="85">
        <f>分析係数表!F11</f>
        <v>0.56569343065693434</v>
      </c>
      <c r="U8" s="86">
        <f t="shared" si="7"/>
        <v>2.3367136797896805E-3</v>
      </c>
      <c r="V8" s="87">
        <f>分析係数表!D11</f>
        <v>8.0291970802919707E-2</v>
      </c>
      <c r="W8" s="167">
        <f t="shared" si="8"/>
        <v>0</v>
      </c>
      <c r="X8" s="76">
        <f>分析係数表!E11</f>
        <v>6.9343065693430656E-2</v>
      </c>
      <c r="Y8" s="166">
        <f t="shared" si="9"/>
        <v>0</v>
      </c>
    </row>
    <row r="9" spans="1:25" x14ac:dyDescent="0.2">
      <c r="A9" s="6" t="s">
        <v>223</v>
      </c>
      <c r="B9" s="5" t="s">
        <v>191</v>
      </c>
      <c r="C9" s="90"/>
      <c r="D9" s="76">
        <f>投入係数表!R9</f>
        <v>0</v>
      </c>
      <c r="E9" s="77">
        <f t="shared" si="0"/>
        <v>0</v>
      </c>
      <c r="F9" s="76">
        <f>分析係数表!C12</f>
        <v>2.7665742374590407E-2</v>
      </c>
      <c r="G9" s="77">
        <f t="shared" si="1"/>
        <v>0</v>
      </c>
      <c r="H9" s="77">
        <v>1.2053594937013701E-4</v>
      </c>
      <c r="I9" s="77">
        <f t="shared" si="2"/>
        <v>1.2053594937013701E-4</v>
      </c>
      <c r="J9" s="76">
        <f>分析係数表!G12</f>
        <v>0.13175675675675674</v>
      </c>
      <c r="K9" s="78">
        <f t="shared" si="3"/>
        <v>1.5881425761605888E-5</v>
      </c>
      <c r="L9" s="79"/>
      <c r="M9" s="80"/>
      <c r="N9" s="81">
        <f>分析係数表!H12</f>
        <v>9.8185381223642884E-2</v>
      </c>
      <c r="O9" s="82">
        <f t="shared" si="4"/>
        <v>1.472208022739373</v>
      </c>
      <c r="P9" s="76">
        <f>分析係数表!C12</f>
        <v>2.7665742374590407E-2</v>
      </c>
      <c r="Q9" s="82">
        <f t="shared" si="5"/>
        <v>4.072972787891263E-2</v>
      </c>
      <c r="R9" s="83">
        <v>4.5751120229948851E-2</v>
      </c>
      <c r="S9" s="84">
        <f t="shared" si="6"/>
        <v>4.5871656179318987E-2</v>
      </c>
      <c r="T9" s="85">
        <f>分析係数表!F12</f>
        <v>0.37027027027027026</v>
      </c>
      <c r="U9" s="86">
        <f t="shared" si="7"/>
        <v>1.6984910531261353E-2</v>
      </c>
      <c r="V9" s="87">
        <f>分析係数表!D12</f>
        <v>5.1576576576576577E-2</v>
      </c>
      <c r="W9" s="167">
        <f t="shared" si="8"/>
        <v>0</v>
      </c>
      <c r="X9" s="76">
        <f>分析係数表!E12</f>
        <v>4.954954954954955E-2</v>
      </c>
      <c r="Y9" s="166">
        <f t="shared" si="9"/>
        <v>0</v>
      </c>
    </row>
    <row r="10" spans="1:25" x14ac:dyDescent="0.2">
      <c r="A10" s="6" t="s">
        <v>224</v>
      </c>
      <c r="B10" s="5" t="s">
        <v>28</v>
      </c>
      <c r="C10" s="90"/>
      <c r="D10" s="76">
        <f>投入係数表!R10</f>
        <v>1.3679890560875513E-3</v>
      </c>
      <c r="E10" s="77">
        <f t="shared" si="0"/>
        <v>0.13679890560875513</v>
      </c>
      <c r="F10" s="76">
        <f>分析係数表!C13</f>
        <v>0</v>
      </c>
      <c r="G10" s="77">
        <f t="shared" si="1"/>
        <v>0</v>
      </c>
      <c r="H10" s="77">
        <v>0</v>
      </c>
      <c r="I10" s="77">
        <f t="shared" si="2"/>
        <v>0</v>
      </c>
      <c r="J10" s="76">
        <f>分析係数表!G13</f>
        <v>0.24516960068699012</v>
      </c>
      <c r="K10" s="78">
        <f t="shared" si="3"/>
        <v>0</v>
      </c>
      <c r="L10" s="79"/>
      <c r="M10" s="80"/>
      <c r="N10" s="81">
        <f>分析係数表!H13</f>
        <v>1.522589073862381E-2</v>
      </c>
      <c r="O10" s="82">
        <f t="shared" si="4"/>
        <v>0.22829955151569378</v>
      </c>
      <c r="P10" s="76">
        <f>分析係数表!C13</f>
        <v>0</v>
      </c>
      <c r="Q10" s="82">
        <f t="shared" si="5"/>
        <v>0</v>
      </c>
      <c r="R10" s="83">
        <v>0</v>
      </c>
      <c r="S10" s="84">
        <f t="shared" si="6"/>
        <v>0</v>
      </c>
      <c r="T10" s="85">
        <f>分析係数表!F13</f>
        <v>0.38299699441820523</v>
      </c>
      <c r="U10" s="86">
        <f t="shared" si="7"/>
        <v>0</v>
      </c>
      <c r="V10" s="87">
        <f>分析係数表!D13</f>
        <v>0.13954486904250751</v>
      </c>
      <c r="W10" s="167">
        <f t="shared" si="8"/>
        <v>0</v>
      </c>
      <c r="X10" s="76">
        <f>分析係数表!E13</f>
        <v>0.1348218119364534</v>
      </c>
      <c r="Y10" s="166">
        <f t="shared" si="9"/>
        <v>0</v>
      </c>
    </row>
    <row r="11" spans="1:25" x14ac:dyDescent="0.2">
      <c r="A11" s="6" t="s">
        <v>225</v>
      </c>
      <c r="B11" s="5" t="s">
        <v>268</v>
      </c>
      <c r="C11" s="90"/>
      <c r="D11" s="76">
        <f>投入係数表!R11</f>
        <v>1.3679890560875513E-3</v>
      </c>
      <c r="E11" s="77">
        <f t="shared" si="0"/>
        <v>0.13679890560875513</v>
      </c>
      <c r="F11" s="76">
        <f>分析係数表!C14</f>
        <v>8.758537565287261E-2</v>
      </c>
      <c r="G11" s="77">
        <f t="shared" si="1"/>
        <v>1.1981583536644681E-2</v>
      </c>
      <c r="H11" s="77">
        <v>3.0436749077919836E-2</v>
      </c>
      <c r="I11" s="77">
        <f t="shared" si="2"/>
        <v>3.0436749077919836E-2</v>
      </c>
      <c r="J11" s="76">
        <f>分析係数表!G14</f>
        <v>0.1675092686215032</v>
      </c>
      <c r="K11" s="78">
        <f t="shared" si="3"/>
        <v>5.0984375772585638E-3</v>
      </c>
      <c r="L11" s="79"/>
      <c r="M11" s="80"/>
      <c r="N11" s="81">
        <f>分析係数表!H14</f>
        <v>1.2392049875599189E-3</v>
      </c>
      <c r="O11" s="82">
        <f t="shared" si="4"/>
        <v>1.8580846779510721E-2</v>
      </c>
      <c r="P11" s="76">
        <f>分析係数表!C14</f>
        <v>8.758537565287261E-2</v>
      </c>
      <c r="Q11" s="82">
        <f t="shared" si="5"/>
        <v>1.6274104451319148E-3</v>
      </c>
      <c r="R11" s="83">
        <v>1.9294081903568995E-2</v>
      </c>
      <c r="S11" s="84">
        <f t="shared" si="6"/>
        <v>4.9730830981488831E-2</v>
      </c>
      <c r="T11" s="85">
        <f>分析係数表!F14</f>
        <v>0.31985170205594876</v>
      </c>
      <c r="U11" s="86">
        <f t="shared" si="7"/>
        <v>1.5906490934085912E-2</v>
      </c>
      <c r="V11" s="87">
        <f>分析係数表!D14</f>
        <v>3.3704078193461412E-2</v>
      </c>
      <c r="W11" s="167">
        <f t="shared" si="8"/>
        <v>0</v>
      </c>
      <c r="X11" s="76">
        <f>分析係数表!E14</f>
        <v>2.8985507246376812E-2</v>
      </c>
      <c r="Y11" s="166">
        <f t="shared" si="9"/>
        <v>0</v>
      </c>
    </row>
    <row r="12" spans="1:25" x14ac:dyDescent="0.2">
      <c r="A12" s="6" t="s">
        <v>226</v>
      </c>
      <c r="B12" s="5" t="s">
        <v>29</v>
      </c>
      <c r="C12" s="90"/>
      <c r="D12" s="76">
        <f>投入係数表!R12</f>
        <v>4.1039671682626538E-3</v>
      </c>
      <c r="E12" s="77">
        <f t="shared" si="0"/>
        <v>0.41039671682626538</v>
      </c>
      <c r="F12" s="76">
        <f>分析係数表!C15</f>
        <v>0</v>
      </c>
      <c r="G12" s="77">
        <f t="shared" si="1"/>
        <v>0</v>
      </c>
      <c r="H12" s="77">
        <v>0</v>
      </c>
      <c r="I12" s="77">
        <f t="shared" si="2"/>
        <v>0</v>
      </c>
      <c r="J12" s="76">
        <f>分析係数表!G15</f>
        <v>9.5604813172894237E-2</v>
      </c>
      <c r="K12" s="78">
        <f t="shared" si="3"/>
        <v>0</v>
      </c>
      <c r="L12" s="79"/>
      <c r="M12" s="80"/>
      <c r="N12" s="81">
        <f>分析係数表!H15</f>
        <v>9.0490782812515016E-3</v>
      </c>
      <c r="O12" s="82">
        <f t="shared" si="4"/>
        <v>0.13568339276200855</v>
      </c>
      <c r="P12" s="76">
        <f>分析係数表!C15</f>
        <v>0</v>
      </c>
      <c r="Q12" s="82">
        <f t="shared" si="5"/>
        <v>0</v>
      </c>
      <c r="R12" s="83">
        <v>0</v>
      </c>
      <c r="S12" s="84">
        <f t="shared" si="6"/>
        <v>0</v>
      </c>
      <c r="T12" s="85">
        <f>分析係数表!F15</f>
        <v>0.30347055098163395</v>
      </c>
      <c r="U12" s="86">
        <f t="shared" si="7"/>
        <v>0</v>
      </c>
      <c r="V12" s="87">
        <f>分析係数表!D15</f>
        <v>2.4585180493983533E-2</v>
      </c>
      <c r="W12" s="167">
        <f t="shared" si="8"/>
        <v>0</v>
      </c>
      <c r="X12" s="76">
        <f>分析係数表!E15</f>
        <v>2.2317922735908803E-2</v>
      </c>
      <c r="Y12" s="166">
        <f t="shared" si="9"/>
        <v>0</v>
      </c>
    </row>
    <row r="13" spans="1:25" x14ac:dyDescent="0.2">
      <c r="A13" s="6" t="s">
        <v>227</v>
      </c>
      <c r="B13" s="5" t="s">
        <v>30</v>
      </c>
      <c r="C13" s="90"/>
      <c r="D13" s="76">
        <f>投入係数表!R13</f>
        <v>1.3679890560875513E-3</v>
      </c>
      <c r="E13" s="77">
        <f t="shared" si="0"/>
        <v>0.13679890560875513</v>
      </c>
      <c r="F13" s="76">
        <f>分析係数表!C16</f>
        <v>0.11006875655518</v>
      </c>
      <c r="G13" s="77">
        <f t="shared" si="1"/>
        <v>1.5057285438465117E-2</v>
      </c>
      <c r="H13" s="77">
        <v>3.8503795758368604E-2</v>
      </c>
      <c r="I13" s="77">
        <f t="shared" si="2"/>
        <v>3.8503795758368604E-2</v>
      </c>
      <c r="J13" s="76">
        <f>分析係数表!G16</f>
        <v>3.3349328214971212E-2</v>
      </c>
      <c r="K13" s="78">
        <f t="shared" si="3"/>
        <v>1.2840757222680509E-3</v>
      </c>
      <c r="L13" s="79"/>
      <c r="M13" s="80"/>
      <c r="N13" s="81">
        <f>分析係数表!H16</f>
        <v>1.7877213037589219E-2</v>
      </c>
      <c r="O13" s="82">
        <f t="shared" si="4"/>
        <v>0.26805392136953071</v>
      </c>
      <c r="P13" s="76">
        <f>分析係数表!C16</f>
        <v>0.11006875655518</v>
      </c>
      <c r="Q13" s="82">
        <f t="shared" si="5"/>
        <v>2.950436181488424E-2</v>
      </c>
      <c r="R13" s="83">
        <v>3.834651202082745E-2</v>
      </c>
      <c r="S13" s="84">
        <f t="shared" si="6"/>
        <v>7.6850307779196048E-2</v>
      </c>
      <c r="T13" s="85">
        <f>分析係数表!F16</f>
        <v>0.28862763915547024</v>
      </c>
      <c r="U13" s="86">
        <f t="shared" si="7"/>
        <v>2.2181122902680626E-2</v>
      </c>
      <c r="V13" s="87">
        <f>分析係数表!D16</f>
        <v>1.6314779270633396E-2</v>
      </c>
      <c r="W13" s="167">
        <f t="shared" si="8"/>
        <v>0</v>
      </c>
      <c r="X13" s="76">
        <f>分析係数表!E16</f>
        <v>1.6554702495201537E-2</v>
      </c>
      <c r="Y13" s="166">
        <f t="shared" si="9"/>
        <v>0</v>
      </c>
    </row>
    <row r="14" spans="1:25" x14ac:dyDescent="0.2">
      <c r="A14" s="6" t="s">
        <v>2</v>
      </c>
      <c r="B14" s="5" t="s">
        <v>365</v>
      </c>
      <c r="C14" s="90"/>
      <c r="D14" s="76">
        <f>投入係数表!R14</f>
        <v>2.0975832193342453E-2</v>
      </c>
      <c r="E14" s="77">
        <f t="shared" si="0"/>
        <v>2.0975832193342452</v>
      </c>
      <c r="F14" s="76">
        <f>分析係数表!C17</f>
        <v>0.13914449142004481</v>
      </c>
      <c r="G14" s="77">
        <f t="shared" si="1"/>
        <v>0.29186715026548388</v>
      </c>
      <c r="H14" s="77">
        <v>0.32618201180881418</v>
      </c>
      <c r="I14" s="77">
        <f t="shared" si="2"/>
        <v>0.32618201180881418</v>
      </c>
      <c r="J14" s="76">
        <f>分析係数表!G17</f>
        <v>0.21214924452667283</v>
      </c>
      <c r="K14" s="78">
        <f t="shared" si="3"/>
        <v>6.9199267383430199E-2</v>
      </c>
      <c r="L14" s="79"/>
      <c r="M14" s="80"/>
      <c r="N14" s="81">
        <f>分析係数表!H17</f>
        <v>3.1124218292202617E-3</v>
      </c>
      <c r="O14" s="82">
        <f t="shared" si="4"/>
        <v>4.66681733066781E-2</v>
      </c>
      <c r="P14" s="76">
        <f>分析係数表!C17</f>
        <v>0.13914449142004481</v>
      </c>
      <c r="Q14" s="82">
        <f t="shared" si="5"/>
        <v>6.4936192402602353E-3</v>
      </c>
      <c r="R14" s="83">
        <v>1.725295665035502E-2</v>
      </c>
      <c r="S14" s="84">
        <f t="shared" si="6"/>
        <v>0.34343496845916921</v>
      </c>
      <c r="T14" s="85">
        <f>分析係数表!F17</f>
        <v>0.32223250077089116</v>
      </c>
      <c r="U14" s="86">
        <f t="shared" si="7"/>
        <v>0.11066590873877022</v>
      </c>
      <c r="V14" s="87">
        <f>分析係数表!D17</f>
        <v>3.12981806968856E-2</v>
      </c>
      <c r="W14" s="167">
        <f t="shared" si="8"/>
        <v>0</v>
      </c>
      <c r="X14" s="76">
        <f>分析係数表!E17</f>
        <v>2.8677150786308975E-2</v>
      </c>
      <c r="Y14" s="166">
        <f t="shared" si="9"/>
        <v>0</v>
      </c>
    </row>
    <row r="15" spans="1:25" x14ac:dyDescent="0.2">
      <c r="A15" s="6" t="s">
        <v>3</v>
      </c>
      <c r="B15" s="5" t="s">
        <v>31</v>
      </c>
      <c r="C15" s="90"/>
      <c r="D15" s="76">
        <f>投入係数表!R15</f>
        <v>4.5599635202918376E-3</v>
      </c>
      <c r="E15" s="77">
        <f t="shared" si="0"/>
        <v>0.45599635202918376</v>
      </c>
      <c r="F15" s="76">
        <f>分析係数表!C18</f>
        <v>1</v>
      </c>
      <c r="G15" s="77">
        <f t="shared" si="1"/>
        <v>0.45599635202918376</v>
      </c>
      <c r="H15" s="77">
        <v>0.57448653260577742</v>
      </c>
      <c r="I15" s="77">
        <f t="shared" si="2"/>
        <v>0.57448653260577742</v>
      </c>
      <c r="J15" s="76">
        <f>分析係数表!G18</f>
        <v>0.2156836946153087</v>
      </c>
      <c r="K15" s="78">
        <f t="shared" si="3"/>
        <v>0.12390737785915208</v>
      </c>
      <c r="L15" s="79"/>
      <c r="M15" s="80"/>
      <c r="N15" s="81">
        <f>分析係数表!H18</f>
        <v>4.8031201068213914E-4</v>
      </c>
      <c r="O15" s="82">
        <f t="shared" si="4"/>
        <v>7.2018785967095829E-3</v>
      </c>
      <c r="P15" s="76">
        <f>分析係数表!C18</f>
        <v>1</v>
      </c>
      <c r="Q15" s="82">
        <f t="shared" si="5"/>
        <v>7.2018785967095829E-3</v>
      </c>
      <c r="R15" s="83">
        <v>2.7864341888918037E-2</v>
      </c>
      <c r="S15" s="84">
        <f t="shared" si="6"/>
        <v>0.60235087449469549</v>
      </c>
      <c r="T15" s="85">
        <f>分析係数表!F18</f>
        <v>0.45886648465511004</v>
      </c>
      <c r="U15" s="86">
        <f t="shared" si="7"/>
        <v>0.2763986283083123</v>
      </c>
      <c r="V15" s="87">
        <f>分析係数表!D18</f>
        <v>2.7301733495608698E-2</v>
      </c>
      <c r="W15" s="167">
        <f t="shared" si="8"/>
        <v>0</v>
      </c>
      <c r="X15" s="76">
        <f>分析係数表!E18</f>
        <v>2.9308246439261866E-2</v>
      </c>
      <c r="Y15" s="166">
        <f t="shared" si="9"/>
        <v>0</v>
      </c>
    </row>
    <row r="16" spans="1:25" x14ac:dyDescent="0.2">
      <c r="A16" s="6" t="s">
        <v>4</v>
      </c>
      <c r="B16" s="5" t="s">
        <v>32</v>
      </c>
      <c r="C16" s="90"/>
      <c r="D16" s="76">
        <f>投入係数表!R16</f>
        <v>9.5303237574099406E-2</v>
      </c>
      <c r="E16" s="77">
        <f t="shared" si="0"/>
        <v>9.5303237574099402</v>
      </c>
      <c r="F16" s="76">
        <f>分析係数表!C19</f>
        <v>0.27592808390211421</v>
      </c>
      <c r="G16" s="77">
        <f t="shared" si="1"/>
        <v>2.6296839733489223</v>
      </c>
      <c r="H16" s="77">
        <v>3.1831480404697099</v>
      </c>
      <c r="I16" s="77">
        <f t="shared" si="2"/>
        <v>3.1831480404697099</v>
      </c>
      <c r="J16" s="76">
        <f>分析係数表!G19</f>
        <v>5.7631973809848587E-2</v>
      </c>
      <c r="K16" s="78">
        <f t="shared" si="3"/>
        <v>0.18345110450122118</v>
      </c>
      <c r="L16" s="79"/>
      <c r="M16" s="80"/>
      <c r="N16" s="81">
        <f>分析係数表!H19</f>
        <v>-1.2488112277735618E-4</v>
      </c>
      <c r="O16" s="82">
        <f t="shared" si="4"/>
        <v>-1.8724884351444917E-3</v>
      </c>
      <c r="P16" s="76">
        <f>分析係数表!C19</f>
        <v>0.27592808390211421</v>
      </c>
      <c r="Q16" s="82">
        <f t="shared" si="5"/>
        <v>-5.1667214603828783E-4</v>
      </c>
      <c r="R16" s="83">
        <v>5.4283157998270236E-3</v>
      </c>
      <c r="S16" s="84">
        <f t="shared" si="6"/>
        <v>3.1885763562695368</v>
      </c>
      <c r="T16" s="85">
        <f>分析係数表!F19</f>
        <v>0.23987177738371299</v>
      </c>
      <c r="U16" s="86">
        <f t="shared" si="7"/>
        <v>0.76484947790205704</v>
      </c>
      <c r="V16" s="87">
        <f>分析係数表!D19</f>
        <v>7.502387123175556E-4</v>
      </c>
      <c r="W16" s="167">
        <f t="shared" si="8"/>
        <v>0</v>
      </c>
      <c r="X16" s="76">
        <f>分析係数表!E19</f>
        <v>8.1844223161915155E-4</v>
      </c>
      <c r="Y16" s="166">
        <f t="shared" si="9"/>
        <v>0</v>
      </c>
    </row>
    <row r="17" spans="1:25" x14ac:dyDescent="0.2">
      <c r="A17" s="6" t="s">
        <v>5</v>
      </c>
      <c r="B17" s="5" t="s">
        <v>33</v>
      </c>
      <c r="C17" s="90"/>
      <c r="D17" s="76">
        <f>投入係数表!R17</f>
        <v>2.0063839489284085E-2</v>
      </c>
      <c r="E17" s="77">
        <f t="shared" si="0"/>
        <v>2.0063839489284083</v>
      </c>
      <c r="F17" s="76">
        <f>分析係数表!C20</f>
        <v>2.5484643868438295E-2</v>
      </c>
      <c r="G17" s="77">
        <f t="shared" si="1"/>
        <v>5.1131980401791371E-2</v>
      </c>
      <c r="H17" s="77">
        <v>5.7622518892653379E-2</v>
      </c>
      <c r="I17" s="77">
        <f t="shared" si="2"/>
        <v>5.7622518892653379E-2</v>
      </c>
      <c r="J17" s="76">
        <f>分析係数表!G20</f>
        <v>9.947643979057591E-2</v>
      </c>
      <c r="K17" s="78">
        <f t="shared" si="3"/>
        <v>5.7320830312063567E-3</v>
      </c>
      <c r="L17" s="79"/>
      <c r="M17" s="80"/>
      <c r="N17" s="81">
        <f>分析係数表!H20</f>
        <v>5.9558689324585256E-4</v>
      </c>
      <c r="O17" s="82">
        <f t="shared" si="4"/>
        <v>8.9303294599198824E-3</v>
      </c>
      <c r="P17" s="76">
        <f>分析係数表!C20</f>
        <v>2.5484643868438295E-2</v>
      </c>
      <c r="Q17" s="82">
        <f t="shared" si="5"/>
        <v>2.2758626591388111E-4</v>
      </c>
      <c r="R17" s="83">
        <v>9.295574825714713E-4</v>
      </c>
      <c r="S17" s="84">
        <f t="shared" si="6"/>
        <v>5.8552076375224853E-2</v>
      </c>
      <c r="T17" s="85">
        <f>分析係数表!F20</f>
        <v>0.22338568935427575</v>
      </c>
      <c r="U17" s="86">
        <f t="shared" si="7"/>
        <v>1.3079695944203806E-2</v>
      </c>
      <c r="V17" s="87">
        <f>分析係数表!D20</f>
        <v>0.15532286212914484</v>
      </c>
      <c r="W17" s="167">
        <f t="shared" si="8"/>
        <v>0</v>
      </c>
      <c r="X17" s="76">
        <f>分析係数表!E20</f>
        <v>0.17102966841186737</v>
      </c>
      <c r="Y17" s="166">
        <f t="shared" si="9"/>
        <v>0</v>
      </c>
    </row>
    <row r="18" spans="1:25" x14ac:dyDescent="0.2">
      <c r="A18" s="6" t="s">
        <v>6</v>
      </c>
      <c r="B18" s="5" t="s">
        <v>34</v>
      </c>
      <c r="C18" s="90"/>
      <c r="D18" s="76">
        <f>投入係数表!R18</f>
        <v>3.3743730050159598E-2</v>
      </c>
      <c r="E18" s="77">
        <f t="shared" si="0"/>
        <v>3.3743730050159599</v>
      </c>
      <c r="F18" s="76">
        <f>分析係数表!C21</f>
        <v>0.22087867795243854</v>
      </c>
      <c r="G18" s="77">
        <f t="shared" si="1"/>
        <v>0.74532704826632246</v>
      </c>
      <c r="H18" s="77">
        <v>0.7814571529571902</v>
      </c>
      <c r="I18" s="77">
        <f t="shared" si="2"/>
        <v>0.7814571529571902</v>
      </c>
      <c r="J18" s="76">
        <f>分析係数表!G21</f>
        <v>0.28511270745603173</v>
      </c>
      <c r="K18" s="78">
        <f t="shared" si="3"/>
        <v>0.22280336464050682</v>
      </c>
      <c r="L18" s="79"/>
      <c r="M18" s="80"/>
      <c r="N18" s="81">
        <f>分析係数表!H21</f>
        <v>9.8944274200520651E-4</v>
      </c>
      <c r="O18" s="82">
        <f t="shared" si="4"/>
        <v>1.4835869909221739E-2</v>
      </c>
      <c r="P18" s="76">
        <f>分析係数表!C21</f>
        <v>0.22087867795243854</v>
      </c>
      <c r="Q18" s="82">
        <f t="shared" si="5"/>
        <v>3.2769273318232622E-3</v>
      </c>
      <c r="R18" s="83">
        <v>9.9522556115453804E-3</v>
      </c>
      <c r="S18" s="84">
        <f t="shared" si="6"/>
        <v>0.79140940856873554</v>
      </c>
      <c r="T18" s="85">
        <f>分析係数表!F21</f>
        <v>0.42531582858558337</v>
      </c>
      <c r="U18" s="86">
        <f t="shared" si="7"/>
        <v>0.33659894835583826</v>
      </c>
      <c r="V18" s="87">
        <f>分析係数表!D21</f>
        <v>6.1431756254644539E-2</v>
      </c>
      <c r="W18" s="167">
        <f t="shared" si="8"/>
        <v>0</v>
      </c>
      <c r="X18" s="76">
        <f>分析係数表!E21</f>
        <v>5.1523408471637354E-2</v>
      </c>
      <c r="Y18" s="166">
        <f t="shared" si="9"/>
        <v>0</v>
      </c>
    </row>
    <row r="19" spans="1:25" x14ac:dyDescent="0.2">
      <c r="A19" s="6" t="s">
        <v>7</v>
      </c>
      <c r="B19" s="5" t="s">
        <v>269</v>
      </c>
      <c r="C19" s="90"/>
      <c r="D19" s="76">
        <f>投入係数表!R19</f>
        <v>4.1039671682626538E-2</v>
      </c>
      <c r="E19" s="77">
        <f t="shared" si="0"/>
        <v>4.1039671682626535</v>
      </c>
      <c r="F19" s="76">
        <f>分析係数表!C22</f>
        <v>2.2900763358778664E-2</v>
      </c>
      <c r="G19" s="77">
        <f t="shared" si="1"/>
        <v>9.398398095258001E-2</v>
      </c>
      <c r="H19" s="77">
        <v>9.5379546462245765E-2</v>
      </c>
      <c r="I19" s="77">
        <f t="shared" si="2"/>
        <v>9.5379546462245765E-2</v>
      </c>
      <c r="J19" s="76">
        <f>分析係数表!G22</f>
        <v>0.19537275064267351</v>
      </c>
      <c r="K19" s="78">
        <f t="shared" si="3"/>
        <v>1.8634564347379635E-2</v>
      </c>
      <c r="L19" s="79"/>
      <c r="M19" s="80"/>
      <c r="N19" s="81">
        <f>分析係数表!H22</f>
        <v>4.8031201068213912E-5</v>
      </c>
      <c r="O19" s="82">
        <f t="shared" si="4"/>
        <v>7.2018785967095829E-4</v>
      </c>
      <c r="P19" s="76">
        <f>分析係数表!C22</f>
        <v>2.2900763358778664E-2</v>
      </c>
      <c r="Q19" s="82">
        <f t="shared" si="5"/>
        <v>1.6492851748189913E-5</v>
      </c>
      <c r="R19" s="83">
        <v>2.0766193700213218E-4</v>
      </c>
      <c r="S19" s="84">
        <f t="shared" si="6"/>
        <v>9.5587208399247892E-2</v>
      </c>
      <c r="T19" s="85">
        <f>分析係数表!F22</f>
        <v>0.41388174807197942</v>
      </c>
      <c r="U19" s="86">
        <f t="shared" si="7"/>
        <v>3.956180090560131E-2</v>
      </c>
      <c r="V19" s="87">
        <f>分析係数表!D22</f>
        <v>2.313624678663239E-2</v>
      </c>
      <c r="W19" s="167">
        <f t="shared" si="8"/>
        <v>0</v>
      </c>
      <c r="X19" s="76">
        <f>分析係数表!E22</f>
        <v>1.713796058269066E-2</v>
      </c>
      <c r="Y19" s="166">
        <f t="shared" si="9"/>
        <v>0</v>
      </c>
    </row>
    <row r="20" spans="1:25" x14ac:dyDescent="0.2">
      <c r="A20" s="6" t="s">
        <v>8</v>
      </c>
      <c r="B20" s="5" t="s">
        <v>270</v>
      </c>
      <c r="C20" s="75">
        <f>最終需要_まとめ!C21</f>
        <v>100</v>
      </c>
      <c r="D20" s="76">
        <f>投入係数表!R20</f>
        <v>0.15230278157774738</v>
      </c>
      <c r="E20" s="77">
        <f t="shared" si="0"/>
        <v>15.230278157774737</v>
      </c>
      <c r="F20" s="76">
        <f>分析係数表!C23</f>
        <v>0</v>
      </c>
      <c r="G20" s="77">
        <f t="shared" si="1"/>
        <v>0</v>
      </c>
      <c r="H20" s="77">
        <v>0</v>
      </c>
      <c r="I20" s="77">
        <f t="shared" si="2"/>
        <v>100</v>
      </c>
      <c r="J20" s="76">
        <f>分析係数表!G23</f>
        <v>0.21568627450980393</v>
      </c>
      <c r="K20" s="78">
        <f t="shared" si="3"/>
        <v>21.568627450980394</v>
      </c>
      <c r="L20" s="79"/>
      <c r="M20" s="80"/>
      <c r="N20" s="81">
        <f>分析係数表!H23</f>
        <v>2.8818720640928347E-5</v>
      </c>
      <c r="O20" s="82">
        <f t="shared" si="4"/>
        <v>4.3211271580257494E-4</v>
      </c>
      <c r="P20" s="76">
        <f>分析係数表!C23</f>
        <v>0</v>
      </c>
      <c r="Q20" s="82">
        <f t="shared" si="5"/>
        <v>0</v>
      </c>
      <c r="R20" s="83">
        <v>0</v>
      </c>
      <c r="S20" s="84">
        <f t="shared" si="6"/>
        <v>100</v>
      </c>
      <c r="T20" s="85">
        <f>分析係数表!F23</f>
        <v>0.44049247606019154</v>
      </c>
      <c r="U20" s="86">
        <f t="shared" si="7"/>
        <v>44.049247606019151</v>
      </c>
      <c r="V20" s="87">
        <f>分析係数表!D23</f>
        <v>5.6087551299589603E-2</v>
      </c>
      <c r="W20" s="167">
        <f t="shared" si="8"/>
        <v>6</v>
      </c>
      <c r="X20" s="76">
        <f>分析係数表!E23</f>
        <v>5.0615595075239397E-2</v>
      </c>
      <c r="Y20" s="166">
        <f t="shared" si="9"/>
        <v>5</v>
      </c>
    </row>
    <row r="21" spans="1:25" x14ac:dyDescent="0.2">
      <c r="A21" s="6" t="s">
        <v>9</v>
      </c>
      <c r="B21" s="5" t="s">
        <v>271</v>
      </c>
      <c r="C21" s="90"/>
      <c r="D21" s="76">
        <f>投入係数表!R21</f>
        <v>5.9279525763793889E-3</v>
      </c>
      <c r="E21" s="77">
        <f t="shared" si="0"/>
        <v>0.59279525763793894</v>
      </c>
      <c r="F21" s="76">
        <f>分析係数表!C24</f>
        <v>0.12778993435448582</v>
      </c>
      <c r="G21" s="77">
        <f t="shared" si="1"/>
        <v>7.5753267059202725E-2</v>
      </c>
      <c r="H21" s="77">
        <v>7.8638116833325847E-2</v>
      </c>
      <c r="I21" s="77">
        <f t="shared" si="2"/>
        <v>7.8638116833325847E-2</v>
      </c>
      <c r="J21" s="76">
        <f>分析係数表!G24</f>
        <v>0.20582120582120583</v>
      </c>
      <c r="K21" s="78">
        <f t="shared" si="3"/>
        <v>1.6185392030143991E-2</v>
      </c>
      <c r="L21" s="79"/>
      <c r="M21" s="80"/>
      <c r="N21" s="81">
        <f>分析係数表!H24</f>
        <v>3.7464336833206854E-4</v>
      </c>
      <c r="O21" s="82">
        <f t="shared" si="4"/>
        <v>5.6174653054334748E-3</v>
      </c>
      <c r="P21" s="76">
        <f>分析係数表!C24</f>
        <v>0.12778993435448582</v>
      </c>
      <c r="Q21" s="82">
        <f t="shared" si="5"/>
        <v>7.1785552261994536E-4</v>
      </c>
      <c r="R21" s="83">
        <v>4.1056210235584766E-3</v>
      </c>
      <c r="S21" s="84">
        <f t="shared" si="6"/>
        <v>8.2743737856884325E-2</v>
      </c>
      <c r="T21" s="85">
        <f>分析係数表!F24</f>
        <v>0.38877338877338879</v>
      </c>
      <c r="U21" s="86">
        <f t="shared" si="7"/>
        <v>3.2168563366397861E-2</v>
      </c>
      <c r="V21" s="87">
        <f>分析係数表!D24</f>
        <v>2.0790020790020791E-3</v>
      </c>
      <c r="W21" s="167">
        <f t="shared" si="8"/>
        <v>0</v>
      </c>
      <c r="X21" s="76">
        <f>分析係数表!E24</f>
        <v>0</v>
      </c>
      <c r="Y21" s="166">
        <f t="shared" si="9"/>
        <v>0</v>
      </c>
    </row>
    <row r="22" spans="1:25" x14ac:dyDescent="0.2">
      <c r="A22" s="6" t="s">
        <v>10</v>
      </c>
      <c r="B22" s="5" t="s">
        <v>272</v>
      </c>
      <c r="C22" s="90"/>
      <c r="D22" s="76">
        <f>投入係数表!R22</f>
        <v>1.0031919744642043E-2</v>
      </c>
      <c r="E22" s="77">
        <f t="shared" si="0"/>
        <v>1.0031919744642042</v>
      </c>
      <c r="F22" s="76">
        <f>分析係数表!C25</f>
        <v>1.1170547514159801E-2</v>
      </c>
      <c r="G22" s="77">
        <f t="shared" si="1"/>
        <v>1.1206203616576179E-2</v>
      </c>
      <c r="H22" s="77">
        <v>1.488844954792419E-2</v>
      </c>
      <c r="I22" s="77">
        <f t="shared" si="2"/>
        <v>1.488844954792419E-2</v>
      </c>
      <c r="J22" s="76">
        <f>分析係数表!G25</f>
        <v>0.19560185185185186</v>
      </c>
      <c r="K22" s="78">
        <f t="shared" si="3"/>
        <v>2.9122083027768382E-3</v>
      </c>
      <c r="L22" s="79"/>
      <c r="M22" s="80"/>
      <c r="N22" s="81">
        <f>分析係数表!H25</f>
        <v>5.4755569217763858E-4</v>
      </c>
      <c r="O22" s="82">
        <f t="shared" si="4"/>
        <v>8.2101416002489241E-3</v>
      </c>
      <c r="P22" s="76">
        <f>分析係数表!C25</f>
        <v>1.1170547514159801E-2</v>
      </c>
      <c r="Q22" s="82">
        <f t="shared" si="5"/>
        <v>9.1711776843560593E-5</v>
      </c>
      <c r="R22" s="83">
        <v>9.4649053821494909E-4</v>
      </c>
      <c r="S22" s="84">
        <f t="shared" si="6"/>
        <v>1.583494008613914E-2</v>
      </c>
      <c r="T22" s="85">
        <f>分析係数表!F25</f>
        <v>0.34722222222222221</v>
      </c>
      <c r="U22" s="86">
        <f t="shared" si="7"/>
        <v>5.4982430854649787E-3</v>
      </c>
      <c r="V22" s="87">
        <f>分析係数表!D25</f>
        <v>0.24652777777777779</v>
      </c>
      <c r="W22" s="167">
        <f t="shared" si="8"/>
        <v>0</v>
      </c>
      <c r="X22" s="76">
        <f>分析係数表!E25</f>
        <v>0.22337962962962962</v>
      </c>
      <c r="Y22" s="166">
        <f t="shared" si="9"/>
        <v>0</v>
      </c>
    </row>
    <row r="23" spans="1:25" x14ac:dyDescent="0.2">
      <c r="A23" s="6" t="s">
        <v>11</v>
      </c>
      <c r="B23" s="5" t="s">
        <v>35</v>
      </c>
      <c r="C23" s="90"/>
      <c r="D23" s="76">
        <f>投入係数表!R23</f>
        <v>2.3711810305517556E-2</v>
      </c>
      <c r="E23" s="77">
        <f t="shared" si="0"/>
        <v>2.3711810305517558</v>
      </c>
      <c r="F23" s="76">
        <f>分析係数表!C26</f>
        <v>0.68426150121065377</v>
      </c>
      <c r="G23" s="77">
        <f t="shared" si="1"/>
        <v>1.6225078916075695</v>
      </c>
      <c r="H23" s="77">
        <v>1.7824550863342095</v>
      </c>
      <c r="I23" s="77">
        <f t="shared" si="2"/>
        <v>1.7824550863342095</v>
      </c>
      <c r="J23" s="76">
        <f>分析係数表!G26</f>
        <v>0.19646752810874307</v>
      </c>
      <c r="K23" s="78">
        <f t="shared" si="3"/>
        <v>0.35019454477693834</v>
      </c>
      <c r="L23" s="79"/>
      <c r="M23" s="80"/>
      <c r="N23" s="81">
        <f>分析係数表!H26</f>
        <v>1.1546700736798624E-2</v>
      </c>
      <c r="O23" s="82">
        <f t="shared" si="4"/>
        <v>0.17313316146489835</v>
      </c>
      <c r="P23" s="76">
        <f>分析係数表!C26</f>
        <v>0.68426150121065377</v>
      </c>
      <c r="Q23" s="82">
        <f t="shared" si="5"/>
        <v>0.11846835697331785</v>
      </c>
      <c r="R23" s="83">
        <v>0.13580895940882506</v>
      </c>
      <c r="S23" s="84">
        <f t="shared" si="6"/>
        <v>1.9182640457430344</v>
      </c>
      <c r="T23" s="85">
        <f>分析係数表!F26</f>
        <v>0.33441013592884711</v>
      </c>
      <c r="U23" s="86">
        <f t="shared" si="7"/>
        <v>0.64148694028434838</v>
      </c>
      <c r="V23" s="87">
        <f>分析係数表!D26</f>
        <v>3.0416177210941434E-2</v>
      </c>
      <c r="W23" s="167">
        <f t="shared" si="8"/>
        <v>0</v>
      </c>
      <c r="X23" s="76">
        <f>分析係数表!E26</f>
        <v>3.3227051518711193E-2</v>
      </c>
      <c r="Y23" s="166">
        <f t="shared" si="9"/>
        <v>0</v>
      </c>
    </row>
    <row r="24" spans="1:25" x14ac:dyDescent="0.2">
      <c r="A24" s="6" t="s">
        <v>12</v>
      </c>
      <c r="B24" s="5" t="s">
        <v>366</v>
      </c>
      <c r="C24" s="90"/>
      <c r="D24" s="76">
        <f>投入係数表!R24</f>
        <v>4.5599635202918376E-4</v>
      </c>
      <c r="E24" s="77">
        <f t="shared" si="0"/>
        <v>4.5599635202918376E-2</v>
      </c>
      <c r="F24" s="76">
        <f>分析係数表!C27</f>
        <v>0.55841188231933736</v>
      </c>
      <c r="G24" s="77">
        <f t="shared" si="1"/>
        <v>2.5463378126736769E-2</v>
      </c>
      <c r="H24" s="77">
        <v>2.7277974206718181E-2</v>
      </c>
      <c r="I24" s="77">
        <f t="shared" si="2"/>
        <v>2.7277974206718181E-2</v>
      </c>
      <c r="J24" s="76">
        <f>分析係数表!G27</f>
        <v>0.17085913312693499</v>
      </c>
      <c r="K24" s="78">
        <f t="shared" si="3"/>
        <v>4.6606910264187602E-3</v>
      </c>
      <c r="L24" s="79"/>
      <c r="M24" s="80"/>
      <c r="N24" s="81">
        <f>分析係数表!H27</f>
        <v>1.1844494183421551E-2</v>
      </c>
      <c r="O24" s="82">
        <f t="shared" si="4"/>
        <v>0.17759832619485832</v>
      </c>
      <c r="P24" s="76">
        <f>分析係数表!C27</f>
        <v>0.55841188231933736</v>
      </c>
      <c r="Q24" s="82">
        <f t="shared" si="5"/>
        <v>9.9173015627234518E-2</v>
      </c>
      <c r="R24" s="83">
        <v>0.10152501160922936</v>
      </c>
      <c r="S24" s="84">
        <f t="shared" si="6"/>
        <v>0.12880298581594754</v>
      </c>
      <c r="T24" s="85">
        <f>分析係数表!F27</f>
        <v>0.32159442724458204</v>
      </c>
      <c r="U24" s="86">
        <f t="shared" si="7"/>
        <v>4.1422322450871671E-2</v>
      </c>
      <c r="V24" s="87">
        <f>分析係数表!D27</f>
        <v>0</v>
      </c>
      <c r="W24" s="167">
        <f t="shared" si="8"/>
        <v>0</v>
      </c>
      <c r="X24" s="76">
        <f>分析係数表!E27</f>
        <v>0</v>
      </c>
      <c r="Y24" s="166">
        <f t="shared" si="9"/>
        <v>0</v>
      </c>
    </row>
    <row r="25" spans="1:25" x14ac:dyDescent="0.2">
      <c r="A25" s="6" t="s">
        <v>13</v>
      </c>
      <c r="B25" s="5" t="s">
        <v>192</v>
      </c>
      <c r="C25" s="90"/>
      <c r="D25" s="76">
        <f>投入係数表!R25</f>
        <v>4.5599635202918376E-4</v>
      </c>
      <c r="E25" s="77">
        <f t="shared" si="0"/>
        <v>4.5599635202918376E-2</v>
      </c>
      <c r="F25" s="76">
        <f>分析係数表!C28</f>
        <v>4.6678935921030562E-2</v>
      </c>
      <c r="G25" s="77">
        <f t="shared" si="1"/>
        <v>2.1285424496593963E-3</v>
      </c>
      <c r="H25" s="77">
        <v>4.7270500031737599E-3</v>
      </c>
      <c r="I25" s="77">
        <f t="shared" si="2"/>
        <v>4.7270500031737599E-3</v>
      </c>
      <c r="J25" s="76">
        <f>分析係数表!G28</f>
        <v>0.12480417754569191</v>
      </c>
      <c r="K25" s="78">
        <f t="shared" si="3"/>
        <v>5.8995558786346144E-4</v>
      </c>
      <c r="L25" s="79"/>
      <c r="M25" s="80"/>
      <c r="N25" s="81">
        <f>分析係数表!H28</f>
        <v>2.1854196486037331E-2</v>
      </c>
      <c r="O25" s="82">
        <f t="shared" si="4"/>
        <v>0.32768547615028604</v>
      </c>
      <c r="P25" s="76">
        <f>分析係数表!C28</f>
        <v>4.6678935921030562E-2</v>
      </c>
      <c r="Q25" s="82">
        <f t="shared" si="5"/>
        <v>1.5296009343471591E-2</v>
      </c>
      <c r="R25" s="83">
        <v>1.647792022772248E-2</v>
      </c>
      <c r="S25" s="84">
        <f t="shared" si="6"/>
        <v>2.120497023089624E-2</v>
      </c>
      <c r="T25" s="85">
        <f>分析係数表!F28</f>
        <v>0.21409921671018275</v>
      </c>
      <c r="U25" s="86">
        <f t="shared" si="7"/>
        <v>4.5399675167976279E-3</v>
      </c>
      <c r="V25" s="87">
        <f>分析係数表!D28</f>
        <v>3.7075718015665796E-2</v>
      </c>
      <c r="W25" s="167">
        <f t="shared" si="8"/>
        <v>0</v>
      </c>
      <c r="X25" s="76">
        <f>分析係数表!E28</f>
        <v>3.3420365535248041E-2</v>
      </c>
      <c r="Y25" s="166">
        <f t="shared" si="9"/>
        <v>0</v>
      </c>
    </row>
    <row r="26" spans="1:25" x14ac:dyDescent="0.2">
      <c r="A26" s="6" t="s">
        <v>14</v>
      </c>
      <c r="B26" s="5" t="s">
        <v>50</v>
      </c>
      <c r="C26" s="90"/>
      <c r="D26" s="76">
        <f>投入係数表!R26</f>
        <v>3.1919744642042863E-3</v>
      </c>
      <c r="E26" s="77">
        <f t="shared" si="0"/>
        <v>0.31919744642042863</v>
      </c>
      <c r="F26" s="76">
        <f>分析係数表!C29</f>
        <v>0.714898177920686</v>
      </c>
      <c r="G26" s="77">
        <f t="shared" si="1"/>
        <v>0.22819367284290024</v>
      </c>
      <c r="H26" s="77">
        <v>0.35598644799029205</v>
      </c>
      <c r="I26" s="77">
        <f t="shared" si="2"/>
        <v>0.35598644799029205</v>
      </c>
      <c r="J26" s="76">
        <f>分析係数表!G29</f>
        <v>0.2589450092051549</v>
      </c>
      <c r="K26" s="78">
        <f t="shared" si="3"/>
        <v>9.2180914051756574E-2</v>
      </c>
      <c r="L26" s="79"/>
      <c r="M26" s="80"/>
      <c r="N26" s="81">
        <f>分析係数表!H29</f>
        <v>1.0662926637143489E-2</v>
      </c>
      <c r="O26" s="82">
        <f t="shared" si="4"/>
        <v>0.15988170484695274</v>
      </c>
      <c r="P26" s="76">
        <f>分析係数表!C29</f>
        <v>0.714898177920686</v>
      </c>
      <c r="Q26" s="82">
        <f t="shared" si="5"/>
        <v>0.11429913947793943</v>
      </c>
      <c r="R26" s="83">
        <v>0.19289276776316383</v>
      </c>
      <c r="S26" s="84">
        <f t="shared" si="6"/>
        <v>0.54887921575345588</v>
      </c>
      <c r="T26" s="85">
        <f>分析係数表!F29</f>
        <v>0.37284879532538223</v>
      </c>
      <c r="U26" s="86">
        <f t="shared" si="7"/>
        <v>0.20464895437281658</v>
      </c>
      <c r="V26" s="87">
        <f>分析係数表!D29</f>
        <v>6.5236532458176578E-3</v>
      </c>
      <c r="W26" s="167">
        <f t="shared" si="8"/>
        <v>0</v>
      </c>
      <c r="X26" s="76">
        <f>分析係数表!E29</f>
        <v>4.8026895061234294E-3</v>
      </c>
      <c r="Y26" s="166">
        <f t="shared" si="9"/>
        <v>0</v>
      </c>
    </row>
    <row r="27" spans="1:25" x14ac:dyDescent="0.2">
      <c r="A27" s="6" t="s">
        <v>15</v>
      </c>
      <c r="B27" s="5" t="s">
        <v>36</v>
      </c>
      <c r="C27" s="90"/>
      <c r="D27" s="76">
        <f>投入係数表!R27</f>
        <v>1.3679890560875513E-3</v>
      </c>
      <c r="E27" s="77">
        <f t="shared" si="0"/>
        <v>0.13679890560875513</v>
      </c>
      <c r="F27" s="76">
        <f>分析係数表!C30</f>
        <v>1</v>
      </c>
      <c r="G27" s="77">
        <f t="shared" si="1"/>
        <v>0.13679890560875513</v>
      </c>
      <c r="H27" s="77">
        <v>0.19234030582331441</v>
      </c>
      <c r="I27" s="77">
        <f t="shared" si="2"/>
        <v>0.19234030582331441</v>
      </c>
      <c r="J27" s="76">
        <f>分析係数表!G30</f>
        <v>0.34457852549986789</v>
      </c>
      <c r="K27" s="78">
        <f t="shared" si="3"/>
        <v>6.6276338974791335E-2</v>
      </c>
      <c r="L27" s="79"/>
      <c r="M27" s="80"/>
      <c r="N27" s="81">
        <f>分析係数表!H30</f>
        <v>0</v>
      </c>
      <c r="O27" s="82">
        <f t="shared" si="4"/>
        <v>0</v>
      </c>
      <c r="P27" s="76">
        <f>分析係数表!C30</f>
        <v>1</v>
      </c>
      <c r="Q27" s="82">
        <f t="shared" si="5"/>
        <v>0</v>
      </c>
      <c r="R27" s="83">
        <v>3.1490909688774674E-2</v>
      </c>
      <c r="S27" s="84">
        <f t="shared" si="6"/>
        <v>0.22383121551208907</v>
      </c>
      <c r="T27" s="85">
        <f>分析係数表!F30</f>
        <v>0.44032414339822074</v>
      </c>
      <c r="U27" s="86">
        <f t="shared" si="7"/>
        <v>9.8558288236143154E-2</v>
      </c>
      <c r="V27" s="87">
        <f>分析係数表!D30</f>
        <v>0.11177662291905223</v>
      </c>
      <c r="W27" s="167">
        <f t="shared" si="8"/>
        <v>0</v>
      </c>
      <c r="X27" s="76">
        <f>分析係数表!E30</f>
        <v>7.5662820399894304E-2</v>
      </c>
      <c r="Y27" s="166">
        <f t="shared" si="9"/>
        <v>0</v>
      </c>
    </row>
    <row r="28" spans="1:25" x14ac:dyDescent="0.2">
      <c r="A28" s="6" t="s">
        <v>16</v>
      </c>
      <c r="B28" s="5" t="s">
        <v>193</v>
      </c>
      <c r="C28" s="90"/>
      <c r="D28" s="76">
        <f>投入係数表!R28</f>
        <v>1.1399908800729594E-2</v>
      </c>
      <c r="E28" s="77">
        <f t="shared" si="0"/>
        <v>1.1399908800729595</v>
      </c>
      <c r="F28" s="76">
        <f>分析係数表!C31</f>
        <v>0.96265092809515229</v>
      </c>
      <c r="G28" s="77">
        <f t="shared" si="1"/>
        <v>1.0974132787222439</v>
      </c>
      <c r="H28" s="77">
        <v>1.5053825863953623</v>
      </c>
      <c r="I28" s="77">
        <f t="shared" si="2"/>
        <v>1.5053825863953623</v>
      </c>
      <c r="J28" s="76">
        <f>分析係数表!G31</f>
        <v>7.0888135593220339E-2</v>
      </c>
      <c r="K28" s="78">
        <f t="shared" si="3"/>
        <v>0.10671376490406717</v>
      </c>
      <c r="L28" s="79"/>
      <c r="M28" s="80"/>
      <c r="N28" s="81">
        <f>分析係数表!H31</f>
        <v>2.4361425181798096E-2</v>
      </c>
      <c r="O28" s="82">
        <f t="shared" si="4"/>
        <v>0.36527928242511004</v>
      </c>
      <c r="P28" s="76">
        <f>分析係数表!C31</f>
        <v>0.96265092809515229</v>
      </c>
      <c r="Q28" s="82">
        <f t="shared" si="5"/>
        <v>0.35163644024046342</v>
      </c>
      <c r="R28" s="83">
        <v>0.50016627989273554</v>
      </c>
      <c r="S28" s="84">
        <f t="shared" si="6"/>
        <v>2.0055488662880978</v>
      </c>
      <c r="T28" s="85">
        <f>分析係数表!F31</f>
        <v>0.34461468926553673</v>
      </c>
      <c r="U28" s="86">
        <f t="shared" si="7"/>
        <v>0.69114159936272235</v>
      </c>
      <c r="V28" s="87">
        <f>分析係数表!D31</f>
        <v>2.2598870056497176E-3</v>
      </c>
      <c r="W28" s="167">
        <f t="shared" si="8"/>
        <v>0</v>
      </c>
      <c r="X28" s="76">
        <f>分析係数表!E31</f>
        <v>1.9706214689265535E-3</v>
      </c>
      <c r="Y28" s="166">
        <f t="shared" si="9"/>
        <v>0</v>
      </c>
    </row>
    <row r="29" spans="1:25" x14ac:dyDescent="0.2">
      <c r="A29" s="6" t="s">
        <v>17</v>
      </c>
      <c r="B29" s="5" t="s">
        <v>273</v>
      </c>
      <c r="C29" s="90"/>
      <c r="D29" s="76">
        <f>投入係数表!R29</f>
        <v>4.5599635202918376E-4</v>
      </c>
      <c r="E29" s="77">
        <f t="shared" si="0"/>
        <v>4.5599635202918376E-2</v>
      </c>
      <c r="F29" s="76">
        <f>分析係数表!C32</f>
        <v>0.97339246119733924</v>
      </c>
      <c r="G29" s="77">
        <f t="shared" si="1"/>
        <v>4.4386341139869549E-2</v>
      </c>
      <c r="H29" s="77">
        <v>6.2264893084679217E-2</v>
      </c>
      <c r="I29" s="77">
        <f t="shared" si="2"/>
        <v>6.2264893084679217E-2</v>
      </c>
      <c r="J29" s="76">
        <f>分析係数表!G32</f>
        <v>0.14027149321266968</v>
      </c>
      <c r="K29" s="78">
        <f t="shared" si="3"/>
        <v>8.7339895277151851E-3</v>
      </c>
      <c r="L29" s="79"/>
      <c r="M29" s="80"/>
      <c r="N29" s="81">
        <f>分析係数表!H32</f>
        <v>6.9260991940364464E-3</v>
      </c>
      <c r="O29" s="82">
        <f t="shared" si="4"/>
        <v>0.10385108936455219</v>
      </c>
      <c r="P29" s="76">
        <f>分析係数表!C32</f>
        <v>0.97339246119733924</v>
      </c>
      <c r="Q29" s="82">
        <f t="shared" si="5"/>
        <v>0.10108786747458627</v>
      </c>
      <c r="R29" s="83">
        <v>0.1358983791987799</v>
      </c>
      <c r="S29" s="84">
        <f t="shared" si="6"/>
        <v>0.19816327228345912</v>
      </c>
      <c r="T29" s="85">
        <f>分析係数表!F32</f>
        <v>0.48190045248868779</v>
      </c>
      <c r="U29" s="86">
        <f t="shared" si="7"/>
        <v>9.5494970580037988E-2</v>
      </c>
      <c r="V29" s="87">
        <f>分析係数表!D32</f>
        <v>3.0542986425339366E-2</v>
      </c>
      <c r="W29" s="167">
        <f t="shared" si="8"/>
        <v>0</v>
      </c>
      <c r="X29" s="76">
        <f>分析係数表!E32</f>
        <v>4.6380090497737558E-2</v>
      </c>
      <c r="Y29" s="166">
        <f t="shared" si="9"/>
        <v>0</v>
      </c>
    </row>
    <row r="30" spans="1:25" x14ac:dyDescent="0.2">
      <c r="A30" s="6" t="s">
        <v>18</v>
      </c>
      <c r="B30" s="5" t="s">
        <v>274</v>
      </c>
      <c r="C30" s="90"/>
      <c r="D30" s="76">
        <f>投入係数表!R30</f>
        <v>0</v>
      </c>
      <c r="E30" s="77">
        <f t="shared" si="0"/>
        <v>0</v>
      </c>
      <c r="F30" s="76">
        <f>分析係数表!C33</f>
        <v>0.73613503272476755</v>
      </c>
      <c r="G30" s="77">
        <f t="shared" si="1"/>
        <v>0</v>
      </c>
      <c r="H30" s="77">
        <v>2.7438441636557044E-2</v>
      </c>
      <c r="I30" s="77">
        <f t="shared" si="2"/>
        <v>2.7438441636557044E-2</v>
      </c>
      <c r="J30" s="76">
        <f>分析係数表!G33</f>
        <v>0.507239607659972</v>
      </c>
      <c r="K30" s="78">
        <f t="shared" si="3"/>
        <v>1.3917864370528235E-2</v>
      </c>
      <c r="L30" s="79"/>
      <c r="M30" s="80"/>
      <c r="N30" s="81">
        <f>分析係数表!H33</f>
        <v>1.0278677028597778E-3</v>
      </c>
      <c r="O30" s="82">
        <f t="shared" si="4"/>
        <v>1.5412020196958507E-2</v>
      </c>
      <c r="P30" s="76">
        <f>分析係数表!C33</f>
        <v>0.73613503272476755</v>
      </c>
      <c r="Q30" s="82">
        <f t="shared" si="5"/>
        <v>1.1345327992042829E-2</v>
      </c>
      <c r="R30" s="83">
        <v>5.4663053847174431E-2</v>
      </c>
      <c r="S30" s="84">
        <f t="shared" si="6"/>
        <v>8.2101495483731468E-2</v>
      </c>
      <c r="T30" s="85">
        <f>分析係数表!F33</f>
        <v>0.64409154600653895</v>
      </c>
      <c r="U30" s="86">
        <f t="shared" si="7"/>
        <v>5.2880879155565476E-2</v>
      </c>
      <c r="V30" s="87">
        <f>分析係数表!D33</f>
        <v>0.11583372255955161</v>
      </c>
      <c r="W30" s="167">
        <f t="shared" si="8"/>
        <v>0</v>
      </c>
      <c r="X30" s="76">
        <f>分析係数表!E33</f>
        <v>0.11116300794021486</v>
      </c>
      <c r="Y30" s="166">
        <f t="shared" si="9"/>
        <v>0</v>
      </c>
    </row>
    <row r="31" spans="1:25" x14ac:dyDescent="0.2">
      <c r="A31" s="6" t="s">
        <v>19</v>
      </c>
      <c r="B31" s="5" t="s">
        <v>275</v>
      </c>
      <c r="C31" s="90"/>
      <c r="D31" s="76">
        <f>投入係数表!R31</f>
        <v>4.1495668034655722E-2</v>
      </c>
      <c r="E31" s="77">
        <f t="shared" si="0"/>
        <v>4.1495668034655724</v>
      </c>
      <c r="F31" s="76">
        <f>分析係数表!C34</f>
        <v>0.16452089215864052</v>
      </c>
      <c r="G31" s="77">
        <f t="shared" si="1"/>
        <v>0.68269043257803408</v>
      </c>
      <c r="H31" s="77">
        <v>0.75326663128500126</v>
      </c>
      <c r="I31" s="77">
        <f t="shared" si="2"/>
        <v>0.75326663128500126</v>
      </c>
      <c r="J31" s="76">
        <f>分析係数表!G34</f>
        <v>0.42495687176538238</v>
      </c>
      <c r="K31" s="78">
        <f t="shared" si="3"/>
        <v>0.32010583123612185</v>
      </c>
      <c r="L31" s="79"/>
      <c r="M31" s="80"/>
      <c r="N31" s="81">
        <f>分析係数表!H34</f>
        <v>0.1722879182316833</v>
      </c>
      <c r="O31" s="82">
        <f t="shared" si="4"/>
        <v>2.5833138526397272</v>
      </c>
      <c r="P31" s="76">
        <f>分析係数表!C34</f>
        <v>0.16452089215864052</v>
      </c>
      <c r="Q31" s="82">
        <f t="shared" si="5"/>
        <v>0.42500909976206275</v>
      </c>
      <c r="R31" s="83">
        <v>0.4777804444828469</v>
      </c>
      <c r="S31" s="84">
        <f t="shared" si="6"/>
        <v>1.2310470757678482</v>
      </c>
      <c r="T31" s="85">
        <f>分析係数表!F34</f>
        <v>0.6985815602836879</v>
      </c>
      <c r="U31" s="86">
        <f t="shared" si="7"/>
        <v>0.8599867869725748</v>
      </c>
      <c r="V31" s="87">
        <f>分析係数表!D34</f>
        <v>0.35882691201840139</v>
      </c>
      <c r="W31" s="167">
        <f t="shared" si="8"/>
        <v>0</v>
      </c>
      <c r="X31" s="76">
        <f>分析係数表!E34</f>
        <v>0.25177304964539005</v>
      </c>
      <c r="Y31" s="166">
        <f t="shared" si="9"/>
        <v>0</v>
      </c>
    </row>
    <row r="32" spans="1:25" x14ac:dyDescent="0.2">
      <c r="A32" s="6" t="s">
        <v>20</v>
      </c>
      <c r="B32" s="5" t="s">
        <v>37</v>
      </c>
      <c r="C32" s="90"/>
      <c r="D32" s="76">
        <f>投入係数表!R32</f>
        <v>6.3839489284085726E-3</v>
      </c>
      <c r="E32" s="77">
        <f t="shared" si="0"/>
        <v>0.63839489284085726</v>
      </c>
      <c r="F32" s="76">
        <f>分析係数表!C35</f>
        <v>0.4086737714624038</v>
      </c>
      <c r="G32" s="77">
        <f t="shared" si="1"/>
        <v>0.26089524853961027</v>
      </c>
      <c r="H32" s="77">
        <v>0.31763769250637663</v>
      </c>
      <c r="I32" s="77">
        <f t="shared" si="2"/>
        <v>0.31763769250637663</v>
      </c>
      <c r="J32" s="76">
        <f>分析係数表!G35</f>
        <v>0.3140916808149406</v>
      </c>
      <c r="K32" s="78">
        <f t="shared" si="3"/>
        <v>9.9767356729507095E-2</v>
      </c>
      <c r="L32" s="79"/>
      <c r="M32" s="80"/>
      <c r="N32" s="81">
        <f>分析係数表!H35</f>
        <v>6.449629679439764E-2</v>
      </c>
      <c r="O32" s="82">
        <f t="shared" si="4"/>
        <v>0.96706825796616269</v>
      </c>
      <c r="P32" s="76">
        <f>分析係数表!C35</f>
        <v>0.4086737714624038</v>
      </c>
      <c r="Q32" s="82">
        <f t="shared" si="5"/>
        <v>0.39521543224460853</v>
      </c>
      <c r="R32" s="83">
        <v>0.4474079741260808</v>
      </c>
      <c r="S32" s="84">
        <f t="shared" si="6"/>
        <v>0.76504566663245743</v>
      </c>
      <c r="T32" s="85">
        <f>分析係数表!F35</f>
        <v>0.64261460101867574</v>
      </c>
      <c r="U32" s="86">
        <f t="shared" si="7"/>
        <v>0.49162951582408343</v>
      </c>
      <c r="V32" s="87">
        <f>分析係数表!D35</f>
        <v>5.9932088285229203E-2</v>
      </c>
      <c r="W32" s="167">
        <f t="shared" si="8"/>
        <v>0</v>
      </c>
      <c r="X32" s="76">
        <f>分析係数表!E35</f>
        <v>5.2631578947368418E-2</v>
      </c>
      <c r="Y32" s="166">
        <f t="shared" si="9"/>
        <v>0</v>
      </c>
    </row>
    <row r="33" spans="1:25" x14ac:dyDescent="0.2">
      <c r="A33" s="6" t="s">
        <v>21</v>
      </c>
      <c r="B33" s="5" t="s">
        <v>38</v>
      </c>
      <c r="C33" s="90"/>
      <c r="D33" s="76">
        <f>投入係数表!R33</f>
        <v>1.3679890560875513E-3</v>
      </c>
      <c r="E33" s="77">
        <f t="shared" si="0"/>
        <v>0.13679890560875513</v>
      </c>
      <c r="F33" s="76">
        <f>分析係数表!C36</f>
        <v>0.74689610106730564</v>
      </c>
      <c r="G33" s="77">
        <f t="shared" si="1"/>
        <v>0.10217456922945357</v>
      </c>
      <c r="H33" s="77">
        <v>0.15669783483843369</v>
      </c>
      <c r="I33" s="77">
        <f t="shared" si="2"/>
        <v>0.15669783483843369</v>
      </c>
      <c r="J33" s="76">
        <f>分析係数表!G36</f>
        <v>1.5876708345449259E-2</v>
      </c>
      <c r="K33" s="78">
        <f t="shared" si="3"/>
        <v>2.4878458220931898E-3</v>
      </c>
      <c r="L33" s="79"/>
      <c r="M33" s="80"/>
      <c r="N33" s="81">
        <f>分析係数表!H36</f>
        <v>4.3132018559256094E-2</v>
      </c>
      <c r="O33" s="82">
        <f t="shared" si="4"/>
        <v>0.6467286979845206</v>
      </c>
      <c r="P33" s="76">
        <f>分析係数表!C36</f>
        <v>0.74689610106730564</v>
      </c>
      <c r="Q33" s="82">
        <f t="shared" si="5"/>
        <v>0.48303914297297346</v>
      </c>
      <c r="R33" s="83">
        <v>0.55689426155621957</v>
      </c>
      <c r="S33" s="84">
        <f t="shared" si="6"/>
        <v>0.71359209639465326</v>
      </c>
      <c r="T33" s="85">
        <f>分析係数表!F36</f>
        <v>0.88601337598138996</v>
      </c>
      <c r="U33" s="86">
        <f t="shared" si="7"/>
        <v>0.63225214240026417</v>
      </c>
      <c r="V33" s="87">
        <f>分析係数表!D36</f>
        <v>1.0468159348647864E-2</v>
      </c>
      <c r="W33" s="167">
        <f t="shared" si="8"/>
        <v>0</v>
      </c>
      <c r="X33" s="76">
        <f>分析係数表!E36</f>
        <v>4.1291072986333237E-3</v>
      </c>
      <c r="Y33" s="166">
        <f t="shared" si="9"/>
        <v>0</v>
      </c>
    </row>
    <row r="34" spans="1:25" x14ac:dyDescent="0.2">
      <c r="A34" s="6" t="s">
        <v>22</v>
      </c>
      <c r="B34" s="5" t="s">
        <v>378</v>
      </c>
      <c r="C34" s="90"/>
      <c r="D34" s="76">
        <f>投入係数表!R34</f>
        <v>1.459188326493388E-2</v>
      </c>
      <c r="E34" s="77">
        <f t="shared" si="0"/>
        <v>1.459188326493388</v>
      </c>
      <c r="F34" s="76">
        <f>分析係数表!C37</f>
        <v>0.19184325518019074</v>
      </c>
      <c r="G34" s="77">
        <f t="shared" si="1"/>
        <v>0.27993543847542651</v>
      </c>
      <c r="H34" s="77">
        <v>0.35028901272751028</v>
      </c>
      <c r="I34" s="77">
        <f t="shared" si="2"/>
        <v>0.35028901272751028</v>
      </c>
      <c r="J34" s="76">
        <f>分析係数表!G37</f>
        <v>0.41984423991099423</v>
      </c>
      <c r="K34" s="78">
        <f t="shared" si="3"/>
        <v>0.14706682429775414</v>
      </c>
      <c r="L34" s="79"/>
      <c r="M34" s="80"/>
      <c r="N34" s="81">
        <f>分析係数表!H37</f>
        <v>5.2046609477516596E-2</v>
      </c>
      <c r="O34" s="82">
        <f t="shared" si="4"/>
        <v>0.78039556473945038</v>
      </c>
      <c r="P34" s="76">
        <f>分析係数表!C37</f>
        <v>0.19184325518019074</v>
      </c>
      <c r="Q34" s="82">
        <f t="shared" si="5"/>
        <v>0.14971362546779945</v>
      </c>
      <c r="R34" s="83">
        <v>0.20018356564063539</v>
      </c>
      <c r="S34" s="84">
        <f t="shared" si="6"/>
        <v>0.55047257836814567</v>
      </c>
      <c r="T34" s="85">
        <f>分析係数表!F37</f>
        <v>0.69485182562961467</v>
      </c>
      <c r="U34" s="86">
        <f t="shared" si="7"/>
        <v>0.38249687603814714</v>
      </c>
      <c r="V34" s="87">
        <f>分析係数表!D37</f>
        <v>8.7589764337008186E-2</v>
      </c>
      <c r="W34" s="167">
        <f t="shared" si="8"/>
        <v>0</v>
      </c>
      <c r="X34" s="76">
        <f>分析係数表!E37</f>
        <v>8.1420046525740877E-2</v>
      </c>
      <c r="Y34" s="166">
        <f t="shared" si="9"/>
        <v>0</v>
      </c>
    </row>
    <row r="35" spans="1:25" x14ac:dyDescent="0.2">
      <c r="A35" s="6" t="s">
        <v>23</v>
      </c>
      <c r="B35" s="5" t="s">
        <v>194</v>
      </c>
      <c r="C35" s="90"/>
      <c r="D35" s="76">
        <f>投入係数表!R35</f>
        <v>1.0031919744642043E-2</v>
      </c>
      <c r="E35" s="77">
        <f t="shared" si="0"/>
        <v>1.0031919744642042</v>
      </c>
      <c r="F35" s="76">
        <f>分析係数表!C38</f>
        <v>3.8450184501845008E-2</v>
      </c>
      <c r="G35" s="77">
        <f t="shared" si="1"/>
        <v>3.8572916508918836E-2</v>
      </c>
      <c r="H35" s="77">
        <v>4.5670306153337524E-2</v>
      </c>
      <c r="I35" s="77">
        <f t="shared" si="2"/>
        <v>4.5670306153337524E-2</v>
      </c>
      <c r="J35" s="76">
        <f>分析係数表!G38</f>
        <v>0.35618279569892475</v>
      </c>
      <c r="K35" s="78">
        <f t="shared" si="3"/>
        <v>1.6266977326121566E-2</v>
      </c>
      <c r="L35" s="79"/>
      <c r="M35" s="80"/>
      <c r="N35" s="81">
        <f>分析係数表!H38</f>
        <v>4.5927434461426143E-2</v>
      </c>
      <c r="O35" s="82">
        <f t="shared" si="4"/>
        <v>0.68864363141737028</v>
      </c>
      <c r="P35" s="76">
        <f>分析係数表!C38</f>
        <v>3.8450184501845008E-2</v>
      </c>
      <c r="Q35" s="82">
        <f t="shared" si="5"/>
        <v>2.6478474684018437E-2</v>
      </c>
      <c r="R35" s="83">
        <v>3.4587915105943591E-2</v>
      </c>
      <c r="S35" s="84">
        <f t="shared" si="6"/>
        <v>8.0258221259281115E-2</v>
      </c>
      <c r="T35" s="85">
        <f>分析係数表!F38</f>
        <v>0.56854838709677424</v>
      </c>
      <c r="U35" s="86">
        <f t="shared" si="7"/>
        <v>4.5630682248220318E-2</v>
      </c>
      <c r="V35" s="87">
        <f>分析係数表!D38</f>
        <v>5.6451612903225805E-2</v>
      </c>
      <c r="W35" s="167">
        <f t="shared" si="8"/>
        <v>0</v>
      </c>
      <c r="X35" s="76">
        <f>分析係数表!E38</f>
        <v>4.7043010752688172E-2</v>
      </c>
      <c r="Y35" s="166">
        <f t="shared" si="9"/>
        <v>0</v>
      </c>
    </row>
    <row r="36" spans="1:25" x14ac:dyDescent="0.2">
      <c r="A36" s="6" t="s">
        <v>24</v>
      </c>
      <c r="B36" s="5" t="s">
        <v>39</v>
      </c>
      <c r="C36" s="90"/>
      <c r="D36" s="76">
        <f>投入係数表!R36</f>
        <v>0</v>
      </c>
      <c r="E36" s="77">
        <f t="shared" si="0"/>
        <v>0</v>
      </c>
      <c r="F36" s="76">
        <f>分析係数表!C39</f>
        <v>1</v>
      </c>
      <c r="G36" s="77">
        <f t="shared" si="1"/>
        <v>0</v>
      </c>
      <c r="H36" s="77">
        <v>0.1410683014580475</v>
      </c>
      <c r="I36" s="77">
        <f t="shared" si="2"/>
        <v>0.1410683014580475</v>
      </c>
      <c r="J36" s="76">
        <f>分析係数表!G39</f>
        <v>0.35147550111358572</v>
      </c>
      <c r="K36" s="78">
        <f t="shared" si="3"/>
        <v>4.958205194620962E-2</v>
      </c>
      <c r="L36" s="79"/>
      <c r="M36" s="80"/>
      <c r="N36" s="81">
        <f>分析係数表!H39</f>
        <v>4.1114708114391111E-3</v>
      </c>
      <c r="O36" s="82">
        <f t="shared" si="4"/>
        <v>6.1648080787834028E-2</v>
      </c>
      <c r="P36" s="76">
        <f>分析係数表!C39</f>
        <v>1</v>
      </c>
      <c r="Q36" s="82">
        <f t="shared" si="5"/>
        <v>6.1648080787834028E-2</v>
      </c>
      <c r="R36" s="83">
        <v>0.32595033878246821</v>
      </c>
      <c r="S36" s="84">
        <f t="shared" si="6"/>
        <v>0.4670186402405157</v>
      </c>
      <c r="T36" s="85">
        <f>分析係数表!F39</f>
        <v>0.70211581291759462</v>
      </c>
      <c r="U36" s="86">
        <f t="shared" si="7"/>
        <v>0.32790117224013937</v>
      </c>
      <c r="V36" s="87">
        <f>分析係数表!D39</f>
        <v>7.4053452115812921E-2</v>
      </c>
      <c r="W36" s="167">
        <f t="shared" si="8"/>
        <v>0</v>
      </c>
      <c r="X36" s="76">
        <f>分析係数表!E39</f>
        <v>9.3819599109131402E-2</v>
      </c>
      <c r="Y36" s="166">
        <f t="shared" si="9"/>
        <v>0</v>
      </c>
    </row>
    <row r="37" spans="1:25" x14ac:dyDescent="0.2">
      <c r="A37" s="6" t="s">
        <v>25</v>
      </c>
      <c r="B37" s="5" t="s">
        <v>40</v>
      </c>
      <c r="C37" s="90"/>
      <c r="D37" s="76">
        <f>投入係数表!R37</f>
        <v>0</v>
      </c>
      <c r="E37" s="77">
        <f t="shared" si="0"/>
        <v>0</v>
      </c>
      <c r="F37" s="76">
        <f>分析係数表!C40</f>
        <v>0.87072171446580526</v>
      </c>
      <c r="G37" s="77">
        <f t="shared" si="1"/>
        <v>0</v>
      </c>
      <c r="H37" s="77">
        <v>2.6198700507354959E-3</v>
      </c>
      <c r="I37" s="77">
        <f t="shared" si="2"/>
        <v>2.6198700507354959E-3</v>
      </c>
      <c r="J37" s="76">
        <f>分析係数表!G40</f>
        <v>0.51632160548710782</v>
      </c>
      <c r="K37" s="78">
        <f t="shared" si="3"/>
        <v>1.3526955107633419E-3</v>
      </c>
      <c r="L37" s="79"/>
      <c r="M37" s="80"/>
      <c r="N37" s="81">
        <f>分析係数表!H40</f>
        <v>3.2209723436344248E-2</v>
      </c>
      <c r="O37" s="82">
        <f t="shared" si="4"/>
        <v>0.48295797869534457</v>
      </c>
      <c r="P37" s="76">
        <f>分析係数表!C40</f>
        <v>0.87072171446580526</v>
      </c>
      <c r="Q37" s="82">
        <f t="shared" si="5"/>
        <v>0.4205219992245503</v>
      </c>
      <c r="R37" s="83">
        <v>0.42138405617966651</v>
      </c>
      <c r="S37" s="84">
        <f t="shared" si="6"/>
        <v>0.42400392623040201</v>
      </c>
      <c r="T37" s="85">
        <f>分析係数表!F40</f>
        <v>0.71084719928870821</v>
      </c>
      <c r="U37" s="86">
        <f t="shared" si="7"/>
        <v>0.30140200344829732</v>
      </c>
      <c r="V37" s="87">
        <f>分析係数表!D40</f>
        <v>7.6590880223548832E-2</v>
      </c>
      <c r="W37" s="167">
        <f t="shared" si="8"/>
        <v>0</v>
      </c>
      <c r="X37" s="76">
        <f>分析係数表!E40</f>
        <v>4.8520259113425633E-2</v>
      </c>
      <c r="Y37" s="166">
        <f t="shared" si="9"/>
        <v>0</v>
      </c>
    </row>
    <row r="38" spans="1:25" x14ac:dyDescent="0.2">
      <c r="A38" s="6" t="s">
        <v>26</v>
      </c>
      <c r="B38" s="5" t="s">
        <v>277</v>
      </c>
      <c r="C38" s="90"/>
      <c r="D38" s="76">
        <f>投入係数表!R38</f>
        <v>0</v>
      </c>
      <c r="E38" s="77">
        <f t="shared" si="0"/>
        <v>0</v>
      </c>
      <c r="F38" s="76">
        <f>分析係数表!C41</f>
        <v>0.84583808437856334</v>
      </c>
      <c r="G38" s="77">
        <f t="shared" si="1"/>
        <v>0</v>
      </c>
      <c r="H38" s="77">
        <v>1.4750934788651329E-3</v>
      </c>
      <c r="I38" s="77">
        <f t="shared" si="2"/>
        <v>1.4750934788651329E-3</v>
      </c>
      <c r="J38" s="76">
        <f>分析係数表!G41</f>
        <v>0.44301808878315901</v>
      </c>
      <c r="K38" s="78">
        <f t="shared" si="3"/>
        <v>6.5349309378333234E-4</v>
      </c>
      <c r="L38" s="79"/>
      <c r="M38" s="80"/>
      <c r="N38" s="81">
        <f>分析係数表!H41</f>
        <v>7.1326333586297655E-2</v>
      </c>
      <c r="O38" s="82">
        <f t="shared" si="4"/>
        <v>1.0694789716113731</v>
      </c>
      <c r="P38" s="76">
        <f>分析係数表!C41</f>
        <v>0.84583808437856334</v>
      </c>
      <c r="Q38" s="82">
        <f t="shared" si="5"/>
        <v>0.90460604463091976</v>
      </c>
      <c r="R38" s="83">
        <v>0.92347754358051115</v>
      </c>
      <c r="S38" s="84">
        <f t="shared" si="6"/>
        <v>0.92495263705937625</v>
      </c>
      <c r="T38" s="85">
        <f>分析係数表!F41</f>
        <v>0.54692759998204588</v>
      </c>
      <c r="U38" s="86">
        <f t="shared" si="7"/>
        <v>0.50588212588394899</v>
      </c>
      <c r="V38" s="87">
        <f>分析係数表!D41</f>
        <v>0.14515911845235424</v>
      </c>
      <c r="W38" s="167">
        <f t="shared" si="8"/>
        <v>0</v>
      </c>
      <c r="X38" s="76">
        <f>分析係数表!E41</f>
        <v>0.14242111405359306</v>
      </c>
      <c r="Y38" s="166">
        <f t="shared" si="9"/>
        <v>0</v>
      </c>
    </row>
    <row r="39" spans="1:25" x14ac:dyDescent="0.2">
      <c r="A39" s="6" t="s">
        <v>51</v>
      </c>
      <c r="B39" s="5" t="s">
        <v>368</v>
      </c>
      <c r="C39" s="90"/>
      <c r="D39" s="76">
        <f>投入係数表!R39</f>
        <v>1.3679890560875513E-3</v>
      </c>
      <c r="E39" s="77">
        <f>$C$20*D39</f>
        <v>0.13679890560875513</v>
      </c>
      <c r="F39" s="76">
        <f>分析係数表!C42</f>
        <v>0.23407560849300879</v>
      </c>
      <c r="G39" s="77">
        <f>E39*F39</f>
        <v>3.2021287071547028E-2</v>
      </c>
      <c r="H39" s="77">
        <v>3.4790559228440855E-2</v>
      </c>
      <c r="I39" s="77">
        <f>C39+H39</f>
        <v>3.4790559228440855E-2</v>
      </c>
      <c r="J39" s="76">
        <f>分析係数表!G42</f>
        <v>0.48351648351648352</v>
      </c>
      <c r="K39" s="78">
        <f>I39*J39</f>
        <v>1.6821808857707666E-2</v>
      </c>
      <c r="L39" s="79"/>
      <c r="M39" s="80"/>
      <c r="N39" s="81">
        <f>分析係数表!H42</f>
        <v>1.4092354393413963E-2</v>
      </c>
      <c r="O39" s="82">
        <f t="shared" si="4"/>
        <v>0.21130311802745916</v>
      </c>
      <c r="P39" s="76">
        <f>分析係数表!C42</f>
        <v>0.23407560849300879</v>
      </c>
      <c r="Q39" s="82">
        <f>O39*P39</f>
        <v>4.9460905928747557E-2</v>
      </c>
      <c r="R39" s="83">
        <v>5.2746281225831332E-2</v>
      </c>
      <c r="S39" s="84">
        <f>I39+R39</f>
        <v>8.753684045427218E-2</v>
      </c>
      <c r="T39" s="85">
        <f>分析係数表!F42</f>
        <v>0.55384615384615388</v>
      </c>
      <c r="U39" s="86">
        <f>S39*T39</f>
        <v>4.8481942405443054E-2</v>
      </c>
      <c r="V39" s="87">
        <f>分析係数表!D42</f>
        <v>0.66153846153846152</v>
      </c>
      <c r="W39" s="167">
        <f>ROUND(S39*V39,0)</f>
        <v>0</v>
      </c>
      <c r="X39" s="76">
        <f>分析係数表!E42</f>
        <v>0.56483516483516483</v>
      </c>
      <c r="Y39" s="166">
        <f>ROUND(S39*X39,0)</f>
        <v>0</v>
      </c>
    </row>
    <row r="40" spans="1:25" x14ac:dyDescent="0.2">
      <c r="A40" s="6" t="s">
        <v>195</v>
      </c>
      <c r="B40" s="5" t="s">
        <v>41</v>
      </c>
      <c r="C40" s="90"/>
      <c r="D40" s="76">
        <f>投入係数表!R40</f>
        <v>3.0551755585955312E-2</v>
      </c>
      <c r="E40" s="77">
        <f>$C$20*D40</f>
        <v>3.0551755585955314</v>
      </c>
      <c r="F40" s="76">
        <f>分析係数表!C43</f>
        <v>0.27699973067600325</v>
      </c>
      <c r="G40" s="77">
        <f>E40*F40</f>
        <v>0.84628280689887003</v>
      </c>
      <c r="H40" s="77">
        <v>1.0195561057891529</v>
      </c>
      <c r="I40" s="77">
        <f>C40+H40</f>
        <v>1.0195561057891529</v>
      </c>
      <c r="J40" s="76">
        <f>分析係数表!G43</f>
        <v>0.36947234730400647</v>
      </c>
      <c r="K40" s="78">
        <f>I40*J40</f>
        <v>0.37669778761405026</v>
      </c>
      <c r="L40" s="79"/>
      <c r="M40" s="80"/>
      <c r="N40" s="81">
        <f>分析係数表!H43</f>
        <v>3.8415354614357487E-2</v>
      </c>
      <c r="O40" s="82">
        <f t="shared" si="4"/>
        <v>0.57600625016483242</v>
      </c>
      <c r="P40" s="76">
        <f>分析係数表!C43</f>
        <v>0.27699973067600325</v>
      </c>
      <c r="Q40" s="82">
        <f>O40*P40</f>
        <v>0.15955357616335314</v>
      </c>
      <c r="R40" s="83">
        <v>0.27668305433897367</v>
      </c>
      <c r="S40" s="84">
        <f>I40+R40</f>
        <v>1.2962391601281267</v>
      </c>
      <c r="T40" s="85">
        <f>分析係数表!F43</f>
        <v>0.59762152176423045</v>
      </c>
      <c r="U40" s="86">
        <f>S40*T40</f>
        <v>0.77466041944615904</v>
      </c>
      <c r="V40" s="87">
        <f>分析係数表!D43</f>
        <v>0.12735249971134974</v>
      </c>
      <c r="W40" s="167">
        <f>ROUND(S40*V40,0)</f>
        <v>0</v>
      </c>
      <c r="X40" s="76">
        <f>分析係数表!E43</f>
        <v>0.10079667474887426</v>
      </c>
      <c r="Y40" s="166">
        <f>ROUND(S40*X40,0)</f>
        <v>0</v>
      </c>
    </row>
    <row r="41" spans="1:25" x14ac:dyDescent="0.2">
      <c r="A41" s="6" t="s">
        <v>341</v>
      </c>
      <c r="B41" s="5" t="s">
        <v>42</v>
      </c>
      <c r="C41" s="90"/>
      <c r="D41" s="76">
        <f>投入係数表!R41</f>
        <v>0</v>
      </c>
      <c r="E41" s="77">
        <f>$C$20*D41</f>
        <v>0</v>
      </c>
      <c r="F41" s="76">
        <f>分析係数表!C44</f>
        <v>0.49584741394123377</v>
      </c>
      <c r="G41" s="77">
        <f>E41*F41</f>
        <v>0</v>
      </c>
      <c r="H41" s="77">
        <v>1.8589358863035353E-3</v>
      </c>
      <c r="I41" s="77">
        <f>C41+H41</f>
        <v>1.8589358863035353E-3</v>
      </c>
      <c r="J41" s="76">
        <f>分析係数表!G44</f>
        <v>0.26302305721605468</v>
      </c>
      <c r="K41" s="78">
        <f>I41*J41</f>
        <v>4.8894299998419205E-4</v>
      </c>
      <c r="L41" s="79"/>
      <c r="M41" s="80"/>
      <c r="N41" s="81">
        <f>分析係数表!H44</f>
        <v>0.12140366382001748</v>
      </c>
      <c r="O41" s="82">
        <f t="shared" si="4"/>
        <v>1.8203468341043141</v>
      </c>
      <c r="P41" s="76">
        <f>分析係数表!C44</f>
        <v>0.49584741394123377</v>
      </c>
      <c r="Q41" s="82">
        <f>O41*P41</f>
        <v>0.90261427016673623</v>
      </c>
      <c r="R41" s="83">
        <v>0.91911943679318098</v>
      </c>
      <c r="S41" s="84">
        <f>I41+R41</f>
        <v>0.92097837267948446</v>
      </c>
      <c r="T41" s="85">
        <f>分析係数表!F44</f>
        <v>0.50173640762880733</v>
      </c>
      <c r="U41" s="86">
        <f>S41*T41</f>
        <v>0.46208838021202947</v>
      </c>
      <c r="V41" s="87">
        <f>分析係数表!D44</f>
        <v>0.16572729860518076</v>
      </c>
      <c r="W41" s="167">
        <f>ROUND(S41*V41,0)</f>
        <v>0</v>
      </c>
      <c r="X41" s="76">
        <f>分析係数表!E44</f>
        <v>0.11534301167093652</v>
      </c>
      <c r="Y41" s="166">
        <f>ROUND(S41*X41,0)</f>
        <v>0</v>
      </c>
    </row>
    <row r="42" spans="1:25" x14ac:dyDescent="0.2">
      <c r="A42" s="6" t="s">
        <v>342</v>
      </c>
      <c r="B42" s="5" t="s">
        <v>279</v>
      </c>
      <c r="C42" s="90"/>
      <c r="D42" s="76">
        <f>投入係数表!R42</f>
        <v>1.3679890560875513E-3</v>
      </c>
      <c r="E42" s="77">
        <f>$C$20*D42</f>
        <v>0.13679890560875513</v>
      </c>
      <c r="F42" s="76">
        <f>分析係数表!C45</f>
        <v>1</v>
      </c>
      <c r="G42" s="77">
        <f>E42*F42</f>
        <v>0.13679890560875513</v>
      </c>
      <c r="H42" s="77">
        <v>0.15312027356957436</v>
      </c>
      <c r="I42" s="77">
        <f>C42+H42</f>
        <v>0.15312027356957436</v>
      </c>
      <c r="J42" s="76">
        <f>分析係数表!G45</f>
        <v>0</v>
      </c>
      <c r="K42" s="78">
        <f>I42*J42</f>
        <v>0</v>
      </c>
      <c r="L42" s="79"/>
      <c r="M42" s="80"/>
      <c r="N42" s="81">
        <f>分析係数表!H45</f>
        <v>0</v>
      </c>
      <c r="O42" s="82">
        <f t="shared" si="4"/>
        <v>0</v>
      </c>
      <c r="P42" s="76">
        <f>分析係数表!C45</f>
        <v>1</v>
      </c>
      <c r="Q42" s="82">
        <f>O42*P42</f>
        <v>0</v>
      </c>
      <c r="R42" s="83">
        <v>1.7478189807454223E-2</v>
      </c>
      <c r="S42" s="84">
        <f>I42+R42</f>
        <v>0.17059846337702858</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投入係数表!R43</f>
        <v>6.8399452804377564E-3</v>
      </c>
      <c r="E43" s="77">
        <f>$C$20*D43</f>
        <v>0.68399452804377558</v>
      </c>
      <c r="F43" s="76">
        <f>分析係数表!C46</f>
        <v>1</v>
      </c>
      <c r="G43" s="77">
        <f>E43*F43</f>
        <v>0.68399452804377558</v>
      </c>
      <c r="H43" s="77">
        <v>0.74353020999368324</v>
      </c>
      <c r="I43" s="77">
        <f>C43+H43</f>
        <v>0.74353020999368324</v>
      </c>
      <c r="J43" s="76">
        <f>分析係数表!G46</f>
        <v>9.2759598041741824E-3</v>
      </c>
      <c r="K43" s="78">
        <f>I43*J43</f>
        <v>6.8969563410905951E-3</v>
      </c>
      <c r="L43" s="79"/>
      <c r="M43" s="80"/>
      <c r="N43" s="81">
        <f>分析係数表!H46</f>
        <v>9.0452357851660434E-2</v>
      </c>
      <c r="O43" s="82">
        <f t="shared" si="4"/>
        <v>1.3562577773323485</v>
      </c>
      <c r="P43" s="76">
        <f>分析係数表!C46</f>
        <v>1</v>
      </c>
      <c r="Q43" s="82">
        <f>O43*P43</f>
        <v>1.3562577773323485</v>
      </c>
      <c r="R43" s="83">
        <v>1.3930607468680511</v>
      </c>
      <c r="S43" s="84">
        <f>I43+R43</f>
        <v>2.1365909568617343</v>
      </c>
      <c r="T43" s="85">
        <f>分析係数表!F46</f>
        <v>0.31349308597440523</v>
      </c>
      <c r="U43" s="86">
        <f>S43*T43</f>
        <v>0.66980649253159241</v>
      </c>
      <c r="V43" s="87">
        <f>分析係数表!D46</f>
        <v>1.71777033410633E-4</v>
      </c>
      <c r="W43" s="167">
        <f>ROUND(S43*V43,0)</f>
        <v>0</v>
      </c>
      <c r="X43" s="76">
        <f>分析係数表!E46</f>
        <v>5.1533110023189901E-4</v>
      </c>
      <c r="Y43" s="166">
        <f>ROUND(S43*X43,0)</f>
        <v>0</v>
      </c>
    </row>
    <row r="44" spans="1:25" x14ac:dyDescent="0.2">
      <c r="A44" s="192">
        <v>40</v>
      </c>
      <c r="B44" s="14" t="s">
        <v>151</v>
      </c>
      <c r="C44" s="197">
        <f>SUM(C5:C43)</f>
        <v>100</v>
      </c>
      <c r="D44" s="92">
        <f>投入係数表!R44</f>
        <v>0.54719562243502051</v>
      </c>
      <c r="E44" s="91">
        <f>SUM(E5:E43)</f>
        <v>54.719562243502054</v>
      </c>
      <c r="F44" s="92">
        <f>分析係数表!C47</f>
        <v>0.37574754530031729</v>
      </c>
      <c r="G44" s="91">
        <f>SUM(G5:G43)</f>
        <v>10.6022469683673</v>
      </c>
      <c r="H44" s="91">
        <f>SUM(H5:H43)</f>
        <v>12.86984473478833</v>
      </c>
      <c r="I44" s="91">
        <f>SUM(I6:I43)</f>
        <v>112.86774722599843</v>
      </c>
      <c r="J44" s="92">
        <f>分析係数表!G47</f>
        <v>0.18377890112838052</v>
      </c>
      <c r="K44" s="93">
        <f>SUM(K5:K43)</f>
        <v>23.901435495394391</v>
      </c>
      <c r="L44" s="94">
        <f>最終需要_まとめ!$L$33</f>
        <v>0.62733333333333341</v>
      </c>
      <c r="M44" s="91">
        <f>K44*L44</f>
        <v>14.994167200777417</v>
      </c>
      <c r="N44" s="95">
        <f>分析係数表!H47</f>
        <v>1</v>
      </c>
      <c r="O44" s="96">
        <f>SUM(O5:O43)</f>
        <v>14.994167200777415</v>
      </c>
      <c r="P44" s="92">
        <f>分析係数表!C47</f>
        <v>0.37574754530031729</v>
      </c>
      <c r="Q44" s="96">
        <f>SUM(Q5:Q43)</f>
        <v>6.4391686861047468</v>
      </c>
      <c r="R44" s="91">
        <f>SUM(R5:R43)</f>
        <v>7.6620690124482911</v>
      </c>
      <c r="S44" s="97">
        <f>SUM(S5:S43)</f>
        <v>120.53191374723663</v>
      </c>
      <c r="T44" s="98">
        <f>分析係数表!F47</f>
        <v>0.42462652784065186</v>
      </c>
      <c r="U44" s="99">
        <f>SUM(U5:U43)</f>
        <v>53.147242102129624</v>
      </c>
      <c r="V44" s="100">
        <f>分析係数表!D47</f>
        <v>4.7224737186258234E-2</v>
      </c>
      <c r="W44" s="164">
        <f>SUM(W5:W43)</f>
        <v>6</v>
      </c>
      <c r="X44" s="92">
        <f>分析係数表!E47</f>
        <v>3.9558288483141357E-2</v>
      </c>
      <c r="Y44" s="165">
        <f>SUM(Y5:Y43)</f>
        <v>5</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2015年赤穂市産業連関表</v>
      </c>
      <c r="H1" s="401"/>
      <c r="I1" s="401"/>
    </row>
    <row r="2" spans="1:25" x14ac:dyDescent="0.2">
      <c r="B2" s="3" t="s">
        <v>297</v>
      </c>
      <c r="S2" s="3" t="s">
        <v>153</v>
      </c>
      <c r="U2" s="64" t="s">
        <v>210</v>
      </c>
      <c r="W2" s="3" t="s">
        <v>130</v>
      </c>
      <c r="Y2" s="3" t="s">
        <v>154</v>
      </c>
    </row>
    <row r="3" spans="1:25" ht="44" x14ac:dyDescent="0.2">
      <c r="B3" s="65"/>
      <c r="C3" s="66" t="s">
        <v>228</v>
      </c>
      <c r="D3" s="66" t="s">
        <v>313</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投入係数表!S5</f>
        <v>0</v>
      </c>
      <c r="E5" s="77">
        <f t="shared" ref="E5:E38" si="0">$C$21*D5</f>
        <v>0</v>
      </c>
      <c r="F5" s="76">
        <f>分析係数表!C8</f>
        <v>1</v>
      </c>
      <c r="G5" s="77">
        <f t="shared" ref="G5:G38" si="1">E5*F5</f>
        <v>0</v>
      </c>
      <c r="H5" s="77">
        <f t="array" ref="H5:H43">MMULT(逆行列係数!C5:AO43,'17'!G5:G43)</f>
        <v>4.248149092895559E-3</v>
      </c>
      <c r="I5" s="77">
        <f t="shared" ref="I5:I38" si="2">C5+H5</f>
        <v>4.248149092895559E-3</v>
      </c>
      <c r="J5" s="76">
        <f>分析係数表!G8</f>
        <v>0.11972098922003804</v>
      </c>
      <c r="K5" s="78">
        <f t="shared" ref="K5:K38" si="3">I5*J5</f>
        <v>5.0859261175566358E-4</v>
      </c>
      <c r="L5" s="79" t="s">
        <v>184</v>
      </c>
      <c r="M5" s="80" t="s">
        <v>184</v>
      </c>
      <c r="N5" s="81">
        <f>分析係数表!H8</f>
        <v>1.236323115495826E-2</v>
      </c>
      <c r="O5" s="82">
        <f t="shared" ref="O5:O43" si="4">$M$44*N5</f>
        <v>0.18378881895982843</v>
      </c>
      <c r="P5" s="76">
        <f>分析係数表!C8</f>
        <v>1</v>
      </c>
      <c r="Q5" s="82">
        <f t="shared" ref="Q5:Q38" si="5">O5*P5</f>
        <v>0.18378881895982843</v>
      </c>
      <c r="R5" s="83">
        <f t="array" ref="R5:R43">MMULT(逆行列係数!C5:AO43,'17'!Q5:Q43)</f>
        <v>0.24572084123140364</v>
      </c>
      <c r="S5" s="84">
        <f t="shared" ref="S5:S38" si="6">I5+R5</f>
        <v>0.2499689903242992</v>
      </c>
      <c r="T5" s="85">
        <f>分析係数表!F8</f>
        <v>0.45136334812935952</v>
      </c>
      <c r="U5" s="86">
        <f t="shared" ref="U5:U38" si="7">S5*T5</f>
        <v>0.11282684040129116</v>
      </c>
      <c r="V5" s="87">
        <f>分析係数表!D8</f>
        <v>6.2777425491439443E-2</v>
      </c>
      <c r="W5" s="88">
        <f t="shared" ref="W5:W38" si="8">ROUND(S5*V5,0)</f>
        <v>0</v>
      </c>
      <c r="X5" s="76">
        <f>分析係数表!E8</f>
        <v>5.7324032974001266E-2</v>
      </c>
      <c r="Y5" s="89">
        <f t="shared" ref="Y5:Y38" si="9">ROUND(S5*X5,0)</f>
        <v>0</v>
      </c>
    </row>
    <row r="6" spans="1:25" x14ac:dyDescent="0.2">
      <c r="A6" s="6" t="s">
        <v>220</v>
      </c>
      <c r="B6" s="5" t="s">
        <v>266</v>
      </c>
      <c r="C6" s="90"/>
      <c r="D6" s="76">
        <f>投入係数表!S6</f>
        <v>0</v>
      </c>
      <c r="E6" s="77">
        <f t="shared" si="0"/>
        <v>0</v>
      </c>
      <c r="F6" s="76">
        <f>分析係数表!C9</f>
        <v>2.7906976744186074E-2</v>
      </c>
      <c r="G6" s="77">
        <f t="shared" si="1"/>
        <v>0</v>
      </c>
      <c r="H6" s="77">
        <v>7.7622172503095531E-5</v>
      </c>
      <c r="I6" s="77">
        <f t="shared" si="2"/>
        <v>7.7622172503095531E-5</v>
      </c>
      <c r="J6" s="76">
        <f>分析係数表!G9</f>
        <v>0.2857142857142857</v>
      </c>
      <c r="K6" s="78">
        <f t="shared" si="3"/>
        <v>2.2177763572313008E-5</v>
      </c>
      <c r="L6" s="79"/>
      <c r="M6" s="80"/>
      <c r="N6" s="81">
        <f>分析係数表!H9</f>
        <v>6.5322433452770924E-4</v>
      </c>
      <c r="O6" s="82">
        <f t="shared" si="4"/>
        <v>9.7106757492372454E-3</v>
      </c>
      <c r="P6" s="76">
        <f>分析係数表!C9</f>
        <v>2.7906976744186074E-2</v>
      </c>
      <c r="Q6" s="82">
        <f t="shared" si="5"/>
        <v>2.7099560230429547E-4</v>
      </c>
      <c r="R6" s="83">
        <v>3.2169013555543164E-4</v>
      </c>
      <c r="S6" s="84">
        <f t="shared" si="6"/>
        <v>3.9931230805852718E-4</v>
      </c>
      <c r="T6" s="85">
        <f>分析係数表!F9</f>
        <v>0.7142857142857143</v>
      </c>
      <c r="U6" s="86">
        <f t="shared" si="7"/>
        <v>2.8522307718466228E-4</v>
      </c>
      <c r="V6" s="87">
        <f>分析係数表!D9</f>
        <v>0</v>
      </c>
      <c r="W6" s="88">
        <f t="shared" si="8"/>
        <v>0</v>
      </c>
      <c r="X6" s="76">
        <f>分析係数表!E9</f>
        <v>0</v>
      </c>
      <c r="Y6" s="89">
        <f t="shared" si="9"/>
        <v>0</v>
      </c>
    </row>
    <row r="7" spans="1:25" x14ac:dyDescent="0.2">
      <c r="A7" s="6" t="s">
        <v>221</v>
      </c>
      <c r="B7" s="5" t="s">
        <v>267</v>
      </c>
      <c r="C7" s="90"/>
      <c r="D7" s="76">
        <f>投入係数表!S7</f>
        <v>0</v>
      </c>
      <c r="E7" s="77">
        <f t="shared" si="0"/>
        <v>0</v>
      </c>
      <c r="F7" s="76">
        <f>分析係数表!C10</f>
        <v>1</v>
      </c>
      <c r="G7" s="77">
        <f t="shared" si="1"/>
        <v>0</v>
      </c>
      <c r="H7" s="77">
        <v>8.7588030368569367E-3</v>
      </c>
      <c r="I7" s="77">
        <f t="shared" si="2"/>
        <v>8.7588030368569367E-3</v>
      </c>
      <c r="J7" s="76">
        <f>分析係数表!G10</f>
        <v>0.17979610750695088</v>
      </c>
      <c r="K7" s="78">
        <f t="shared" si="3"/>
        <v>1.5747986924469375E-3</v>
      </c>
      <c r="L7" s="79"/>
      <c r="M7" s="80"/>
      <c r="N7" s="81">
        <f>分析係数表!H10</f>
        <v>1.2488112277735618E-3</v>
      </c>
      <c r="O7" s="82">
        <f t="shared" si="4"/>
        <v>1.8564527167659439E-2</v>
      </c>
      <c r="P7" s="76">
        <f>分析係数表!C10</f>
        <v>1</v>
      </c>
      <c r="Q7" s="82">
        <f t="shared" si="5"/>
        <v>1.8564527167659439E-2</v>
      </c>
      <c r="R7" s="83">
        <v>2.7072338608038857E-2</v>
      </c>
      <c r="S7" s="84">
        <f t="shared" si="6"/>
        <v>3.5831141644895793E-2</v>
      </c>
      <c r="T7" s="85">
        <f>分析係数表!F10</f>
        <v>0.51899907321594063</v>
      </c>
      <c r="U7" s="86">
        <f t="shared" si="7"/>
        <v>1.8596329305970011E-2</v>
      </c>
      <c r="V7" s="87">
        <f>分析係数表!D10</f>
        <v>9.8239110287303061E-2</v>
      </c>
      <c r="W7" s="88">
        <f t="shared" si="8"/>
        <v>0</v>
      </c>
      <c r="X7" s="76">
        <f>分析係数表!E10</f>
        <v>2.9657089898053754E-2</v>
      </c>
      <c r="Y7" s="89">
        <f t="shared" si="9"/>
        <v>0</v>
      </c>
    </row>
    <row r="8" spans="1:25" x14ac:dyDescent="0.2">
      <c r="A8" s="6" t="s">
        <v>222</v>
      </c>
      <c r="B8" s="5" t="s">
        <v>27</v>
      </c>
      <c r="C8" s="90"/>
      <c r="D8" s="76">
        <f>投入係数表!S8</f>
        <v>0</v>
      </c>
      <c r="E8" s="77">
        <f t="shared" si="0"/>
        <v>0</v>
      </c>
      <c r="F8" s="76">
        <f>分析係数表!C11</f>
        <v>4.7758906908440535E-3</v>
      </c>
      <c r="G8" s="77">
        <f t="shared" si="1"/>
        <v>0</v>
      </c>
      <c r="H8" s="77">
        <v>3.209181526733244E-3</v>
      </c>
      <c r="I8" s="77">
        <f t="shared" si="2"/>
        <v>3.209181526733244E-3</v>
      </c>
      <c r="J8" s="76">
        <f>分析係数表!G11</f>
        <v>0.34306569343065696</v>
      </c>
      <c r="K8" s="78">
        <f t="shared" si="3"/>
        <v>1.1009600858135947E-3</v>
      </c>
      <c r="L8" s="79"/>
      <c r="M8" s="80"/>
      <c r="N8" s="81">
        <f>分析係数表!H11</f>
        <v>-1.9212480427285565E-5</v>
      </c>
      <c r="O8" s="82">
        <f t="shared" si="4"/>
        <v>-2.8560811027168368E-4</v>
      </c>
      <c r="P8" s="76">
        <f>分析係数表!C11</f>
        <v>4.7758906908440535E-3</v>
      </c>
      <c r="Q8" s="82">
        <f t="shared" si="5"/>
        <v>-1.3640331150760959E-6</v>
      </c>
      <c r="R8" s="83">
        <v>8.3183289186690467E-4</v>
      </c>
      <c r="S8" s="84">
        <f t="shared" si="6"/>
        <v>4.0410144186001484E-3</v>
      </c>
      <c r="T8" s="85">
        <f>分析係数表!F11</f>
        <v>0.56569343065693434</v>
      </c>
      <c r="U8" s="86">
        <f t="shared" si="7"/>
        <v>2.2859753097920548E-3</v>
      </c>
      <c r="V8" s="87">
        <f>分析係数表!D11</f>
        <v>8.0291970802919707E-2</v>
      </c>
      <c r="W8" s="88">
        <f t="shared" si="8"/>
        <v>0</v>
      </c>
      <c r="X8" s="76">
        <f>分析係数表!E11</f>
        <v>6.9343065693430656E-2</v>
      </c>
      <c r="Y8" s="89">
        <f t="shared" si="9"/>
        <v>0</v>
      </c>
    </row>
    <row r="9" spans="1:25" x14ac:dyDescent="0.2">
      <c r="A9" s="6" t="s">
        <v>223</v>
      </c>
      <c r="B9" s="5" t="s">
        <v>191</v>
      </c>
      <c r="C9" s="90"/>
      <c r="D9" s="76">
        <f>投入係数表!S9</f>
        <v>0</v>
      </c>
      <c r="E9" s="77">
        <f t="shared" si="0"/>
        <v>0</v>
      </c>
      <c r="F9" s="76">
        <f>分析係数表!C12</f>
        <v>2.7665742374590407E-2</v>
      </c>
      <c r="G9" s="77">
        <f t="shared" si="1"/>
        <v>0</v>
      </c>
      <c r="H9" s="77">
        <v>1.8238258223770011E-4</v>
      </c>
      <c r="I9" s="77">
        <f t="shared" si="2"/>
        <v>1.8238258223770011E-4</v>
      </c>
      <c r="J9" s="76">
        <f>分析係数表!G12</f>
        <v>0.13175675675675674</v>
      </c>
      <c r="K9" s="78">
        <f t="shared" si="3"/>
        <v>2.4030137524561836E-5</v>
      </c>
      <c r="L9" s="79"/>
      <c r="M9" s="80"/>
      <c r="N9" s="81">
        <f>分析係数表!H12</f>
        <v>9.8185381223642884E-2</v>
      </c>
      <c r="O9" s="82">
        <f t="shared" si="4"/>
        <v>1.4596002475434395</v>
      </c>
      <c r="P9" s="76">
        <f>分析係数表!C12</f>
        <v>2.7665742374590407E-2</v>
      </c>
      <c r="Q9" s="82">
        <f t="shared" si="5"/>
        <v>4.0380924418425182E-2</v>
      </c>
      <c r="R9" s="83">
        <v>4.5359314296336294E-2</v>
      </c>
      <c r="S9" s="84">
        <f t="shared" si="6"/>
        <v>4.5541696878573991E-2</v>
      </c>
      <c r="T9" s="85">
        <f>分析係数表!F12</f>
        <v>0.37027027027027026</v>
      </c>
      <c r="U9" s="86">
        <f t="shared" si="7"/>
        <v>1.6862736411796315E-2</v>
      </c>
      <c r="V9" s="87">
        <f>分析係数表!D12</f>
        <v>5.1576576576576577E-2</v>
      </c>
      <c r="W9" s="88">
        <f t="shared" si="8"/>
        <v>0</v>
      </c>
      <c r="X9" s="76">
        <f>分析係数表!E12</f>
        <v>4.954954954954955E-2</v>
      </c>
      <c r="Y9" s="89">
        <f t="shared" si="9"/>
        <v>0</v>
      </c>
    </row>
    <row r="10" spans="1:25" x14ac:dyDescent="0.2">
      <c r="A10" s="6" t="s">
        <v>224</v>
      </c>
      <c r="B10" s="5" t="s">
        <v>28</v>
      </c>
      <c r="C10" s="90"/>
      <c r="D10" s="76">
        <f>投入係数表!S10</f>
        <v>2.0790020790020791E-3</v>
      </c>
      <c r="E10" s="77">
        <f t="shared" si="0"/>
        <v>0.20790020790020791</v>
      </c>
      <c r="F10" s="76">
        <f>分析係数表!C13</f>
        <v>0</v>
      </c>
      <c r="G10" s="77">
        <f t="shared" si="1"/>
        <v>0</v>
      </c>
      <c r="H10" s="77">
        <v>0</v>
      </c>
      <c r="I10" s="77">
        <f t="shared" si="2"/>
        <v>0</v>
      </c>
      <c r="J10" s="76">
        <f>分析係数表!G13</f>
        <v>0.24516960068699012</v>
      </c>
      <c r="K10" s="78">
        <f t="shared" si="3"/>
        <v>0</v>
      </c>
      <c r="L10" s="79"/>
      <c r="M10" s="80"/>
      <c r="N10" s="81">
        <f>分析係数表!H13</f>
        <v>1.522589073862381E-2</v>
      </c>
      <c r="O10" s="82">
        <f t="shared" si="4"/>
        <v>0.2263444273903093</v>
      </c>
      <c r="P10" s="76">
        <f>分析係数表!C13</f>
        <v>0</v>
      </c>
      <c r="Q10" s="82">
        <f t="shared" si="5"/>
        <v>0</v>
      </c>
      <c r="R10" s="83">
        <v>0</v>
      </c>
      <c r="S10" s="84">
        <f t="shared" si="6"/>
        <v>0</v>
      </c>
      <c r="T10" s="85">
        <f>分析係数表!F13</f>
        <v>0.38299699441820523</v>
      </c>
      <c r="U10" s="86">
        <f t="shared" si="7"/>
        <v>0</v>
      </c>
      <c r="V10" s="87">
        <f>分析係数表!D13</f>
        <v>0.13954486904250751</v>
      </c>
      <c r="W10" s="88">
        <f t="shared" si="8"/>
        <v>0</v>
      </c>
      <c r="X10" s="76">
        <f>分析係数表!E13</f>
        <v>0.1348218119364534</v>
      </c>
      <c r="Y10" s="89">
        <f t="shared" si="9"/>
        <v>0</v>
      </c>
    </row>
    <row r="11" spans="1:25" x14ac:dyDescent="0.2">
      <c r="A11" s="6" t="s">
        <v>225</v>
      </c>
      <c r="B11" s="5" t="s">
        <v>268</v>
      </c>
      <c r="C11" s="90"/>
      <c r="D11" s="76">
        <f>投入係数表!S11</f>
        <v>6.2370062370062374E-3</v>
      </c>
      <c r="E11" s="77">
        <f t="shared" si="0"/>
        <v>0.62370062370062374</v>
      </c>
      <c r="F11" s="76">
        <f>分析係数表!C14</f>
        <v>8.758537565287261E-2</v>
      </c>
      <c r="G11" s="77">
        <f t="shared" si="1"/>
        <v>5.4627053421750074E-2</v>
      </c>
      <c r="H11" s="77">
        <v>8.0175076392892328E-2</v>
      </c>
      <c r="I11" s="77">
        <f t="shared" si="2"/>
        <v>8.0175076392892328E-2</v>
      </c>
      <c r="J11" s="76">
        <f>分析係数表!G14</f>
        <v>0.1675092686215032</v>
      </c>
      <c r="K11" s="78">
        <f t="shared" si="3"/>
        <v>1.3430068408246541E-2</v>
      </c>
      <c r="L11" s="79"/>
      <c r="M11" s="80"/>
      <c r="N11" s="81">
        <f>分析係数表!H14</f>
        <v>1.2392049875599189E-3</v>
      </c>
      <c r="O11" s="82">
        <f t="shared" si="4"/>
        <v>1.8421723112523596E-2</v>
      </c>
      <c r="P11" s="76">
        <f>分析係数表!C14</f>
        <v>8.758537565287261E-2</v>
      </c>
      <c r="Q11" s="82">
        <f t="shared" si="5"/>
        <v>1.6134735389835848E-3</v>
      </c>
      <c r="R11" s="83">
        <v>1.9128850194805792E-2</v>
      </c>
      <c r="S11" s="84">
        <f t="shared" si="6"/>
        <v>9.9303926587698127E-2</v>
      </c>
      <c r="T11" s="85">
        <f>分析係数表!F14</f>
        <v>0.31985170205594876</v>
      </c>
      <c r="U11" s="86">
        <f t="shared" si="7"/>
        <v>3.1762529939914227E-2</v>
      </c>
      <c r="V11" s="87">
        <f>分析係数表!D14</f>
        <v>3.3704078193461412E-2</v>
      </c>
      <c r="W11" s="88">
        <f t="shared" si="8"/>
        <v>0</v>
      </c>
      <c r="X11" s="76">
        <f>分析係数表!E14</f>
        <v>2.8985507246376812E-2</v>
      </c>
      <c r="Y11" s="89">
        <f t="shared" si="9"/>
        <v>0</v>
      </c>
    </row>
    <row r="12" spans="1:25" x14ac:dyDescent="0.2">
      <c r="A12" s="6" t="s">
        <v>226</v>
      </c>
      <c r="B12" s="5" t="s">
        <v>29</v>
      </c>
      <c r="C12" s="90"/>
      <c r="D12" s="76">
        <f>投入係数表!S12</f>
        <v>1.8711018711018712E-2</v>
      </c>
      <c r="E12" s="77">
        <f t="shared" si="0"/>
        <v>1.8711018711018712</v>
      </c>
      <c r="F12" s="76">
        <f>分析係数表!C15</f>
        <v>0</v>
      </c>
      <c r="G12" s="77">
        <f t="shared" si="1"/>
        <v>0</v>
      </c>
      <c r="H12" s="77">
        <v>0</v>
      </c>
      <c r="I12" s="77">
        <f t="shared" si="2"/>
        <v>0</v>
      </c>
      <c r="J12" s="76">
        <f>分析係数表!G15</f>
        <v>9.5604813172894237E-2</v>
      </c>
      <c r="K12" s="78">
        <f t="shared" si="3"/>
        <v>0</v>
      </c>
      <c r="L12" s="79"/>
      <c r="M12" s="80"/>
      <c r="N12" s="81">
        <f>分析係数表!H15</f>
        <v>9.0490782812515016E-3</v>
      </c>
      <c r="O12" s="82">
        <f t="shared" si="4"/>
        <v>0.13452141993796302</v>
      </c>
      <c r="P12" s="76">
        <f>分析係数表!C15</f>
        <v>0</v>
      </c>
      <c r="Q12" s="82">
        <f t="shared" si="5"/>
        <v>0</v>
      </c>
      <c r="R12" s="83">
        <v>0</v>
      </c>
      <c r="S12" s="84">
        <f t="shared" si="6"/>
        <v>0</v>
      </c>
      <c r="T12" s="85">
        <f>分析係数表!F15</f>
        <v>0.30347055098163395</v>
      </c>
      <c r="U12" s="86">
        <f t="shared" si="7"/>
        <v>0</v>
      </c>
      <c r="V12" s="87">
        <f>分析係数表!D15</f>
        <v>2.4585180493983533E-2</v>
      </c>
      <c r="W12" s="88">
        <f t="shared" si="8"/>
        <v>0</v>
      </c>
      <c r="X12" s="76">
        <f>分析係数表!E15</f>
        <v>2.2317922735908803E-2</v>
      </c>
      <c r="Y12" s="89">
        <f t="shared" si="9"/>
        <v>0</v>
      </c>
    </row>
    <row r="13" spans="1:25" x14ac:dyDescent="0.2">
      <c r="A13" s="6" t="s">
        <v>227</v>
      </c>
      <c r="B13" s="5" t="s">
        <v>30</v>
      </c>
      <c r="C13" s="90"/>
      <c r="D13" s="76">
        <f>投入係数表!S13</f>
        <v>0</v>
      </c>
      <c r="E13" s="77">
        <f t="shared" si="0"/>
        <v>0</v>
      </c>
      <c r="F13" s="76">
        <f>分析係数表!C16</f>
        <v>0.11006875655518</v>
      </c>
      <c r="G13" s="77">
        <f t="shared" si="1"/>
        <v>0</v>
      </c>
      <c r="H13" s="77">
        <v>2.1492241748807345E-2</v>
      </c>
      <c r="I13" s="77">
        <f t="shared" si="2"/>
        <v>2.1492241748807345E-2</v>
      </c>
      <c r="J13" s="76">
        <f>分析係数表!G16</f>
        <v>3.3349328214971212E-2</v>
      </c>
      <c r="K13" s="78">
        <f t="shared" si="3"/>
        <v>7.1675182415648303E-4</v>
      </c>
      <c r="L13" s="79"/>
      <c r="M13" s="80"/>
      <c r="N13" s="81">
        <f>分析係数表!H16</f>
        <v>1.7877213037589219E-2</v>
      </c>
      <c r="O13" s="82">
        <f t="shared" si="4"/>
        <v>0.26575834660780168</v>
      </c>
      <c r="P13" s="76">
        <f>分析係数表!C16</f>
        <v>0.11006875655518</v>
      </c>
      <c r="Q13" s="82">
        <f t="shared" si="5"/>
        <v>2.9251690755281268E-2</v>
      </c>
      <c r="R13" s="83">
        <v>3.8018118074021501E-2</v>
      </c>
      <c r="S13" s="84">
        <f t="shared" si="6"/>
        <v>5.9510359822828846E-2</v>
      </c>
      <c r="T13" s="85">
        <f>分析係数表!F16</f>
        <v>0.28862763915547024</v>
      </c>
      <c r="U13" s="86">
        <f t="shared" si="7"/>
        <v>1.7176334660955639E-2</v>
      </c>
      <c r="V13" s="87">
        <f>分析係数表!D16</f>
        <v>1.6314779270633396E-2</v>
      </c>
      <c r="W13" s="88">
        <f t="shared" si="8"/>
        <v>0</v>
      </c>
      <c r="X13" s="76">
        <f>分析係数表!E16</f>
        <v>1.6554702495201537E-2</v>
      </c>
      <c r="Y13" s="89">
        <f t="shared" si="9"/>
        <v>0</v>
      </c>
    </row>
    <row r="14" spans="1:25" x14ac:dyDescent="0.2">
      <c r="A14" s="6" t="s">
        <v>2</v>
      </c>
      <c r="B14" s="5" t="s">
        <v>365</v>
      </c>
      <c r="C14" s="90"/>
      <c r="D14" s="76">
        <f>投入係数表!S14</f>
        <v>4.1580041580041582E-2</v>
      </c>
      <c r="E14" s="77">
        <f t="shared" si="0"/>
        <v>4.1580041580041582</v>
      </c>
      <c r="F14" s="76">
        <f>分析係数表!C17</f>
        <v>0.13914449142004481</v>
      </c>
      <c r="G14" s="77">
        <f t="shared" si="1"/>
        <v>0.57856337388792023</v>
      </c>
      <c r="H14" s="77">
        <v>0.63499772766610318</v>
      </c>
      <c r="I14" s="77">
        <f t="shared" si="2"/>
        <v>0.63499772766610318</v>
      </c>
      <c r="J14" s="76">
        <f>分析係数表!G17</f>
        <v>0.21214924452667283</v>
      </c>
      <c r="K14" s="78">
        <f t="shared" si="3"/>
        <v>0.13471428820051773</v>
      </c>
      <c r="L14" s="79"/>
      <c r="M14" s="80"/>
      <c r="N14" s="81">
        <f>分析係数表!H17</f>
        <v>3.1124218292202617E-3</v>
      </c>
      <c r="O14" s="82">
        <f t="shared" si="4"/>
        <v>4.6268513864012754E-2</v>
      </c>
      <c r="P14" s="76">
        <f>分析係数表!C17</f>
        <v>0.13914449142004481</v>
      </c>
      <c r="Q14" s="82">
        <f t="shared" si="5"/>
        <v>6.4380088303693473E-3</v>
      </c>
      <c r="R14" s="83">
        <v>1.710520484113167E-2</v>
      </c>
      <c r="S14" s="84">
        <f t="shared" si="6"/>
        <v>0.65210293250723483</v>
      </c>
      <c r="T14" s="85">
        <f>分析係数表!F17</f>
        <v>0.32223250077089116</v>
      </c>
      <c r="U14" s="86">
        <f t="shared" si="7"/>
        <v>0.21012875870183795</v>
      </c>
      <c r="V14" s="87">
        <f>分析係数表!D17</f>
        <v>3.12981806968856E-2</v>
      </c>
      <c r="W14" s="88">
        <f t="shared" si="8"/>
        <v>0</v>
      </c>
      <c r="X14" s="76">
        <f>分析係数表!E17</f>
        <v>2.8677150786308975E-2</v>
      </c>
      <c r="Y14" s="89">
        <f t="shared" si="9"/>
        <v>0</v>
      </c>
    </row>
    <row r="15" spans="1:25" x14ac:dyDescent="0.2">
      <c r="A15" s="6" t="s">
        <v>3</v>
      </c>
      <c r="B15" s="5" t="s">
        <v>31</v>
      </c>
      <c r="C15" s="90"/>
      <c r="D15" s="76">
        <f>投入係数表!S15</f>
        <v>2.0790020790020791E-2</v>
      </c>
      <c r="E15" s="77">
        <f t="shared" si="0"/>
        <v>2.0790020790020791</v>
      </c>
      <c r="F15" s="76">
        <f>分析係数表!C18</f>
        <v>1</v>
      </c>
      <c r="G15" s="77">
        <f t="shared" si="1"/>
        <v>2.0790020790020791</v>
      </c>
      <c r="H15" s="77">
        <v>2.381210958608881</v>
      </c>
      <c r="I15" s="77">
        <f t="shared" si="2"/>
        <v>2.381210958608881</v>
      </c>
      <c r="J15" s="76">
        <f>分析係数表!G18</f>
        <v>0.2156836946153087</v>
      </c>
      <c r="K15" s="78">
        <f t="shared" si="3"/>
        <v>0.51358837721122441</v>
      </c>
      <c r="L15" s="79"/>
      <c r="M15" s="80"/>
      <c r="N15" s="81">
        <f>分析係数表!H18</f>
        <v>4.8031201068213914E-4</v>
      </c>
      <c r="O15" s="82">
        <f t="shared" si="4"/>
        <v>7.1402027567920917E-3</v>
      </c>
      <c r="P15" s="76">
        <f>分析係数表!C18</f>
        <v>1</v>
      </c>
      <c r="Q15" s="82">
        <f t="shared" si="5"/>
        <v>7.1402027567920917E-3</v>
      </c>
      <c r="R15" s="83">
        <v>2.7625715721221692E-2</v>
      </c>
      <c r="S15" s="84">
        <f t="shared" si="6"/>
        <v>2.4088366743301028</v>
      </c>
      <c r="T15" s="85">
        <f>分析係数表!F18</f>
        <v>0.45886648465511004</v>
      </c>
      <c r="U15" s="86">
        <f t="shared" si="7"/>
        <v>1.1053344168581605</v>
      </c>
      <c r="V15" s="87">
        <f>分析係数表!D18</f>
        <v>2.7301733495608698E-2</v>
      </c>
      <c r="W15" s="88">
        <f t="shared" si="8"/>
        <v>0</v>
      </c>
      <c r="X15" s="76">
        <f>分析係数表!E18</f>
        <v>2.9308246439261866E-2</v>
      </c>
      <c r="Y15" s="89">
        <f t="shared" si="9"/>
        <v>0</v>
      </c>
    </row>
    <row r="16" spans="1:25" x14ac:dyDescent="0.2">
      <c r="A16" s="6" t="s">
        <v>4</v>
      </c>
      <c r="B16" s="5" t="s">
        <v>32</v>
      </c>
      <c r="C16" s="90"/>
      <c r="D16" s="76">
        <f>投入係数表!S16</f>
        <v>2.286902286902287E-2</v>
      </c>
      <c r="E16" s="77">
        <f t="shared" si="0"/>
        <v>2.2869022869022873</v>
      </c>
      <c r="F16" s="76">
        <f>分析係数表!C19</f>
        <v>0.27592808390211421</v>
      </c>
      <c r="G16" s="77">
        <f t="shared" si="1"/>
        <v>0.63102056609631119</v>
      </c>
      <c r="H16" s="77">
        <v>0.85722604433638394</v>
      </c>
      <c r="I16" s="77">
        <f t="shared" si="2"/>
        <v>0.85722604433638394</v>
      </c>
      <c r="J16" s="76">
        <f>分析係数表!G19</f>
        <v>5.7631973809848587E-2</v>
      </c>
      <c r="K16" s="78">
        <f t="shared" si="3"/>
        <v>4.9403628936314586E-2</v>
      </c>
      <c r="L16" s="79"/>
      <c r="M16" s="80"/>
      <c r="N16" s="81">
        <f>分析係数表!H19</f>
        <v>-1.2488112277735618E-4</v>
      </c>
      <c r="O16" s="82">
        <f t="shared" si="4"/>
        <v>-1.8564527167659439E-3</v>
      </c>
      <c r="P16" s="76">
        <f>分析係数表!C19</f>
        <v>0.27592808390211421</v>
      </c>
      <c r="Q16" s="82">
        <f t="shared" si="5"/>
        <v>-5.122474409921012E-4</v>
      </c>
      <c r="R16" s="83">
        <v>5.3818284935227088E-3</v>
      </c>
      <c r="S16" s="84">
        <f t="shared" si="6"/>
        <v>0.8626078728299067</v>
      </c>
      <c r="T16" s="85">
        <f>分析係数表!F19</f>
        <v>0.23987177738371299</v>
      </c>
      <c r="U16" s="86">
        <f t="shared" si="7"/>
        <v>0.20691528364089359</v>
      </c>
      <c r="V16" s="87">
        <f>分析係数表!D19</f>
        <v>7.502387123175556E-4</v>
      </c>
      <c r="W16" s="88">
        <f t="shared" si="8"/>
        <v>0</v>
      </c>
      <c r="X16" s="76">
        <f>分析係数表!E19</f>
        <v>8.1844223161915155E-4</v>
      </c>
      <c r="Y16" s="89">
        <f t="shared" si="9"/>
        <v>0</v>
      </c>
    </row>
    <row r="17" spans="1:25" x14ac:dyDescent="0.2">
      <c r="A17" s="6" t="s">
        <v>5</v>
      </c>
      <c r="B17" s="5" t="s">
        <v>33</v>
      </c>
      <c r="C17" s="90"/>
      <c r="D17" s="76">
        <f>投入係数表!S17</f>
        <v>3.7422037422037424E-2</v>
      </c>
      <c r="E17" s="77">
        <f t="shared" si="0"/>
        <v>3.7422037422037424</v>
      </c>
      <c r="F17" s="76">
        <f>分析係数表!C20</f>
        <v>2.5484643868438295E-2</v>
      </c>
      <c r="G17" s="77">
        <f t="shared" si="1"/>
        <v>9.5368729653199438E-2</v>
      </c>
      <c r="H17" s="77">
        <v>0.10360650598724062</v>
      </c>
      <c r="I17" s="77">
        <f t="shared" si="2"/>
        <v>0.10360650598724062</v>
      </c>
      <c r="J17" s="76">
        <f>分析係数表!G20</f>
        <v>9.947643979057591E-2</v>
      </c>
      <c r="K17" s="78">
        <f t="shared" si="3"/>
        <v>1.0306406354751685E-2</v>
      </c>
      <c r="L17" s="79"/>
      <c r="M17" s="80"/>
      <c r="N17" s="81">
        <f>分析係数表!H20</f>
        <v>5.9558689324585256E-4</v>
      </c>
      <c r="O17" s="82">
        <f t="shared" si="4"/>
        <v>8.8538514184221939E-3</v>
      </c>
      <c r="P17" s="76">
        <f>分析係数表!C20</f>
        <v>2.5484643868438295E-2</v>
      </c>
      <c r="Q17" s="82">
        <f t="shared" si="5"/>
        <v>2.2563725026255687E-4</v>
      </c>
      <c r="R17" s="83">
        <v>9.2159688760734949E-4</v>
      </c>
      <c r="S17" s="84">
        <f t="shared" si="6"/>
        <v>0.10452810287484797</v>
      </c>
      <c r="T17" s="85">
        <f>分析係数表!F20</f>
        <v>0.22338568935427575</v>
      </c>
      <c r="U17" s="86">
        <f t="shared" si="7"/>
        <v>2.3350082317592565E-2</v>
      </c>
      <c r="V17" s="87">
        <f>分析係数表!D20</f>
        <v>0.15532286212914484</v>
      </c>
      <c r="W17" s="88">
        <f t="shared" si="8"/>
        <v>0</v>
      </c>
      <c r="X17" s="76">
        <f>分析係数表!E20</f>
        <v>0.17102966841186737</v>
      </c>
      <c r="Y17" s="89">
        <f t="shared" si="9"/>
        <v>0</v>
      </c>
    </row>
    <row r="18" spans="1:25" x14ac:dyDescent="0.2">
      <c r="A18" s="6" t="s">
        <v>6</v>
      </c>
      <c r="B18" s="5" t="s">
        <v>34</v>
      </c>
      <c r="C18" s="90"/>
      <c r="D18" s="76">
        <f>投入係数表!S18</f>
        <v>3.9501039501039503E-2</v>
      </c>
      <c r="E18" s="77">
        <f t="shared" si="0"/>
        <v>3.9501039501039505</v>
      </c>
      <c r="F18" s="76">
        <f>分析係数表!C21</f>
        <v>0.22087867795243854</v>
      </c>
      <c r="G18" s="77">
        <f t="shared" si="1"/>
        <v>0.87249373827366583</v>
      </c>
      <c r="H18" s="77">
        <v>0.92685428095649591</v>
      </c>
      <c r="I18" s="77">
        <f t="shared" si="2"/>
        <v>0.92685428095649591</v>
      </c>
      <c r="J18" s="76">
        <f>分析係数表!G21</f>
        <v>0.28511270745603173</v>
      </c>
      <c r="K18" s="78">
        <f t="shared" si="3"/>
        <v>0.26425793346072007</v>
      </c>
      <c r="L18" s="79"/>
      <c r="M18" s="80"/>
      <c r="N18" s="81">
        <f>分析係数表!H21</f>
        <v>9.8944274200520651E-4</v>
      </c>
      <c r="O18" s="82">
        <f t="shared" si="4"/>
        <v>1.4708817678991707E-2</v>
      </c>
      <c r="P18" s="76">
        <f>分析係数表!C21</f>
        <v>0.22087867795243854</v>
      </c>
      <c r="Q18" s="82">
        <f t="shared" si="5"/>
        <v>3.2488642031791438E-3</v>
      </c>
      <c r="R18" s="83">
        <v>9.8670259432479916E-3</v>
      </c>
      <c r="S18" s="84">
        <f t="shared" si="6"/>
        <v>0.93672130689974387</v>
      </c>
      <c r="T18" s="85">
        <f>分析係数表!F21</f>
        <v>0.42531582858558337</v>
      </c>
      <c r="U18" s="86">
        <f t="shared" si="7"/>
        <v>0.39840239879783507</v>
      </c>
      <c r="V18" s="87">
        <f>分析係数表!D21</f>
        <v>6.1431756254644539E-2</v>
      </c>
      <c r="W18" s="88">
        <f t="shared" si="8"/>
        <v>0</v>
      </c>
      <c r="X18" s="76">
        <f>分析係数表!E21</f>
        <v>5.1523408471637354E-2</v>
      </c>
      <c r="Y18" s="89">
        <f t="shared" si="9"/>
        <v>0</v>
      </c>
    </row>
    <row r="19" spans="1:25" x14ac:dyDescent="0.2">
      <c r="A19" s="6" t="s">
        <v>7</v>
      </c>
      <c r="B19" s="5" t="s">
        <v>269</v>
      </c>
      <c r="C19" s="90"/>
      <c r="D19" s="76">
        <f>投入係数表!S19</f>
        <v>1.6632016632016633E-2</v>
      </c>
      <c r="E19" s="77">
        <f t="shared" si="0"/>
        <v>1.6632016632016633</v>
      </c>
      <c r="F19" s="76">
        <f>分析係数表!C22</f>
        <v>2.2900763358778664E-2</v>
      </c>
      <c r="G19" s="77">
        <f t="shared" si="1"/>
        <v>3.8088587706908386E-2</v>
      </c>
      <c r="H19" s="77">
        <v>3.9703022725349583E-2</v>
      </c>
      <c r="I19" s="77">
        <f t="shared" si="2"/>
        <v>3.9703022725349583E-2</v>
      </c>
      <c r="J19" s="76">
        <f>分析係数表!G22</f>
        <v>0.19537275064267351</v>
      </c>
      <c r="K19" s="78">
        <f t="shared" si="3"/>
        <v>7.7568887586801239E-3</v>
      </c>
      <c r="L19" s="79"/>
      <c r="M19" s="80"/>
      <c r="N19" s="81">
        <f>分析係数表!H22</f>
        <v>4.8031201068213912E-5</v>
      </c>
      <c r="O19" s="82">
        <f t="shared" si="4"/>
        <v>7.1402027567920917E-4</v>
      </c>
      <c r="P19" s="76">
        <f>分析係数表!C22</f>
        <v>2.2900763358778664E-2</v>
      </c>
      <c r="Q19" s="82">
        <f t="shared" si="5"/>
        <v>1.6351609366699474E-5</v>
      </c>
      <c r="R19" s="83">
        <v>2.058835504032035E-4</v>
      </c>
      <c r="S19" s="84">
        <f t="shared" si="6"/>
        <v>3.990890627575279E-2</v>
      </c>
      <c r="T19" s="85">
        <f>分析係数表!F22</f>
        <v>0.41388174807197942</v>
      </c>
      <c r="U19" s="86">
        <f t="shared" si="7"/>
        <v>1.6517567893049354E-2</v>
      </c>
      <c r="V19" s="87">
        <f>分析係数表!D22</f>
        <v>2.313624678663239E-2</v>
      </c>
      <c r="W19" s="88">
        <f t="shared" si="8"/>
        <v>0</v>
      </c>
      <c r="X19" s="76">
        <f>分析係数表!E22</f>
        <v>1.713796058269066E-2</v>
      </c>
      <c r="Y19" s="89">
        <f t="shared" si="9"/>
        <v>0</v>
      </c>
    </row>
    <row r="20" spans="1:25" x14ac:dyDescent="0.2">
      <c r="A20" s="6" t="s">
        <v>8</v>
      </c>
      <c r="B20" s="5" t="s">
        <v>270</v>
      </c>
      <c r="C20" s="90"/>
      <c r="D20" s="76">
        <f>投入係数表!S20</f>
        <v>2.0790020790020791E-3</v>
      </c>
      <c r="E20" s="77">
        <f t="shared" si="0"/>
        <v>0.20790020790020791</v>
      </c>
      <c r="F20" s="76">
        <f>分析係数表!C23</f>
        <v>0</v>
      </c>
      <c r="G20" s="77">
        <f t="shared" si="1"/>
        <v>0</v>
      </c>
      <c r="H20" s="77">
        <v>0</v>
      </c>
      <c r="I20" s="77">
        <f t="shared" si="2"/>
        <v>0</v>
      </c>
      <c r="J20" s="76">
        <f>分析係数表!G23</f>
        <v>0.21568627450980393</v>
      </c>
      <c r="K20" s="78">
        <f t="shared" si="3"/>
        <v>0</v>
      </c>
      <c r="L20" s="79"/>
      <c r="M20" s="80"/>
      <c r="N20" s="81">
        <f>分析係数表!H23</f>
        <v>2.8818720640928347E-5</v>
      </c>
      <c r="O20" s="82">
        <f t="shared" si="4"/>
        <v>4.2841216540752549E-4</v>
      </c>
      <c r="P20" s="76">
        <f>分析係数表!C23</f>
        <v>0</v>
      </c>
      <c r="Q20" s="82">
        <f t="shared" si="5"/>
        <v>0</v>
      </c>
      <c r="R20" s="83">
        <v>0</v>
      </c>
      <c r="S20" s="84">
        <f t="shared" si="6"/>
        <v>0</v>
      </c>
      <c r="T20" s="85">
        <f>分析係数表!F23</f>
        <v>0.44049247606019154</v>
      </c>
      <c r="U20" s="86">
        <f t="shared" si="7"/>
        <v>0</v>
      </c>
      <c r="V20" s="87">
        <f>分析係数表!D23</f>
        <v>5.6087551299589603E-2</v>
      </c>
      <c r="W20" s="88">
        <f t="shared" si="8"/>
        <v>0</v>
      </c>
      <c r="X20" s="76">
        <f>分析係数表!E23</f>
        <v>5.0615595075239397E-2</v>
      </c>
      <c r="Y20" s="89">
        <f t="shared" si="9"/>
        <v>0</v>
      </c>
    </row>
    <row r="21" spans="1:25" x14ac:dyDescent="0.2">
      <c r="A21" s="6" t="s">
        <v>9</v>
      </c>
      <c r="B21" s="5" t="s">
        <v>271</v>
      </c>
      <c r="C21" s="75">
        <f>最終需要_まとめ!C22</f>
        <v>100</v>
      </c>
      <c r="D21" s="76">
        <f>投入係数表!S21</f>
        <v>8.7318087318087323E-2</v>
      </c>
      <c r="E21" s="77">
        <f t="shared" si="0"/>
        <v>8.7318087318087318</v>
      </c>
      <c r="F21" s="76">
        <f>分析係数表!C24</f>
        <v>0.12778993435448582</v>
      </c>
      <c r="G21" s="77">
        <f t="shared" si="1"/>
        <v>1.115837264633764</v>
      </c>
      <c r="H21" s="77">
        <v>1.1302381649046414</v>
      </c>
      <c r="I21" s="77">
        <f t="shared" si="2"/>
        <v>101.13023816490464</v>
      </c>
      <c r="J21" s="76">
        <f>分析係数表!G24</f>
        <v>0.20582120582120583</v>
      </c>
      <c r="K21" s="78">
        <f t="shared" si="3"/>
        <v>20.814747564086403</v>
      </c>
      <c r="L21" s="79"/>
      <c r="M21" s="80"/>
      <c r="N21" s="81">
        <f>分析係数表!H24</f>
        <v>3.7464336833206854E-4</v>
      </c>
      <c r="O21" s="82">
        <f t="shared" si="4"/>
        <v>5.5693581502978314E-3</v>
      </c>
      <c r="P21" s="76">
        <f>分析係数表!C24</f>
        <v>0.12778993435448582</v>
      </c>
      <c r="Q21" s="82">
        <f t="shared" si="5"/>
        <v>7.1170791242318042E-4</v>
      </c>
      <c r="R21" s="83">
        <v>4.0704610827721139E-3</v>
      </c>
      <c r="S21" s="84">
        <f t="shared" si="6"/>
        <v>101.13430862598742</v>
      </c>
      <c r="T21" s="85">
        <f>分析係数表!F24</f>
        <v>0.38877338877338879</v>
      </c>
      <c r="U21" s="86">
        <f t="shared" si="7"/>
        <v>39.318327885778892</v>
      </c>
      <c r="V21" s="87">
        <f>分析係数表!D24</f>
        <v>2.0790020790020791E-3</v>
      </c>
      <c r="W21" s="88">
        <f t="shared" si="8"/>
        <v>0</v>
      </c>
      <c r="X21" s="76">
        <f>分析係数表!E24</f>
        <v>0</v>
      </c>
      <c r="Y21" s="89">
        <f t="shared" si="9"/>
        <v>0</v>
      </c>
    </row>
    <row r="22" spans="1:25" x14ac:dyDescent="0.2">
      <c r="A22" s="6" t="s">
        <v>10</v>
      </c>
      <c r="B22" s="5" t="s">
        <v>272</v>
      </c>
      <c r="C22" s="90"/>
      <c r="D22" s="76">
        <f>投入係数表!S22</f>
        <v>0.1392931392931393</v>
      </c>
      <c r="E22" s="77">
        <f t="shared" si="0"/>
        <v>13.929313929313929</v>
      </c>
      <c r="F22" s="76">
        <f>分析係数表!C25</f>
        <v>1.1170547514159801E-2</v>
      </c>
      <c r="G22" s="77">
        <f t="shared" si="1"/>
        <v>0.15559806308704921</v>
      </c>
      <c r="H22" s="77">
        <v>0.16099497480677358</v>
      </c>
      <c r="I22" s="77">
        <f t="shared" si="2"/>
        <v>0.16099497480677358</v>
      </c>
      <c r="J22" s="76">
        <f>分析係数表!G25</f>
        <v>0.19560185185185186</v>
      </c>
      <c r="K22" s="78">
        <f t="shared" si="3"/>
        <v>3.1490915211047146E-2</v>
      </c>
      <c r="L22" s="79"/>
      <c r="M22" s="80"/>
      <c r="N22" s="81">
        <f>分析係数表!H25</f>
        <v>5.4755569217763858E-4</v>
      </c>
      <c r="O22" s="82">
        <f t="shared" si="4"/>
        <v>8.1398311427429842E-3</v>
      </c>
      <c r="P22" s="76">
        <f>分析係数表!C25</f>
        <v>1.1170547514159801E-2</v>
      </c>
      <c r="Q22" s="82">
        <f t="shared" si="5"/>
        <v>9.0926370537248172E-5</v>
      </c>
      <c r="R22" s="83">
        <v>9.3838493102725822E-4</v>
      </c>
      <c r="S22" s="84">
        <f t="shared" si="6"/>
        <v>0.16193335973780085</v>
      </c>
      <c r="T22" s="85">
        <f>分析係数表!F25</f>
        <v>0.34722222222222221</v>
      </c>
      <c r="U22" s="86">
        <f t="shared" si="7"/>
        <v>5.6226861020069734E-2</v>
      </c>
      <c r="V22" s="87">
        <f>分析係数表!D25</f>
        <v>0.24652777777777779</v>
      </c>
      <c r="W22" s="88">
        <f t="shared" si="8"/>
        <v>0</v>
      </c>
      <c r="X22" s="76">
        <f>分析係数表!E25</f>
        <v>0.22337962962962962</v>
      </c>
      <c r="Y22" s="89">
        <f t="shared" si="9"/>
        <v>0</v>
      </c>
    </row>
    <row r="23" spans="1:25" x14ac:dyDescent="0.2">
      <c r="A23" s="6" t="s">
        <v>11</v>
      </c>
      <c r="B23" s="5" t="s">
        <v>35</v>
      </c>
      <c r="C23" s="90"/>
      <c r="D23" s="76">
        <f>投入係数表!S23</f>
        <v>2.0790020790020791E-2</v>
      </c>
      <c r="E23" s="77">
        <f t="shared" si="0"/>
        <v>2.0790020790020791</v>
      </c>
      <c r="F23" s="76">
        <f>分析係数表!C26</f>
        <v>0.68426150121065377</v>
      </c>
      <c r="G23" s="77">
        <f t="shared" si="1"/>
        <v>1.4225810835980328</v>
      </c>
      <c r="H23" s="77">
        <v>1.5826761883121634</v>
      </c>
      <c r="I23" s="77">
        <f t="shared" si="2"/>
        <v>1.5826761883121634</v>
      </c>
      <c r="J23" s="76">
        <f>分析係数表!G26</f>
        <v>0.19646752810874307</v>
      </c>
      <c r="K23" s="78">
        <f t="shared" si="3"/>
        <v>0.31094447851425833</v>
      </c>
      <c r="L23" s="79"/>
      <c r="M23" s="80"/>
      <c r="N23" s="81">
        <f>分析係数表!H26</f>
        <v>1.1546700736798624E-2</v>
      </c>
      <c r="O23" s="82">
        <f t="shared" si="4"/>
        <v>0.17165047427328187</v>
      </c>
      <c r="P23" s="76">
        <f>分析係数表!C26</f>
        <v>0.68426150121065377</v>
      </c>
      <c r="Q23" s="82">
        <f t="shared" si="5"/>
        <v>0.11745381120975655</v>
      </c>
      <c r="R23" s="83">
        <v>0.13464591125029504</v>
      </c>
      <c r="S23" s="84">
        <f t="shared" si="6"/>
        <v>1.7173220995624585</v>
      </c>
      <c r="T23" s="85">
        <f>分析係数表!F26</f>
        <v>0.33441013592884711</v>
      </c>
      <c r="U23" s="86">
        <f t="shared" si="7"/>
        <v>0.57428991674829488</v>
      </c>
      <c r="V23" s="87">
        <f>分析係数表!D26</f>
        <v>3.0416177210941434E-2</v>
      </c>
      <c r="W23" s="88">
        <f t="shared" si="8"/>
        <v>0</v>
      </c>
      <c r="X23" s="76">
        <f>分析係数表!E26</f>
        <v>3.3227051518711193E-2</v>
      </c>
      <c r="Y23" s="89">
        <f t="shared" si="9"/>
        <v>0</v>
      </c>
    </row>
    <row r="24" spans="1:25" x14ac:dyDescent="0.2">
      <c r="A24" s="6" t="s">
        <v>12</v>
      </c>
      <c r="B24" s="5" t="s">
        <v>366</v>
      </c>
      <c r="C24" s="90"/>
      <c r="D24" s="76">
        <f>投入係数表!S24</f>
        <v>0</v>
      </c>
      <c r="E24" s="77">
        <f t="shared" si="0"/>
        <v>0</v>
      </c>
      <c r="F24" s="76">
        <f>分析係数表!C27</f>
        <v>0.55841188231933736</v>
      </c>
      <c r="G24" s="77">
        <f t="shared" si="1"/>
        <v>0</v>
      </c>
      <c r="H24" s="77">
        <v>1.4263080199665057E-3</v>
      </c>
      <c r="I24" s="77">
        <f t="shared" si="2"/>
        <v>1.4263080199665057E-3</v>
      </c>
      <c r="J24" s="76">
        <f>分析係数表!G27</f>
        <v>0.17085913312693499</v>
      </c>
      <c r="K24" s="78">
        <f t="shared" si="3"/>
        <v>2.4369775186347225E-4</v>
      </c>
      <c r="L24" s="79"/>
      <c r="M24" s="80"/>
      <c r="N24" s="81">
        <f>分析係数表!H27</f>
        <v>1.1844494183421551E-2</v>
      </c>
      <c r="O24" s="82">
        <f t="shared" si="4"/>
        <v>0.17607739998249297</v>
      </c>
      <c r="P24" s="76">
        <f>分析係数表!C27</f>
        <v>0.55841188231933736</v>
      </c>
      <c r="Q24" s="82">
        <f t="shared" si="5"/>
        <v>9.8323712358118764E-2</v>
      </c>
      <c r="R24" s="83">
        <v>0.1006555661889062</v>
      </c>
      <c r="S24" s="84">
        <f t="shared" si="6"/>
        <v>0.1020818742088727</v>
      </c>
      <c r="T24" s="85">
        <f>分析係数表!F27</f>
        <v>0.32159442724458204</v>
      </c>
      <c r="U24" s="86">
        <f t="shared" si="7"/>
        <v>3.2828961868255888E-2</v>
      </c>
      <c r="V24" s="87">
        <f>分析係数表!D27</f>
        <v>0</v>
      </c>
      <c r="W24" s="88">
        <f t="shared" si="8"/>
        <v>0</v>
      </c>
      <c r="X24" s="76">
        <f>分析係数表!E27</f>
        <v>0</v>
      </c>
      <c r="Y24" s="89">
        <f t="shared" si="9"/>
        <v>0</v>
      </c>
    </row>
    <row r="25" spans="1:25" x14ac:dyDescent="0.2">
      <c r="A25" s="6" t="s">
        <v>13</v>
      </c>
      <c r="B25" s="5" t="s">
        <v>192</v>
      </c>
      <c r="C25" s="90"/>
      <c r="D25" s="76">
        <f>投入係数表!S25</f>
        <v>0</v>
      </c>
      <c r="E25" s="77">
        <f t="shared" si="0"/>
        <v>0</v>
      </c>
      <c r="F25" s="76">
        <f>分析係数表!C28</f>
        <v>4.6678935921030562E-2</v>
      </c>
      <c r="G25" s="77">
        <f t="shared" si="1"/>
        <v>0</v>
      </c>
      <c r="H25" s="77">
        <v>2.4087577414887628E-3</v>
      </c>
      <c r="I25" s="77">
        <f t="shared" si="2"/>
        <v>2.4087577414887628E-3</v>
      </c>
      <c r="J25" s="76">
        <f>分析係数表!G28</f>
        <v>0.12480417754569191</v>
      </c>
      <c r="K25" s="78">
        <f t="shared" si="3"/>
        <v>3.006230288333234E-4</v>
      </c>
      <c r="L25" s="79"/>
      <c r="M25" s="80"/>
      <c r="N25" s="81">
        <f>分析係数表!H28</f>
        <v>2.1854196486037331E-2</v>
      </c>
      <c r="O25" s="82">
        <f t="shared" si="4"/>
        <v>0.32487922543404019</v>
      </c>
      <c r="P25" s="76">
        <f>分析係数表!C28</f>
        <v>4.6678935921030562E-2</v>
      </c>
      <c r="Q25" s="82">
        <f t="shared" si="5"/>
        <v>1.5165016546109604E-2</v>
      </c>
      <c r="R25" s="83">
        <v>1.6336805717599722E-2</v>
      </c>
      <c r="S25" s="84">
        <f t="shared" si="6"/>
        <v>1.8745563459088486E-2</v>
      </c>
      <c r="T25" s="85">
        <f>分析係数表!F28</f>
        <v>0.21409921671018275</v>
      </c>
      <c r="U25" s="86">
        <f t="shared" si="7"/>
        <v>4.0134104533818687E-3</v>
      </c>
      <c r="V25" s="87">
        <f>分析係数表!D28</f>
        <v>3.7075718015665796E-2</v>
      </c>
      <c r="W25" s="88">
        <f t="shared" si="8"/>
        <v>0</v>
      </c>
      <c r="X25" s="76">
        <f>分析係数表!E28</f>
        <v>3.3420365535248041E-2</v>
      </c>
      <c r="Y25" s="89">
        <f t="shared" si="9"/>
        <v>0</v>
      </c>
    </row>
    <row r="26" spans="1:25" x14ac:dyDescent="0.2">
      <c r="A26" s="6" t="s">
        <v>14</v>
      </c>
      <c r="B26" s="5" t="s">
        <v>50</v>
      </c>
      <c r="C26" s="90"/>
      <c r="D26" s="76">
        <f>投入係数表!S26</f>
        <v>8.3160083160083165E-3</v>
      </c>
      <c r="E26" s="77">
        <f t="shared" si="0"/>
        <v>0.83160083160083165</v>
      </c>
      <c r="F26" s="76">
        <f>分析係数表!C29</f>
        <v>0.714898177920686</v>
      </c>
      <c r="G26" s="77">
        <f t="shared" si="1"/>
        <v>0.59450991926876173</v>
      </c>
      <c r="H26" s="77">
        <v>0.75995359637016346</v>
      </c>
      <c r="I26" s="77">
        <f t="shared" si="2"/>
        <v>0.75995359637016346</v>
      </c>
      <c r="J26" s="76">
        <f>分析係数表!G29</f>
        <v>0.2589450092051549</v>
      </c>
      <c r="K26" s="78">
        <f t="shared" si="3"/>
        <v>0.19678619100756256</v>
      </c>
      <c r="L26" s="79"/>
      <c r="M26" s="80"/>
      <c r="N26" s="81">
        <f>分析係数表!H29</f>
        <v>1.0662926637143489E-2</v>
      </c>
      <c r="O26" s="82">
        <f t="shared" si="4"/>
        <v>0.15851250120078444</v>
      </c>
      <c r="P26" s="76">
        <f>分析係数表!C29</f>
        <v>0.714898177920686</v>
      </c>
      <c r="Q26" s="82">
        <f t="shared" si="5"/>
        <v>0.11332029828609134</v>
      </c>
      <c r="R26" s="83">
        <v>0.19124086217963474</v>
      </c>
      <c r="S26" s="84">
        <f t="shared" si="6"/>
        <v>0.95119445854979823</v>
      </c>
      <c r="T26" s="85">
        <f>分析係数表!F29</f>
        <v>0.37284879532538223</v>
      </c>
      <c r="U26" s="86">
        <f t="shared" si="7"/>
        <v>0.35465170799047147</v>
      </c>
      <c r="V26" s="87">
        <f>分析係数表!D29</f>
        <v>6.5236532458176578E-3</v>
      </c>
      <c r="W26" s="88">
        <f t="shared" si="8"/>
        <v>0</v>
      </c>
      <c r="X26" s="76">
        <f>分析係数表!E29</f>
        <v>4.8026895061234294E-3</v>
      </c>
      <c r="Y26" s="89">
        <f t="shared" si="9"/>
        <v>0</v>
      </c>
    </row>
    <row r="27" spans="1:25" x14ac:dyDescent="0.2">
      <c r="A27" s="6" t="s">
        <v>15</v>
      </c>
      <c r="B27" s="5" t="s">
        <v>36</v>
      </c>
      <c r="C27" s="90"/>
      <c r="D27" s="76">
        <f>投入係数表!S27</f>
        <v>2.0790020790020791E-3</v>
      </c>
      <c r="E27" s="77">
        <f t="shared" si="0"/>
        <v>0.20790020790020791</v>
      </c>
      <c r="F27" s="76">
        <f>分析係数表!C30</f>
        <v>1</v>
      </c>
      <c r="G27" s="77">
        <f t="shared" si="1"/>
        <v>0.20790020790020791</v>
      </c>
      <c r="H27" s="77">
        <v>0.26813075614810683</v>
      </c>
      <c r="I27" s="77">
        <f t="shared" si="2"/>
        <v>0.26813075614810683</v>
      </c>
      <c r="J27" s="76">
        <f>分析係数表!G30</f>
        <v>0.34457852549986789</v>
      </c>
      <c r="K27" s="78">
        <f t="shared" si="3"/>
        <v>9.2392100594679283E-2</v>
      </c>
      <c r="L27" s="79"/>
      <c r="M27" s="80"/>
      <c r="N27" s="81">
        <f>分析係数表!H30</f>
        <v>0</v>
      </c>
      <c r="O27" s="82">
        <f t="shared" si="4"/>
        <v>0</v>
      </c>
      <c r="P27" s="76">
        <f>分析係数表!C30</f>
        <v>1</v>
      </c>
      <c r="Q27" s="82">
        <f t="shared" si="5"/>
        <v>0</v>
      </c>
      <c r="R27" s="83">
        <v>3.1221226122363489E-2</v>
      </c>
      <c r="S27" s="84">
        <f t="shared" si="6"/>
        <v>0.29935198227047033</v>
      </c>
      <c r="T27" s="85">
        <f>分析係数表!F30</f>
        <v>0.44032414339822074</v>
      </c>
      <c r="U27" s="86">
        <f t="shared" si="7"/>
        <v>0.13181190516780422</v>
      </c>
      <c r="V27" s="87">
        <f>分析係数表!D30</f>
        <v>0.11177662291905223</v>
      </c>
      <c r="W27" s="88">
        <f t="shared" si="8"/>
        <v>0</v>
      </c>
      <c r="X27" s="76">
        <f>分析係数表!E30</f>
        <v>7.5662820399894304E-2</v>
      </c>
      <c r="Y27" s="89">
        <f t="shared" si="9"/>
        <v>0</v>
      </c>
    </row>
    <row r="28" spans="1:25" x14ac:dyDescent="0.2">
      <c r="A28" s="6" t="s">
        <v>16</v>
      </c>
      <c r="B28" s="5" t="s">
        <v>193</v>
      </c>
      <c r="C28" s="90"/>
      <c r="D28" s="76">
        <f>投入係数表!S28</f>
        <v>1.0395010395010396E-2</v>
      </c>
      <c r="E28" s="77">
        <f t="shared" si="0"/>
        <v>1.0395010395010396</v>
      </c>
      <c r="F28" s="76">
        <f>分析係数表!C31</f>
        <v>0.96265092809515229</v>
      </c>
      <c r="G28" s="77">
        <f t="shared" si="1"/>
        <v>1.0006766404315512</v>
      </c>
      <c r="H28" s="77">
        <v>1.4397804255535989</v>
      </c>
      <c r="I28" s="77">
        <f t="shared" si="2"/>
        <v>1.4397804255535989</v>
      </c>
      <c r="J28" s="76">
        <f>分析係数表!G31</f>
        <v>7.0888135593220339E-2</v>
      </c>
      <c r="K28" s="78">
        <f t="shared" si="3"/>
        <v>0.102063350031108</v>
      </c>
      <c r="L28" s="79"/>
      <c r="M28" s="80"/>
      <c r="N28" s="81">
        <f>分析係数表!H31</f>
        <v>2.4361425181798096E-2</v>
      </c>
      <c r="O28" s="82">
        <f t="shared" si="4"/>
        <v>0.3621510838244949</v>
      </c>
      <c r="P28" s="76">
        <f>分析係数表!C31</f>
        <v>0.96265092809515229</v>
      </c>
      <c r="Q28" s="82">
        <f t="shared" si="5"/>
        <v>0.34862507695431533</v>
      </c>
      <c r="R28" s="83">
        <v>0.49588292868144401</v>
      </c>
      <c r="S28" s="84">
        <f t="shared" si="6"/>
        <v>1.935663354235043</v>
      </c>
      <c r="T28" s="85">
        <f>分析係数表!F31</f>
        <v>0.34461468926553673</v>
      </c>
      <c r="U28" s="86">
        <f t="shared" si="7"/>
        <v>0.66705802534239589</v>
      </c>
      <c r="V28" s="87">
        <f>分析係数表!D31</f>
        <v>2.2598870056497176E-3</v>
      </c>
      <c r="W28" s="88">
        <f t="shared" si="8"/>
        <v>0</v>
      </c>
      <c r="X28" s="76">
        <f>分析係数表!E31</f>
        <v>1.9706214689265535E-3</v>
      </c>
      <c r="Y28" s="89">
        <f t="shared" si="9"/>
        <v>0</v>
      </c>
    </row>
    <row r="29" spans="1:25" x14ac:dyDescent="0.2">
      <c r="A29" s="6" t="s">
        <v>17</v>
      </c>
      <c r="B29" s="5" t="s">
        <v>273</v>
      </c>
      <c r="C29" s="90"/>
      <c r="D29" s="76">
        <f>投入係数表!S29</f>
        <v>0</v>
      </c>
      <c r="E29" s="77">
        <f t="shared" si="0"/>
        <v>0</v>
      </c>
      <c r="F29" s="76">
        <f>分析係数表!C32</f>
        <v>0.97339246119733924</v>
      </c>
      <c r="G29" s="77">
        <f t="shared" si="1"/>
        <v>0</v>
      </c>
      <c r="H29" s="77">
        <v>1.5066494144604035E-2</v>
      </c>
      <c r="I29" s="77">
        <f t="shared" si="2"/>
        <v>1.5066494144604035E-2</v>
      </c>
      <c r="J29" s="76">
        <f>分析係数表!G32</f>
        <v>0.14027149321266968</v>
      </c>
      <c r="K29" s="78">
        <f t="shared" si="3"/>
        <v>2.1133996311435525E-3</v>
      </c>
      <c r="L29" s="79"/>
      <c r="M29" s="80"/>
      <c r="N29" s="81">
        <f>分析係数表!H32</f>
        <v>6.9260991940364464E-3</v>
      </c>
      <c r="O29" s="82">
        <f t="shared" si="4"/>
        <v>0.10296172375294196</v>
      </c>
      <c r="P29" s="76">
        <f>分析係数表!C32</f>
        <v>0.97339246119733924</v>
      </c>
      <c r="Q29" s="82">
        <f t="shared" si="5"/>
        <v>0.10022216569299672</v>
      </c>
      <c r="R29" s="83">
        <v>0.13473456526218563</v>
      </c>
      <c r="S29" s="84">
        <f t="shared" si="6"/>
        <v>0.14980105940678967</v>
      </c>
      <c r="T29" s="85">
        <f>分析係数表!F32</f>
        <v>0.48190045248868779</v>
      </c>
      <c r="U29" s="86">
        <f t="shared" si="7"/>
        <v>7.218919831141675E-2</v>
      </c>
      <c r="V29" s="87">
        <f>分析係数表!D32</f>
        <v>3.0542986425339366E-2</v>
      </c>
      <c r="W29" s="88">
        <f t="shared" si="8"/>
        <v>0</v>
      </c>
      <c r="X29" s="76">
        <f>分析係数表!E32</f>
        <v>4.6380090497737558E-2</v>
      </c>
      <c r="Y29" s="89">
        <f t="shared" si="9"/>
        <v>0</v>
      </c>
    </row>
    <row r="30" spans="1:25" x14ac:dyDescent="0.2">
      <c r="A30" s="6" t="s">
        <v>18</v>
      </c>
      <c r="B30" s="5" t="s">
        <v>274</v>
      </c>
      <c r="C30" s="90"/>
      <c r="D30" s="76">
        <f>投入係数表!S30</f>
        <v>0</v>
      </c>
      <c r="E30" s="77">
        <f t="shared" si="0"/>
        <v>0</v>
      </c>
      <c r="F30" s="76">
        <f>分析係数表!C33</f>
        <v>0.73613503272476755</v>
      </c>
      <c r="G30" s="77">
        <f t="shared" si="1"/>
        <v>0</v>
      </c>
      <c r="H30" s="77">
        <v>2.7098478849429009E-2</v>
      </c>
      <c r="I30" s="77">
        <f t="shared" si="2"/>
        <v>2.7098478849429009E-2</v>
      </c>
      <c r="J30" s="76">
        <f>分析係数表!G33</f>
        <v>0.507239607659972</v>
      </c>
      <c r="K30" s="78">
        <f t="shared" si="3"/>
        <v>1.3745421779766421E-2</v>
      </c>
      <c r="L30" s="79"/>
      <c r="M30" s="80"/>
      <c r="N30" s="81">
        <f>分析係数表!H33</f>
        <v>1.0278677028597778E-3</v>
      </c>
      <c r="O30" s="82">
        <f t="shared" si="4"/>
        <v>1.5280033899535077E-2</v>
      </c>
      <c r="P30" s="76">
        <f>分析係数表!C33</f>
        <v>0.73613503272476755</v>
      </c>
      <c r="Q30" s="82">
        <f t="shared" si="5"/>
        <v>1.1248168254669811E-2</v>
      </c>
      <c r="R30" s="83">
        <v>5.4194927411383098E-2</v>
      </c>
      <c r="S30" s="84">
        <f t="shared" si="6"/>
        <v>8.1293406260812107E-2</v>
      </c>
      <c r="T30" s="85">
        <f>分析係数表!F33</f>
        <v>0.64409154600653895</v>
      </c>
      <c r="U30" s="86">
        <f t="shared" si="7"/>
        <v>5.2360395718664125E-2</v>
      </c>
      <c r="V30" s="87">
        <f>分析係数表!D33</f>
        <v>0.11583372255955161</v>
      </c>
      <c r="W30" s="88">
        <f t="shared" si="8"/>
        <v>0</v>
      </c>
      <c r="X30" s="76">
        <f>分析係数表!E33</f>
        <v>0.11116300794021486</v>
      </c>
      <c r="Y30" s="89">
        <f t="shared" si="9"/>
        <v>0</v>
      </c>
    </row>
    <row r="31" spans="1:25" x14ac:dyDescent="0.2">
      <c r="A31" s="6" t="s">
        <v>19</v>
      </c>
      <c r="B31" s="5" t="s">
        <v>275</v>
      </c>
      <c r="C31" s="90"/>
      <c r="D31" s="76">
        <f>投入係数表!S31</f>
        <v>4.9896049896049899E-2</v>
      </c>
      <c r="E31" s="77">
        <f t="shared" si="0"/>
        <v>4.9896049896049899</v>
      </c>
      <c r="F31" s="76">
        <f>分析係数表!C34</f>
        <v>0.16452089215864052</v>
      </c>
      <c r="G31" s="77">
        <f t="shared" si="1"/>
        <v>0.82089426440901714</v>
      </c>
      <c r="H31" s="77">
        <v>0.91039669849889138</v>
      </c>
      <c r="I31" s="77">
        <f t="shared" si="2"/>
        <v>0.91039669849889138</v>
      </c>
      <c r="J31" s="76">
        <f>分析係数表!G34</f>
        <v>0.42495687176538238</v>
      </c>
      <c r="K31" s="78">
        <f t="shared" si="3"/>
        <v>0.38687933305962086</v>
      </c>
      <c r="L31" s="79"/>
      <c r="M31" s="80"/>
      <c r="N31" s="81">
        <f>分析係数表!H34</f>
        <v>0.1722879182316833</v>
      </c>
      <c r="O31" s="82">
        <f t="shared" si="4"/>
        <v>2.5611907288613232</v>
      </c>
      <c r="P31" s="76">
        <f>分析係数表!C34</f>
        <v>0.16452089215864052</v>
      </c>
      <c r="Q31" s="82">
        <f t="shared" si="5"/>
        <v>0.42136938370070365</v>
      </c>
      <c r="R31" s="83">
        <v>0.47368880230727689</v>
      </c>
      <c r="S31" s="84">
        <f t="shared" si="6"/>
        <v>1.3840855008061683</v>
      </c>
      <c r="T31" s="85">
        <f>分析係数表!F34</f>
        <v>0.6985815602836879</v>
      </c>
      <c r="U31" s="86">
        <f t="shared" si="7"/>
        <v>0.96689660871920258</v>
      </c>
      <c r="V31" s="87">
        <f>分析係数表!D34</f>
        <v>0.35882691201840139</v>
      </c>
      <c r="W31" s="88">
        <f t="shared" si="8"/>
        <v>0</v>
      </c>
      <c r="X31" s="76">
        <f>分析係数表!E34</f>
        <v>0.25177304964539005</v>
      </c>
      <c r="Y31" s="89">
        <f t="shared" si="9"/>
        <v>0</v>
      </c>
    </row>
    <row r="32" spans="1:25" x14ac:dyDescent="0.2">
      <c r="A32" s="6" t="s">
        <v>20</v>
      </c>
      <c r="B32" s="5" t="s">
        <v>37</v>
      </c>
      <c r="C32" s="90"/>
      <c r="D32" s="76">
        <f>投入係数表!S32</f>
        <v>1.0395010395010396E-2</v>
      </c>
      <c r="E32" s="77">
        <f t="shared" si="0"/>
        <v>1.0395010395010396</v>
      </c>
      <c r="F32" s="76">
        <f>分析係数表!C35</f>
        <v>0.4086737714624038</v>
      </c>
      <c r="G32" s="77">
        <f t="shared" si="1"/>
        <v>0.42481681025197904</v>
      </c>
      <c r="H32" s="77">
        <v>0.50038589200061656</v>
      </c>
      <c r="I32" s="77">
        <f t="shared" si="2"/>
        <v>0.50038589200061656</v>
      </c>
      <c r="J32" s="76">
        <f>分析係数表!G35</f>
        <v>0.3140916808149406</v>
      </c>
      <c r="K32" s="78">
        <f t="shared" si="3"/>
        <v>0.15716704587455699</v>
      </c>
      <c r="L32" s="79"/>
      <c r="M32" s="80"/>
      <c r="N32" s="81">
        <f>分析係数表!H35</f>
        <v>6.449629679439764E-2</v>
      </c>
      <c r="O32" s="82">
        <f t="shared" si="4"/>
        <v>0.95878642618204202</v>
      </c>
      <c r="P32" s="76">
        <f>分析係数表!C35</f>
        <v>0.4086737714624038</v>
      </c>
      <c r="Q32" s="82">
        <f t="shared" si="5"/>
        <v>0.39183086481477475</v>
      </c>
      <c r="R32" s="83">
        <v>0.44357643736529506</v>
      </c>
      <c r="S32" s="84">
        <f t="shared" si="6"/>
        <v>0.94396232936591162</v>
      </c>
      <c r="T32" s="85">
        <f>分析係数表!F35</f>
        <v>0.64261460101867574</v>
      </c>
      <c r="U32" s="86">
        <f t="shared" si="7"/>
        <v>0.60660397566213509</v>
      </c>
      <c r="V32" s="87">
        <f>分析係数表!D35</f>
        <v>5.9932088285229203E-2</v>
      </c>
      <c r="W32" s="88">
        <f t="shared" si="8"/>
        <v>0</v>
      </c>
      <c r="X32" s="76">
        <f>分析係数表!E35</f>
        <v>5.2631578947368418E-2</v>
      </c>
      <c r="Y32" s="89">
        <f t="shared" si="9"/>
        <v>0</v>
      </c>
    </row>
    <row r="33" spans="1:25" x14ac:dyDescent="0.2">
      <c r="A33" s="6" t="s">
        <v>21</v>
      </c>
      <c r="B33" s="5" t="s">
        <v>38</v>
      </c>
      <c r="C33" s="90"/>
      <c r="D33" s="76">
        <f>投入係数表!S33</f>
        <v>2.0790020790020791E-3</v>
      </c>
      <c r="E33" s="77">
        <f t="shared" si="0"/>
        <v>0.20790020790020791</v>
      </c>
      <c r="F33" s="76">
        <f>分析係数表!C36</f>
        <v>0.74689610106730564</v>
      </c>
      <c r="G33" s="77">
        <f t="shared" si="1"/>
        <v>0.15527985469174754</v>
      </c>
      <c r="H33" s="77">
        <v>0.21445207310077108</v>
      </c>
      <c r="I33" s="77">
        <f t="shared" si="2"/>
        <v>0.21445207310077108</v>
      </c>
      <c r="J33" s="76">
        <f>分析係数表!G36</f>
        <v>1.5876708345449259E-2</v>
      </c>
      <c r="K33" s="78">
        <f t="shared" si="3"/>
        <v>3.4047930186979066E-3</v>
      </c>
      <c r="L33" s="79"/>
      <c r="M33" s="80"/>
      <c r="N33" s="81">
        <f>分析係数表!H36</f>
        <v>4.3132018559256094E-2</v>
      </c>
      <c r="O33" s="82">
        <f t="shared" si="4"/>
        <v>0.64119020755992984</v>
      </c>
      <c r="P33" s="76">
        <f>分析係数表!C36</f>
        <v>0.74689610106730564</v>
      </c>
      <c r="Q33" s="82">
        <f t="shared" si="5"/>
        <v>0.47890246606904802</v>
      </c>
      <c r="R33" s="83">
        <v>0.55212510016791116</v>
      </c>
      <c r="S33" s="84">
        <f t="shared" si="6"/>
        <v>0.76657717326868224</v>
      </c>
      <c r="T33" s="85">
        <f>分析係数表!F36</f>
        <v>0.88601337598138996</v>
      </c>
      <c r="U33" s="86">
        <f t="shared" si="7"/>
        <v>0.67919762923805604</v>
      </c>
      <c r="V33" s="87">
        <f>分析係数表!D36</f>
        <v>1.0468159348647864E-2</v>
      </c>
      <c r="W33" s="88">
        <f t="shared" si="8"/>
        <v>0</v>
      </c>
      <c r="X33" s="76">
        <f>分析係数表!E36</f>
        <v>4.1291072986333237E-3</v>
      </c>
      <c r="Y33" s="89">
        <f t="shared" si="9"/>
        <v>0</v>
      </c>
    </row>
    <row r="34" spans="1:25" x14ac:dyDescent="0.2">
      <c r="A34" s="6" t="s">
        <v>22</v>
      </c>
      <c r="B34" s="5" t="s">
        <v>378</v>
      </c>
      <c r="C34" s="90"/>
      <c r="D34" s="76">
        <f>投入係数表!S34</f>
        <v>1.4553014553014554E-2</v>
      </c>
      <c r="E34" s="77">
        <f t="shared" si="0"/>
        <v>1.4553014553014554</v>
      </c>
      <c r="F34" s="76">
        <f>分析係数表!C37</f>
        <v>0.19184325518019074</v>
      </c>
      <c r="G34" s="77">
        <f t="shared" si="1"/>
        <v>0.27918976845350008</v>
      </c>
      <c r="H34" s="77">
        <v>0.37157269363079914</v>
      </c>
      <c r="I34" s="77">
        <f t="shared" si="2"/>
        <v>0.37157269363079914</v>
      </c>
      <c r="J34" s="76">
        <f>分析係数表!G37</f>
        <v>0.41984423991099423</v>
      </c>
      <c r="K34" s="78">
        <f t="shared" si="3"/>
        <v>0.15600265512910361</v>
      </c>
      <c r="L34" s="79"/>
      <c r="M34" s="80"/>
      <c r="N34" s="81">
        <f>分析係数表!H37</f>
        <v>5.2046609477516596E-2</v>
      </c>
      <c r="O34" s="82">
        <f t="shared" si="4"/>
        <v>0.77371237072599108</v>
      </c>
      <c r="P34" s="76">
        <f>分析係数表!C37</f>
        <v>0.19184325518019074</v>
      </c>
      <c r="Q34" s="82">
        <f t="shared" si="5"/>
        <v>0.14843149977325665</v>
      </c>
      <c r="R34" s="83">
        <v>0.19846922272541256</v>
      </c>
      <c r="S34" s="84">
        <f t="shared" si="6"/>
        <v>0.57004191635621171</v>
      </c>
      <c r="T34" s="85">
        <f>分析係数表!F37</f>
        <v>0.69485182562961467</v>
      </c>
      <c r="U34" s="86">
        <f t="shared" si="7"/>
        <v>0.39609466626551781</v>
      </c>
      <c r="V34" s="87">
        <f>分析係数表!D37</f>
        <v>8.7589764337008186E-2</v>
      </c>
      <c r="W34" s="88">
        <f t="shared" si="8"/>
        <v>0</v>
      </c>
      <c r="X34" s="76">
        <f>分析係数表!E37</f>
        <v>8.1420046525740877E-2</v>
      </c>
      <c r="Y34" s="89">
        <f t="shared" si="9"/>
        <v>0</v>
      </c>
    </row>
    <row r="35" spans="1:25" x14ac:dyDescent="0.2">
      <c r="A35" s="6" t="s">
        <v>23</v>
      </c>
      <c r="B35" s="5" t="s">
        <v>194</v>
      </c>
      <c r="C35" s="90"/>
      <c r="D35" s="76">
        <f>投入係数表!S35</f>
        <v>6.2370062370062374E-3</v>
      </c>
      <c r="E35" s="77">
        <f t="shared" si="0"/>
        <v>0.62370062370062374</v>
      </c>
      <c r="F35" s="76">
        <f>分析係数表!C38</f>
        <v>3.8450184501845008E-2</v>
      </c>
      <c r="G35" s="77">
        <f t="shared" si="1"/>
        <v>2.398140405520479E-2</v>
      </c>
      <c r="H35" s="77">
        <v>3.1534436389664564E-2</v>
      </c>
      <c r="I35" s="77">
        <f t="shared" si="2"/>
        <v>3.1534436389664564E-2</v>
      </c>
      <c r="J35" s="76">
        <f>分析係数表!G38</f>
        <v>0.35618279569892475</v>
      </c>
      <c r="K35" s="78">
        <f t="shared" si="3"/>
        <v>1.1232023714060631E-2</v>
      </c>
      <c r="L35" s="79"/>
      <c r="M35" s="80"/>
      <c r="N35" s="81">
        <f>分析係数表!H38</f>
        <v>4.5927434461426143E-2</v>
      </c>
      <c r="O35" s="82">
        <f t="shared" si="4"/>
        <v>0.68274618760445982</v>
      </c>
      <c r="P35" s="76">
        <f>分析係数表!C38</f>
        <v>3.8450184501845008E-2</v>
      </c>
      <c r="Q35" s="82">
        <f t="shared" si="5"/>
        <v>2.6251716881322766E-2</v>
      </c>
      <c r="R35" s="83">
        <v>3.4291709235973966E-2</v>
      </c>
      <c r="S35" s="84">
        <f t="shared" si="6"/>
        <v>6.582614562563853E-2</v>
      </c>
      <c r="T35" s="85">
        <f>分析係数表!F38</f>
        <v>0.56854838709677424</v>
      </c>
      <c r="U35" s="86">
        <f t="shared" si="7"/>
        <v>3.742534892425417E-2</v>
      </c>
      <c r="V35" s="87">
        <f>分析係数表!D38</f>
        <v>5.6451612903225805E-2</v>
      </c>
      <c r="W35" s="88">
        <f t="shared" si="8"/>
        <v>0</v>
      </c>
      <c r="X35" s="76">
        <f>分析係数表!E38</f>
        <v>4.7043010752688172E-2</v>
      </c>
      <c r="Y35" s="89">
        <f t="shared" si="9"/>
        <v>0</v>
      </c>
    </row>
    <row r="36" spans="1:25" x14ac:dyDescent="0.2">
      <c r="A36" s="6" t="s">
        <v>24</v>
      </c>
      <c r="B36" s="5" t="s">
        <v>39</v>
      </c>
      <c r="C36" s="90"/>
      <c r="D36" s="76">
        <f>投入係数表!S36</f>
        <v>0</v>
      </c>
      <c r="E36" s="77">
        <f t="shared" si="0"/>
        <v>0</v>
      </c>
      <c r="F36" s="76">
        <f>分析係数表!C39</f>
        <v>1</v>
      </c>
      <c r="G36" s="77">
        <f t="shared" si="1"/>
        <v>0</v>
      </c>
      <c r="H36" s="77">
        <v>9.3629984753211187E-2</v>
      </c>
      <c r="I36" s="77">
        <f t="shared" si="2"/>
        <v>9.3629984753211187E-2</v>
      </c>
      <c r="J36" s="76">
        <f>分析係数表!G39</f>
        <v>0.35147550111358572</v>
      </c>
      <c r="K36" s="78">
        <f t="shared" si="3"/>
        <v>3.2908645810392295E-2</v>
      </c>
      <c r="L36" s="79"/>
      <c r="M36" s="80"/>
      <c r="N36" s="81">
        <f>分析係数表!H39</f>
        <v>4.1114708114391111E-3</v>
      </c>
      <c r="O36" s="82">
        <f t="shared" si="4"/>
        <v>6.1120135598140307E-2</v>
      </c>
      <c r="P36" s="76">
        <f>分析係数表!C39</f>
        <v>1</v>
      </c>
      <c r="Q36" s="82">
        <f t="shared" si="5"/>
        <v>6.1120135598140307E-2</v>
      </c>
      <c r="R36" s="83">
        <v>0.32315894753005464</v>
      </c>
      <c r="S36" s="84">
        <f t="shared" si="6"/>
        <v>0.41678893228326586</v>
      </c>
      <c r="T36" s="85">
        <f>分析係数表!F39</f>
        <v>0.70211581291759462</v>
      </c>
      <c r="U36" s="86">
        <f t="shared" si="7"/>
        <v>0.29263410000512152</v>
      </c>
      <c r="V36" s="87">
        <f>分析係数表!D39</f>
        <v>7.4053452115812921E-2</v>
      </c>
      <c r="W36" s="88">
        <f t="shared" si="8"/>
        <v>0</v>
      </c>
      <c r="X36" s="76">
        <f>分析係数表!E39</f>
        <v>9.3819599109131402E-2</v>
      </c>
      <c r="Y36" s="89">
        <f t="shared" si="9"/>
        <v>0</v>
      </c>
    </row>
    <row r="37" spans="1:25" x14ac:dyDescent="0.2">
      <c r="A37" s="6" t="s">
        <v>25</v>
      </c>
      <c r="B37" s="5" t="s">
        <v>40</v>
      </c>
      <c r="C37" s="90"/>
      <c r="D37" s="76">
        <f>投入係数表!S37</f>
        <v>0</v>
      </c>
      <c r="E37" s="77">
        <f t="shared" si="0"/>
        <v>0</v>
      </c>
      <c r="F37" s="76">
        <f>分析係数表!C40</f>
        <v>0.87072171446580526</v>
      </c>
      <c r="G37" s="77">
        <f t="shared" si="1"/>
        <v>0</v>
      </c>
      <c r="H37" s="77">
        <v>3.045095317134918E-3</v>
      </c>
      <c r="I37" s="77">
        <f t="shared" si="2"/>
        <v>3.045095317134918E-3</v>
      </c>
      <c r="J37" s="76">
        <f>分析係数表!G40</f>
        <v>0.51632160548710782</v>
      </c>
      <c r="K37" s="78">
        <f t="shared" si="3"/>
        <v>1.5722485030043745E-3</v>
      </c>
      <c r="L37" s="79"/>
      <c r="M37" s="80"/>
      <c r="N37" s="81">
        <f>分析係数表!H40</f>
        <v>3.2209723436344248E-2</v>
      </c>
      <c r="O37" s="82">
        <f t="shared" si="4"/>
        <v>0.47882199687047766</v>
      </c>
      <c r="P37" s="76">
        <f>分析係数表!C40</f>
        <v>0.87072171446580526</v>
      </c>
      <c r="Q37" s="82">
        <f t="shared" si="5"/>
        <v>0.41692071003900277</v>
      </c>
      <c r="R37" s="83">
        <v>0.41777538446384593</v>
      </c>
      <c r="S37" s="84">
        <f t="shared" si="6"/>
        <v>0.42082047978098086</v>
      </c>
      <c r="T37" s="85">
        <f>分析係数表!F40</f>
        <v>0.71084719928870821</v>
      </c>
      <c r="U37" s="86">
        <f t="shared" si="7"/>
        <v>0.29913905945564073</v>
      </c>
      <c r="V37" s="87">
        <f>分析係数表!D40</f>
        <v>7.6590880223548832E-2</v>
      </c>
      <c r="W37" s="88">
        <f t="shared" si="8"/>
        <v>0</v>
      </c>
      <c r="X37" s="76">
        <f>分析係数表!E40</f>
        <v>4.8520259113425633E-2</v>
      </c>
      <c r="Y37" s="89">
        <f t="shared" si="9"/>
        <v>0</v>
      </c>
    </row>
    <row r="38" spans="1:25" x14ac:dyDescent="0.2">
      <c r="A38" s="6" t="s">
        <v>26</v>
      </c>
      <c r="B38" s="5" t="s">
        <v>277</v>
      </c>
      <c r="C38" s="90"/>
      <c r="D38" s="76">
        <f>投入係数表!S38</f>
        <v>0</v>
      </c>
      <c r="E38" s="77">
        <f t="shared" si="0"/>
        <v>0</v>
      </c>
      <c r="F38" s="76">
        <f>分析係数表!C41</f>
        <v>0.84583808437856334</v>
      </c>
      <c r="G38" s="77">
        <f t="shared" si="1"/>
        <v>0</v>
      </c>
      <c r="H38" s="77">
        <v>1.080717945546926E-3</v>
      </c>
      <c r="I38" s="77">
        <f t="shared" si="2"/>
        <v>1.080717945546926E-3</v>
      </c>
      <c r="J38" s="76">
        <f>分析係数表!G41</f>
        <v>0.44301808878315901</v>
      </c>
      <c r="K38" s="78">
        <f t="shared" si="3"/>
        <v>4.7877759874986127E-4</v>
      </c>
      <c r="L38" s="79"/>
      <c r="M38" s="80"/>
      <c r="N38" s="81">
        <f>分析係数表!H41</f>
        <v>7.1326333586297655E-2</v>
      </c>
      <c r="O38" s="82">
        <f t="shared" si="4"/>
        <v>1.0603201093836256</v>
      </c>
      <c r="P38" s="76">
        <f>分析係数表!C41</f>
        <v>0.84583808437856334</v>
      </c>
      <c r="Q38" s="82">
        <f t="shared" si="5"/>
        <v>0.89685913014911467</v>
      </c>
      <c r="R38" s="83">
        <v>0.9155690163288448</v>
      </c>
      <c r="S38" s="84">
        <f t="shared" si="6"/>
        <v>0.91664973427439167</v>
      </c>
      <c r="T38" s="85">
        <f>分析係数表!F41</f>
        <v>0.54692759998204588</v>
      </c>
      <c r="U38" s="86">
        <f t="shared" si="7"/>
        <v>0.50134103919087314</v>
      </c>
      <c r="V38" s="87">
        <f>分析係数表!D41</f>
        <v>0.14515911845235424</v>
      </c>
      <c r="W38" s="88">
        <f t="shared" si="8"/>
        <v>0</v>
      </c>
      <c r="X38" s="76">
        <f>分析係数表!E41</f>
        <v>0.14242111405359306</v>
      </c>
      <c r="Y38" s="89">
        <f t="shared" si="9"/>
        <v>0</v>
      </c>
    </row>
    <row r="39" spans="1:25" x14ac:dyDescent="0.2">
      <c r="A39" s="6" t="s">
        <v>51</v>
      </c>
      <c r="B39" s="5" t="s">
        <v>368</v>
      </c>
      <c r="C39" s="90"/>
      <c r="D39" s="76">
        <f>投入係数表!S39</f>
        <v>2.0790020790020791E-3</v>
      </c>
      <c r="E39" s="77">
        <f>$C$21*D39</f>
        <v>0.20790020790020791</v>
      </c>
      <c r="F39" s="76">
        <f>分析係数表!C42</f>
        <v>0.23407560849300879</v>
      </c>
      <c r="G39" s="77">
        <f>E39*F39</f>
        <v>4.8664367670064199E-2</v>
      </c>
      <c r="H39" s="77">
        <v>5.1662095902427062E-2</v>
      </c>
      <c r="I39" s="77">
        <f>C39+H39</f>
        <v>5.1662095902427062E-2</v>
      </c>
      <c r="J39" s="76">
        <f>分析係数表!G42</f>
        <v>0.48351648351648352</v>
      </c>
      <c r="K39" s="78">
        <f>I39*J39</f>
        <v>2.4979474941832867E-2</v>
      </c>
      <c r="L39" s="79"/>
      <c r="M39" s="80"/>
      <c r="N39" s="81">
        <f>分析係数表!H42</f>
        <v>1.4092354393413963E-2</v>
      </c>
      <c r="O39" s="82">
        <f t="shared" si="4"/>
        <v>0.20949354888427998</v>
      </c>
      <c r="P39" s="76">
        <f>分析係数表!C42</f>
        <v>0.23407560849300879</v>
      </c>
      <c r="Q39" s="82">
        <f>O39*P39</f>
        <v>4.9037329930447723E-2</v>
      </c>
      <c r="R39" s="83">
        <v>5.2294569751742667E-2</v>
      </c>
      <c r="S39" s="84">
        <f>I39+R39</f>
        <v>0.10395666565416972</v>
      </c>
      <c r="T39" s="85">
        <f>分析係数表!F42</f>
        <v>0.55384615384615388</v>
      </c>
      <c r="U39" s="86">
        <f>S39*T39</f>
        <v>5.7575999439232466E-2</v>
      </c>
      <c r="V39" s="87">
        <f>分析係数表!D42</f>
        <v>0.66153846153846152</v>
      </c>
      <c r="W39" s="88">
        <f>ROUND(S39*V39,0)</f>
        <v>0</v>
      </c>
      <c r="X39" s="76">
        <f>分析係数表!E42</f>
        <v>0.56483516483516483</v>
      </c>
      <c r="Y39" s="89">
        <f>ROUND(S39*X39,0)</f>
        <v>0</v>
      </c>
    </row>
    <row r="40" spans="1:25" x14ac:dyDescent="0.2">
      <c r="A40" s="6" t="s">
        <v>195</v>
      </c>
      <c r="B40" s="5" t="s">
        <v>41</v>
      </c>
      <c r="C40" s="90"/>
      <c r="D40" s="76">
        <f>投入係数表!S40</f>
        <v>2.7027027027027029E-2</v>
      </c>
      <c r="E40" s="77">
        <f>$C$21*D40</f>
        <v>2.7027027027027026</v>
      </c>
      <c r="F40" s="76">
        <f>分析係数表!C43</f>
        <v>0.27699973067600325</v>
      </c>
      <c r="G40" s="77">
        <f>E40*F40</f>
        <v>0.74864792074595476</v>
      </c>
      <c r="H40" s="77">
        <v>0.9603069301650603</v>
      </c>
      <c r="I40" s="77">
        <f>C40+H40</f>
        <v>0.9603069301650603</v>
      </c>
      <c r="J40" s="76">
        <f>分析係数表!G43</f>
        <v>0.36947234730400647</v>
      </c>
      <c r="K40" s="78">
        <f>I40*J40</f>
        <v>0.35480685562038944</v>
      </c>
      <c r="L40" s="79"/>
      <c r="M40" s="80"/>
      <c r="N40" s="81">
        <f>分析係数表!H43</f>
        <v>3.8415354614357487E-2</v>
      </c>
      <c r="O40" s="82">
        <f t="shared" si="4"/>
        <v>0.57107341648823151</v>
      </c>
      <c r="P40" s="76">
        <f>分析係数表!C43</f>
        <v>0.27699973067600325</v>
      </c>
      <c r="Q40" s="82">
        <f>O40*P40</f>
        <v>0.15818718256346517</v>
      </c>
      <c r="R40" s="83">
        <v>0.274313580938646</v>
      </c>
      <c r="S40" s="84">
        <f>I40+R40</f>
        <v>1.2346205111037063</v>
      </c>
      <c r="T40" s="85">
        <f>分析係数表!F43</f>
        <v>0.59762152176423045</v>
      </c>
      <c r="U40" s="86">
        <f>S40*T40</f>
        <v>0.73783578864712895</v>
      </c>
      <c r="V40" s="87">
        <f>分析係数表!D43</f>
        <v>0.12735249971134974</v>
      </c>
      <c r="W40" s="88">
        <f>ROUND(S40*V40,0)</f>
        <v>0</v>
      </c>
      <c r="X40" s="76">
        <f>分析係数表!E43</f>
        <v>0.10079667474887426</v>
      </c>
      <c r="Y40" s="89">
        <f>ROUND(S40*X40,0)</f>
        <v>0</v>
      </c>
    </row>
    <row r="41" spans="1:25" x14ac:dyDescent="0.2">
      <c r="A41" s="6" t="s">
        <v>341</v>
      </c>
      <c r="B41" s="5" t="s">
        <v>42</v>
      </c>
      <c r="C41" s="90"/>
      <c r="D41" s="76">
        <f>投入係数表!S41</f>
        <v>0</v>
      </c>
      <c r="E41" s="77">
        <f>$C$21*D41</f>
        <v>0</v>
      </c>
      <c r="F41" s="76">
        <f>分析係数表!C44</f>
        <v>0.49584741394123377</v>
      </c>
      <c r="G41" s="77">
        <f>E41*F41</f>
        <v>0</v>
      </c>
      <c r="H41" s="77">
        <v>1.9197157782992972E-3</v>
      </c>
      <c r="I41" s="77">
        <f>C41+H41</f>
        <v>1.9197157782992972E-3</v>
      </c>
      <c r="J41" s="76">
        <f>分析係数表!G44</f>
        <v>0.26302305721605468</v>
      </c>
      <c r="K41" s="78">
        <f>I41*J41</f>
        <v>5.0492951299417903E-4</v>
      </c>
      <c r="L41" s="79"/>
      <c r="M41" s="80"/>
      <c r="N41" s="81">
        <f>分析係数表!H44</f>
        <v>0.12140366382001748</v>
      </c>
      <c r="O41" s="82">
        <f t="shared" si="4"/>
        <v>1.8047576488067689</v>
      </c>
      <c r="P41" s="76">
        <f>分析係数表!C44</f>
        <v>0.49584741394123377</v>
      </c>
      <c r="Q41" s="82">
        <f>O41*P41</f>
        <v>0.89488441295149779</v>
      </c>
      <c r="R41" s="83">
        <v>0.91124823173362735</v>
      </c>
      <c r="S41" s="84">
        <f>I41+R41</f>
        <v>0.91316794751192665</v>
      </c>
      <c r="T41" s="85">
        <f>分析係数表!F44</f>
        <v>0.50173640762880733</v>
      </c>
      <c r="U41" s="86">
        <f>S41*T41</f>
        <v>0.45816960554640535</v>
      </c>
      <c r="V41" s="87">
        <f>分析係数表!D44</f>
        <v>0.16572729860518076</v>
      </c>
      <c r="W41" s="88">
        <f>ROUND(S41*V41,0)</f>
        <v>0</v>
      </c>
      <c r="X41" s="76">
        <f>分析係数表!E44</f>
        <v>0.11534301167093652</v>
      </c>
      <c r="Y41" s="89">
        <f>ROUND(S41*X41,0)</f>
        <v>0</v>
      </c>
    </row>
    <row r="42" spans="1:25" x14ac:dyDescent="0.2">
      <c r="A42" s="6" t="s">
        <v>342</v>
      </c>
      <c r="B42" s="5" t="s">
        <v>279</v>
      </c>
      <c r="C42" s="90"/>
      <c r="D42" s="76">
        <f>投入係数表!S42</f>
        <v>2.0790020790020791E-3</v>
      </c>
      <c r="E42" s="77">
        <f>$C$21*D42</f>
        <v>0.20790020790020791</v>
      </c>
      <c r="F42" s="76">
        <f>分析係数表!C45</f>
        <v>1</v>
      </c>
      <c r="G42" s="77">
        <f>E42*F42</f>
        <v>0.20790020790020791</v>
      </c>
      <c r="H42" s="77">
        <v>0.2314725254597737</v>
      </c>
      <c r="I42" s="77">
        <f>C42+H42</f>
        <v>0.2314725254597737</v>
      </c>
      <c r="J42" s="76">
        <f>分析係数表!G45</f>
        <v>0</v>
      </c>
      <c r="K42" s="78">
        <f>I42*J42</f>
        <v>0</v>
      </c>
      <c r="L42" s="79"/>
      <c r="M42" s="80"/>
      <c r="N42" s="81">
        <f>分析係数表!H45</f>
        <v>0</v>
      </c>
      <c r="O42" s="82">
        <f t="shared" si="4"/>
        <v>0</v>
      </c>
      <c r="P42" s="76">
        <f>分析係数表!C45</f>
        <v>1</v>
      </c>
      <c r="Q42" s="82">
        <f>O42*P42</f>
        <v>0</v>
      </c>
      <c r="R42" s="83">
        <v>1.73285091342609E-2</v>
      </c>
      <c r="S42" s="84">
        <f>I42+R42</f>
        <v>0.2488010345940346</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投入係数表!S43</f>
        <v>4.1580041580041582E-3</v>
      </c>
      <c r="E43" s="77">
        <f>$C$21*D43</f>
        <v>0.41580041580041582</v>
      </c>
      <c r="F43" s="76">
        <f>分析係数表!C46</f>
        <v>1</v>
      </c>
      <c r="G43" s="77">
        <f>E43*F43</f>
        <v>0.41580041580041582</v>
      </c>
      <c r="H43" s="77">
        <v>0.49349656517955537</v>
      </c>
      <c r="I43" s="77">
        <f>C43+H43</f>
        <v>0.49349656517955537</v>
      </c>
      <c r="J43" s="76">
        <f>分析係数表!G46</f>
        <v>9.2759598041741824E-3</v>
      </c>
      <c r="K43" s="78">
        <f>I43*J43</f>
        <v>4.5776543021035804E-3</v>
      </c>
      <c r="L43" s="79"/>
      <c r="M43" s="80"/>
      <c r="N43" s="81">
        <f>分析係数表!H46</f>
        <v>9.0452357851660434E-2</v>
      </c>
      <c r="O43" s="82">
        <f t="shared" si="4"/>
        <v>1.3446429831590867</v>
      </c>
      <c r="P43" s="76">
        <f>分析係数表!C46</f>
        <v>1</v>
      </c>
      <c r="Q43" s="82">
        <f>O43*P43</f>
        <v>1.3446429831590867</v>
      </c>
      <c r="R43" s="83">
        <v>1.3811307774211308</v>
      </c>
      <c r="S43" s="84">
        <f>I43+R43</f>
        <v>1.8746273426006861</v>
      </c>
      <c r="T43" s="85">
        <f>分析係数表!F46</f>
        <v>0.31349308597440523</v>
      </c>
      <c r="U43" s="86">
        <f>S43*T43</f>
        <v>0.58768271068388767</v>
      </c>
      <c r="V43" s="87">
        <f>分析係数表!D46</f>
        <v>1.71777033410633E-4</v>
      </c>
      <c r="W43" s="88">
        <f>ROUND(S43*V43,0)</f>
        <v>0</v>
      </c>
      <c r="X43" s="76">
        <f>分析係数表!E46</f>
        <v>5.1533110023189901E-4</v>
      </c>
      <c r="Y43" s="89">
        <f>ROUND(S43*X43,0)</f>
        <v>0</v>
      </c>
    </row>
    <row r="44" spans="1:25" x14ac:dyDescent="0.2">
      <c r="A44" s="192">
        <v>40</v>
      </c>
      <c r="B44" s="14" t="s">
        <v>151</v>
      </c>
      <c r="C44" s="197">
        <f>SUM(C5:C43)</f>
        <v>100</v>
      </c>
      <c r="D44" s="92">
        <f>投入係数表!S44</f>
        <v>0.59459459459459463</v>
      </c>
      <c r="E44" s="91">
        <f>SUM(E5:E43)</f>
        <v>59.459459459459467</v>
      </c>
      <c r="F44" s="92">
        <f>分析係数表!C47</f>
        <v>0.37574754530031729</v>
      </c>
      <c r="G44" s="91">
        <f>SUM(G5:G43)</f>
        <v>11.971442320939289</v>
      </c>
      <c r="H44" s="91">
        <f>SUM(H5:H43)</f>
        <v>14.314471565806068</v>
      </c>
      <c r="I44" s="91">
        <f>SUM(I5:I43)</f>
        <v>114.31447156580606</v>
      </c>
      <c r="J44" s="92">
        <f>分析係数表!G47</f>
        <v>0.18377890112838052</v>
      </c>
      <c r="K44" s="93">
        <f>SUM(K5:K43)</f>
        <v>23.696747081167903</v>
      </c>
      <c r="L44" s="94">
        <f>最終需要_まとめ!$L$33</f>
        <v>0.62733333333333341</v>
      </c>
      <c r="M44" s="91">
        <f>K44*L44</f>
        <v>14.865759335585999</v>
      </c>
      <c r="N44" s="95">
        <f>分析係数表!H47</f>
        <v>1</v>
      </c>
      <c r="O44" s="96">
        <f>SUM(O5:O43)</f>
        <v>14.865759335586</v>
      </c>
      <c r="P44" s="92">
        <f>分析係数表!C47</f>
        <v>0.37574754530031729</v>
      </c>
      <c r="Q44" s="96">
        <f>SUM(Q5:Q43)</f>
        <v>6.3840245828332245</v>
      </c>
      <c r="R44" s="91">
        <f>SUM(R5:R43)</f>
        <v>7.5964521688007975</v>
      </c>
      <c r="S44" s="97">
        <f>SUM(S5:S43)</f>
        <v>121.91092373460687</v>
      </c>
      <c r="T44" s="98">
        <f>分析係数表!F47</f>
        <v>0.42462652784065186</v>
      </c>
      <c r="U44" s="99">
        <f>SUM(U5:U43)</f>
        <v>49.044799277493368</v>
      </c>
      <c r="V44" s="100">
        <f>分析係数表!D47</f>
        <v>4.7224737186258234E-2</v>
      </c>
      <c r="W44" s="101">
        <f>SUM(W5:W43)</f>
        <v>0</v>
      </c>
      <c r="X44" s="92">
        <f>分析係数表!E47</f>
        <v>3.9558288483141357E-2</v>
      </c>
      <c r="Y44" s="102">
        <f>SUM(Y5:Y43)</f>
        <v>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Y46"/>
  <sheetViews>
    <sheetView showGridLines="0" workbookViewId="0">
      <pane xSplit="2" ySplit="4" topLeftCell="C11" activePane="bottomRight" state="frozen"/>
      <selection activeCell="A19" sqref="A19"/>
      <selection pane="topRight" activeCell="A19" sqref="A19"/>
      <selection pane="bottomLeft" activeCell="A19" sqref="A19"/>
      <selection pane="bottomRight" activeCell="K25" sqref="K25"/>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2015年赤穂市産業連関表</v>
      </c>
      <c r="H1" s="401"/>
      <c r="I1" s="401"/>
    </row>
    <row r="2" spans="1:25" x14ac:dyDescent="0.2">
      <c r="B2" s="3" t="s">
        <v>281</v>
      </c>
      <c r="S2" s="3" t="s">
        <v>153</v>
      </c>
      <c r="U2" s="64" t="s">
        <v>210</v>
      </c>
      <c r="W2" s="3" t="s">
        <v>130</v>
      </c>
      <c r="Y2" s="3" t="s">
        <v>154</v>
      </c>
    </row>
    <row r="3" spans="1:25" ht="44" x14ac:dyDescent="0.2">
      <c r="B3" s="65"/>
      <c r="C3" s="66" t="s">
        <v>228</v>
      </c>
      <c r="D3" s="66" t="s">
        <v>238</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投入係数表!T5</f>
        <v>0</v>
      </c>
      <c r="E5" s="77">
        <f t="shared" ref="E5:E38" si="0">$C$22*D5</f>
        <v>0</v>
      </c>
      <c r="F5" s="76">
        <f>分析係数表!C8</f>
        <v>1</v>
      </c>
      <c r="G5" s="77">
        <f t="shared" ref="G5:G38" si="1">E5*F5</f>
        <v>0</v>
      </c>
      <c r="H5" s="77">
        <f t="array" ref="H5:H43">MMULT(逆行列係数!C5:AO43,'18'!G5:G43)</f>
        <v>4.1024758556535614E-3</v>
      </c>
      <c r="I5" s="77">
        <f t="shared" ref="I5:I38" si="2">C5+H5</f>
        <v>4.1024758556535614E-3</v>
      </c>
      <c r="J5" s="76">
        <f>分析係数表!G8</f>
        <v>0.11972098922003804</v>
      </c>
      <c r="K5" s="78">
        <f t="shared" ref="K5:K38" si="3">I5*J5</f>
        <v>4.9115246769016634E-4</v>
      </c>
      <c r="L5" s="79" t="s">
        <v>184</v>
      </c>
      <c r="M5" s="80" t="s">
        <v>184</v>
      </c>
      <c r="N5" s="81">
        <f>分析係数表!H8</f>
        <v>1.236323115495826E-2</v>
      </c>
      <c r="O5" s="82">
        <f t="shared" ref="O5:O43" si="4">$M$44*N5</f>
        <v>0.17822777565256775</v>
      </c>
      <c r="P5" s="76">
        <f>分析係数表!C8</f>
        <v>1</v>
      </c>
      <c r="Q5" s="82">
        <f t="shared" ref="Q5:Q38" si="5">O5*P5</f>
        <v>0.17822777565256775</v>
      </c>
      <c r="R5" s="83">
        <f t="array" ref="R5:R43">MMULT(逆行列係数!C5:AO43,'18'!Q5:Q43)</f>
        <v>0.23828587186102521</v>
      </c>
      <c r="S5" s="84">
        <f t="shared" ref="S5:S38" si="6">I5+R5</f>
        <v>0.24238834771667878</v>
      </c>
      <c r="T5" s="85">
        <f>分析係数表!F8</f>
        <v>0.45136334812935952</v>
      </c>
      <c r="U5" s="86">
        <f t="shared" ref="U5:U38" si="7">S5*T5</f>
        <v>0.10940521617294353</v>
      </c>
      <c r="V5" s="87">
        <f>分析係数表!D8</f>
        <v>6.2777425491439443E-2</v>
      </c>
      <c r="W5" s="167">
        <f t="shared" ref="W5:W38" si="8">ROUND(S5*V5,0)</f>
        <v>0</v>
      </c>
      <c r="X5" s="76">
        <f>分析係数表!E8</f>
        <v>5.7324032974001266E-2</v>
      </c>
      <c r="Y5" s="166">
        <f t="shared" ref="Y5:Y38" si="9">ROUND(S5*X5,0)</f>
        <v>0</v>
      </c>
    </row>
    <row r="6" spans="1:25" x14ac:dyDescent="0.2">
      <c r="A6" s="6" t="s">
        <v>220</v>
      </c>
      <c r="B6" s="5" t="s">
        <v>266</v>
      </c>
      <c r="C6" s="90"/>
      <c r="D6" s="76">
        <f>投入係数表!T6</f>
        <v>0</v>
      </c>
      <c r="E6" s="77">
        <f t="shared" si="0"/>
        <v>0</v>
      </c>
      <c r="F6" s="76">
        <f>分析係数表!C9</f>
        <v>2.7906976744186074E-2</v>
      </c>
      <c r="G6" s="77">
        <f t="shared" si="1"/>
        <v>0</v>
      </c>
      <c r="H6" s="77">
        <v>7.97323117074574E-5</v>
      </c>
      <c r="I6" s="77">
        <f t="shared" si="2"/>
        <v>7.97323117074574E-5</v>
      </c>
      <c r="J6" s="76">
        <f>分析係数表!G9</f>
        <v>0.2857142857142857</v>
      </c>
      <c r="K6" s="78">
        <f t="shared" si="3"/>
        <v>2.2780660487844971E-5</v>
      </c>
      <c r="L6" s="79"/>
      <c r="M6" s="80"/>
      <c r="N6" s="81">
        <f>分析係数表!H9</f>
        <v>6.5322433452770924E-4</v>
      </c>
      <c r="O6" s="82">
        <f t="shared" si="4"/>
        <v>9.4168521712312426E-3</v>
      </c>
      <c r="P6" s="76">
        <f>分析係数表!C9</f>
        <v>2.7906976744186074E-2</v>
      </c>
      <c r="Q6" s="82">
        <f t="shared" si="5"/>
        <v>2.6279587454598844E-4</v>
      </c>
      <c r="R6" s="83">
        <v>3.119565033058369E-4</v>
      </c>
      <c r="S6" s="84">
        <f t="shared" si="6"/>
        <v>3.9168881501329433E-4</v>
      </c>
      <c r="T6" s="85">
        <f>分析係数表!F9</f>
        <v>0.7142857142857143</v>
      </c>
      <c r="U6" s="86">
        <f t="shared" si="7"/>
        <v>2.7977772500949595E-4</v>
      </c>
      <c r="V6" s="87">
        <f>分析係数表!D9</f>
        <v>0</v>
      </c>
      <c r="W6" s="167">
        <f t="shared" si="8"/>
        <v>0</v>
      </c>
      <c r="X6" s="76">
        <f>分析係数表!E9</f>
        <v>0</v>
      </c>
      <c r="Y6" s="166">
        <f t="shared" si="9"/>
        <v>0</v>
      </c>
    </row>
    <row r="7" spans="1:25" x14ac:dyDescent="0.2">
      <c r="A7" s="6" t="s">
        <v>221</v>
      </c>
      <c r="B7" s="5" t="s">
        <v>267</v>
      </c>
      <c r="C7" s="90"/>
      <c r="D7" s="76">
        <f>投入係数表!T7</f>
        <v>0</v>
      </c>
      <c r="E7" s="77">
        <f t="shared" si="0"/>
        <v>0</v>
      </c>
      <c r="F7" s="76">
        <f>分析係数表!C10</f>
        <v>1</v>
      </c>
      <c r="G7" s="77">
        <f t="shared" si="1"/>
        <v>0</v>
      </c>
      <c r="H7" s="77">
        <v>6.441354794205793E-3</v>
      </c>
      <c r="I7" s="77">
        <f t="shared" si="2"/>
        <v>6.441354794205793E-3</v>
      </c>
      <c r="J7" s="76">
        <f>分析係数表!G10</f>
        <v>0.17979610750695088</v>
      </c>
      <c r="K7" s="78">
        <f t="shared" si="3"/>
        <v>1.1581305190694383E-3</v>
      </c>
      <c r="L7" s="79"/>
      <c r="M7" s="80"/>
      <c r="N7" s="81">
        <f>分析係数表!H10</f>
        <v>1.2488112277735618E-3</v>
      </c>
      <c r="O7" s="82">
        <f t="shared" si="4"/>
        <v>1.8002805621471493E-2</v>
      </c>
      <c r="P7" s="76">
        <f>分析係数表!C10</f>
        <v>1</v>
      </c>
      <c r="Q7" s="82">
        <f t="shared" si="5"/>
        <v>1.8002805621471493E-2</v>
      </c>
      <c r="R7" s="83">
        <v>2.6253189498315083E-2</v>
      </c>
      <c r="S7" s="84">
        <f t="shared" si="6"/>
        <v>3.2694544292520875E-2</v>
      </c>
      <c r="T7" s="85">
        <f>分析係数表!F10</f>
        <v>0.51899907321594063</v>
      </c>
      <c r="U7" s="86">
        <f t="shared" si="7"/>
        <v>1.6968438187035854E-2</v>
      </c>
      <c r="V7" s="87">
        <f>分析係数表!D10</f>
        <v>9.8239110287303061E-2</v>
      </c>
      <c r="W7" s="167">
        <f t="shared" si="8"/>
        <v>0</v>
      </c>
      <c r="X7" s="76">
        <f>分析係数表!E10</f>
        <v>2.9657089898053754E-2</v>
      </c>
      <c r="Y7" s="166">
        <f t="shared" si="9"/>
        <v>0</v>
      </c>
    </row>
    <row r="8" spans="1:25" x14ac:dyDescent="0.2">
      <c r="A8" s="6" t="s">
        <v>222</v>
      </c>
      <c r="B8" s="5" t="s">
        <v>27</v>
      </c>
      <c r="C8" s="90"/>
      <c r="D8" s="76">
        <f>投入係数表!T8</f>
        <v>0</v>
      </c>
      <c r="E8" s="77">
        <f t="shared" si="0"/>
        <v>0</v>
      </c>
      <c r="F8" s="76">
        <f>分析係数表!C11</f>
        <v>4.7758906908440535E-3</v>
      </c>
      <c r="G8" s="77">
        <f t="shared" si="1"/>
        <v>0</v>
      </c>
      <c r="H8" s="77">
        <v>6.6315654258370261E-3</v>
      </c>
      <c r="I8" s="77">
        <f t="shared" si="2"/>
        <v>6.6315654258370261E-3</v>
      </c>
      <c r="J8" s="76">
        <f>分析係数表!G11</f>
        <v>0.34306569343065696</v>
      </c>
      <c r="K8" s="78">
        <f t="shared" si="3"/>
        <v>2.2750625913455494E-3</v>
      </c>
      <c r="L8" s="79"/>
      <c r="M8" s="80"/>
      <c r="N8" s="81">
        <f>分析係数表!H11</f>
        <v>-1.9212480427285565E-5</v>
      </c>
      <c r="O8" s="82">
        <f t="shared" si="4"/>
        <v>-2.7696624033033063E-4</v>
      </c>
      <c r="P8" s="76">
        <f>分析係数表!C11</f>
        <v>4.7758906908440535E-3</v>
      </c>
      <c r="Q8" s="82">
        <f t="shared" si="5"/>
        <v>-1.3227604888717029E-6</v>
      </c>
      <c r="R8" s="83">
        <v>8.0666346772970045E-4</v>
      </c>
      <c r="S8" s="84">
        <f t="shared" si="6"/>
        <v>7.4382288935667265E-3</v>
      </c>
      <c r="T8" s="85">
        <f>分析係数表!F11</f>
        <v>0.56569343065693434</v>
      </c>
      <c r="U8" s="86">
        <f t="shared" si="7"/>
        <v>4.2077572208132942E-3</v>
      </c>
      <c r="V8" s="87">
        <f>分析係数表!D11</f>
        <v>8.0291970802919707E-2</v>
      </c>
      <c r="W8" s="167">
        <f t="shared" si="8"/>
        <v>0</v>
      </c>
      <c r="X8" s="76">
        <f>分析係数表!E11</f>
        <v>6.9343065693430656E-2</v>
      </c>
      <c r="Y8" s="166">
        <f t="shared" si="9"/>
        <v>0</v>
      </c>
    </row>
    <row r="9" spans="1:25" x14ac:dyDescent="0.2">
      <c r="A9" s="6" t="s">
        <v>223</v>
      </c>
      <c r="B9" s="5" t="s">
        <v>191</v>
      </c>
      <c r="C9" s="90"/>
      <c r="D9" s="76">
        <f>投入係数表!T9</f>
        <v>0</v>
      </c>
      <c r="E9" s="77">
        <f t="shared" si="0"/>
        <v>0</v>
      </c>
      <c r="F9" s="76">
        <f>分析係数表!C12</f>
        <v>2.7665742374590407E-2</v>
      </c>
      <c r="G9" s="77">
        <f t="shared" si="1"/>
        <v>0</v>
      </c>
      <c r="H9" s="77">
        <v>1.8123563700940494E-4</v>
      </c>
      <c r="I9" s="77">
        <f t="shared" si="2"/>
        <v>1.8123563700940494E-4</v>
      </c>
      <c r="J9" s="76">
        <f>分析係数表!G12</f>
        <v>0.13175675675675674</v>
      </c>
      <c r="K9" s="78">
        <f t="shared" si="3"/>
        <v>2.3879019741104025E-5</v>
      </c>
      <c r="L9" s="79"/>
      <c r="M9" s="80"/>
      <c r="N9" s="81">
        <f>分析係数表!H12</f>
        <v>9.8185381223642884E-2</v>
      </c>
      <c r="O9" s="82">
        <f t="shared" si="4"/>
        <v>1.4154359712081548</v>
      </c>
      <c r="P9" s="76">
        <f>分析係数表!C12</f>
        <v>2.7665742374590407E-2</v>
      </c>
      <c r="Q9" s="82">
        <f t="shared" si="5"/>
        <v>3.9159086927172973E-2</v>
      </c>
      <c r="R9" s="83">
        <v>4.3986841734527694E-2</v>
      </c>
      <c r="S9" s="84">
        <f t="shared" si="6"/>
        <v>4.41680773715371E-2</v>
      </c>
      <c r="T9" s="85">
        <f>分析係数表!F12</f>
        <v>0.37027027027027026</v>
      </c>
      <c r="U9" s="86">
        <f t="shared" si="7"/>
        <v>1.6354125945677249E-2</v>
      </c>
      <c r="V9" s="87">
        <f>分析係数表!D12</f>
        <v>5.1576576576576577E-2</v>
      </c>
      <c r="W9" s="167">
        <f t="shared" si="8"/>
        <v>0</v>
      </c>
      <c r="X9" s="76">
        <f>分析係数表!E12</f>
        <v>4.954954954954955E-2</v>
      </c>
      <c r="Y9" s="166">
        <f t="shared" si="9"/>
        <v>0</v>
      </c>
    </row>
    <row r="10" spans="1:25" x14ac:dyDescent="0.2">
      <c r="A10" s="6" t="s">
        <v>224</v>
      </c>
      <c r="B10" s="5" t="s">
        <v>28</v>
      </c>
      <c r="C10" s="90"/>
      <c r="D10" s="76">
        <f>投入係数表!T10</f>
        <v>4.6296296296296294E-3</v>
      </c>
      <c r="E10" s="77">
        <f t="shared" si="0"/>
        <v>0.46296296296296291</v>
      </c>
      <c r="F10" s="76">
        <f>分析係数表!C13</f>
        <v>0</v>
      </c>
      <c r="G10" s="77">
        <f t="shared" si="1"/>
        <v>0</v>
      </c>
      <c r="H10" s="77">
        <v>0</v>
      </c>
      <c r="I10" s="77">
        <f t="shared" si="2"/>
        <v>0</v>
      </c>
      <c r="J10" s="76">
        <f>分析係数表!G13</f>
        <v>0.24516960068699012</v>
      </c>
      <c r="K10" s="78">
        <f t="shared" si="3"/>
        <v>0</v>
      </c>
      <c r="L10" s="79"/>
      <c r="M10" s="80"/>
      <c r="N10" s="81">
        <f>分析係数表!H13</f>
        <v>1.522589073862381E-2</v>
      </c>
      <c r="O10" s="82">
        <f t="shared" si="4"/>
        <v>0.21949574546178702</v>
      </c>
      <c r="P10" s="76">
        <f>分析係数表!C13</f>
        <v>0</v>
      </c>
      <c r="Q10" s="82">
        <f t="shared" si="5"/>
        <v>0</v>
      </c>
      <c r="R10" s="83">
        <v>0</v>
      </c>
      <c r="S10" s="84">
        <f t="shared" si="6"/>
        <v>0</v>
      </c>
      <c r="T10" s="85">
        <f>分析係数表!F13</f>
        <v>0.38299699441820523</v>
      </c>
      <c r="U10" s="86">
        <f t="shared" si="7"/>
        <v>0</v>
      </c>
      <c r="V10" s="87">
        <f>分析係数表!D13</f>
        <v>0.13954486904250751</v>
      </c>
      <c r="W10" s="167">
        <f t="shared" si="8"/>
        <v>0</v>
      </c>
      <c r="X10" s="76">
        <f>分析係数表!E13</f>
        <v>0.1348218119364534</v>
      </c>
      <c r="Y10" s="166">
        <f t="shared" si="9"/>
        <v>0</v>
      </c>
    </row>
    <row r="11" spans="1:25" x14ac:dyDescent="0.2">
      <c r="A11" s="6" t="s">
        <v>225</v>
      </c>
      <c r="B11" s="5" t="s">
        <v>268</v>
      </c>
      <c r="C11" s="90"/>
      <c r="D11" s="76">
        <f>投入係数表!T11</f>
        <v>6.9444444444444441E-3</v>
      </c>
      <c r="E11" s="77">
        <f t="shared" si="0"/>
        <v>0.69444444444444442</v>
      </c>
      <c r="F11" s="76">
        <f>分析係数表!C14</f>
        <v>8.758537565287261E-2</v>
      </c>
      <c r="G11" s="77">
        <f t="shared" si="1"/>
        <v>6.0823177536717087E-2</v>
      </c>
      <c r="H11" s="77">
        <v>8.4422254028296589E-2</v>
      </c>
      <c r="I11" s="77">
        <f t="shared" si="2"/>
        <v>8.4422254028296589E-2</v>
      </c>
      <c r="J11" s="76">
        <f>分析係数表!G14</f>
        <v>0.1675092686215032</v>
      </c>
      <c r="K11" s="78">
        <f t="shared" si="3"/>
        <v>1.4141510027658713E-2</v>
      </c>
      <c r="L11" s="79"/>
      <c r="M11" s="80"/>
      <c r="N11" s="81">
        <f>分析係数表!H14</f>
        <v>1.2392049875599189E-3</v>
      </c>
      <c r="O11" s="82">
        <f t="shared" si="4"/>
        <v>1.7864322501306325E-2</v>
      </c>
      <c r="P11" s="76">
        <f>分析係数表!C14</f>
        <v>8.758537565287261E-2</v>
      </c>
      <c r="Q11" s="82">
        <f t="shared" si="5"/>
        <v>1.5646533970609792E-3</v>
      </c>
      <c r="R11" s="83">
        <v>1.8550053481526576E-2</v>
      </c>
      <c r="S11" s="84">
        <f t="shared" si="6"/>
        <v>0.10297230750982317</v>
      </c>
      <c r="T11" s="85">
        <f>分析係数表!F14</f>
        <v>0.31985170205594876</v>
      </c>
      <c r="U11" s="86">
        <f t="shared" si="7"/>
        <v>3.2935867821645495E-2</v>
      </c>
      <c r="V11" s="87">
        <f>分析係数表!D14</f>
        <v>3.3704078193461412E-2</v>
      </c>
      <c r="W11" s="167">
        <f t="shared" si="8"/>
        <v>0</v>
      </c>
      <c r="X11" s="76">
        <f>分析係数表!E14</f>
        <v>2.8985507246376812E-2</v>
      </c>
      <c r="Y11" s="166">
        <f t="shared" si="9"/>
        <v>0</v>
      </c>
    </row>
    <row r="12" spans="1:25" x14ac:dyDescent="0.2">
      <c r="A12" s="6" t="s">
        <v>226</v>
      </c>
      <c r="B12" s="5" t="s">
        <v>29</v>
      </c>
      <c r="C12" s="90"/>
      <c r="D12" s="76">
        <f>投入係数表!T12</f>
        <v>1.8518518518518517E-2</v>
      </c>
      <c r="E12" s="77">
        <f t="shared" si="0"/>
        <v>1.8518518518518516</v>
      </c>
      <c r="F12" s="76">
        <f>分析係数表!C15</f>
        <v>0</v>
      </c>
      <c r="G12" s="77">
        <f t="shared" si="1"/>
        <v>0</v>
      </c>
      <c r="H12" s="77">
        <v>0</v>
      </c>
      <c r="I12" s="77">
        <f t="shared" si="2"/>
        <v>0</v>
      </c>
      <c r="J12" s="76">
        <f>分析係数表!G15</f>
        <v>9.5604813172894237E-2</v>
      </c>
      <c r="K12" s="78">
        <f t="shared" si="3"/>
        <v>0</v>
      </c>
      <c r="L12" s="79"/>
      <c r="M12" s="80"/>
      <c r="N12" s="81">
        <f>分析係数表!H15</f>
        <v>9.0490782812515016E-3</v>
      </c>
      <c r="O12" s="82">
        <f t="shared" si="4"/>
        <v>0.13045109919558573</v>
      </c>
      <c r="P12" s="76">
        <f>分析係数表!C15</f>
        <v>0</v>
      </c>
      <c r="Q12" s="82">
        <f t="shared" si="5"/>
        <v>0</v>
      </c>
      <c r="R12" s="83">
        <v>0</v>
      </c>
      <c r="S12" s="84">
        <f t="shared" si="6"/>
        <v>0</v>
      </c>
      <c r="T12" s="85">
        <f>分析係数表!F15</f>
        <v>0.30347055098163395</v>
      </c>
      <c r="U12" s="86">
        <f t="shared" si="7"/>
        <v>0</v>
      </c>
      <c r="V12" s="87">
        <f>分析係数表!D15</f>
        <v>2.4585180493983533E-2</v>
      </c>
      <c r="W12" s="167">
        <f t="shared" si="8"/>
        <v>0</v>
      </c>
      <c r="X12" s="76">
        <f>分析係数表!E15</f>
        <v>2.2317922735908803E-2</v>
      </c>
      <c r="Y12" s="166">
        <f t="shared" si="9"/>
        <v>0</v>
      </c>
    </row>
    <row r="13" spans="1:25" x14ac:dyDescent="0.2">
      <c r="A13" s="6" t="s">
        <v>227</v>
      </c>
      <c r="B13" s="5" t="s">
        <v>30</v>
      </c>
      <c r="C13" s="90"/>
      <c r="D13" s="76">
        <f>投入係数表!T13</f>
        <v>1.1574074074074073E-3</v>
      </c>
      <c r="E13" s="77">
        <f t="shared" si="0"/>
        <v>0.11574074074074073</v>
      </c>
      <c r="F13" s="76">
        <f>分析係数表!C16</f>
        <v>0.11006875655518</v>
      </c>
      <c r="G13" s="77">
        <f t="shared" si="1"/>
        <v>1.2739439416108795E-2</v>
      </c>
      <c r="H13" s="77">
        <v>5.010128658891836E-2</v>
      </c>
      <c r="I13" s="77">
        <f t="shared" si="2"/>
        <v>5.010128658891836E-2</v>
      </c>
      <c r="J13" s="76">
        <f>分析係数表!G16</f>
        <v>3.3349328214971212E-2</v>
      </c>
      <c r="K13" s="78">
        <f t="shared" si="3"/>
        <v>1.6708442504461739E-3</v>
      </c>
      <c r="L13" s="79"/>
      <c r="M13" s="80"/>
      <c r="N13" s="81">
        <f>分析係数表!H16</f>
        <v>1.7877213037589219E-2</v>
      </c>
      <c r="O13" s="82">
        <f t="shared" si="4"/>
        <v>0.25771708662737269</v>
      </c>
      <c r="P13" s="76">
        <f>分析係数表!C16</f>
        <v>0.11006875655518</v>
      </c>
      <c r="Q13" s="82">
        <f t="shared" si="5"/>
        <v>2.8366599268098522E-2</v>
      </c>
      <c r="R13" s="83">
        <v>3.6867773878619746E-2</v>
      </c>
      <c r="S13" s="84">
        <f t="shared" si="6"/>
        <v>8.6969060467538106E-2</v>
      </c>
      <c r="T13" s="85">
        <f>分析係数表!F16</f>
        <v>0.28862763915547024</v>
      </c>
      <c r="U13" s="86">
        <f t="shared" si="7"/>
        <v>2.5101674602314862E-2</v>
      </c>
      <c r="V13" s="87">
        <f>分析係数表!D16</f>
        <v>1.6314779270633396E-2</v>
      </c>
      <c r="W13" s="167">
        <f t="shared" si="8"/>
        <v>0</v>
      </c>
      <c r="X13" s="76">
        <f>分析係数表!E16</f>
        <v>1.6554702495201537E-2</v>
      </c>
      <c r="Y13" s="166">
        <f t="shared" si="9"/>
        <v>0</v>
      </c>
    </row>
    <row r="14" spans="1:25" x14ac:dyDescent="0.2">
      <c r="A14" s="6" t="s">
        <v>2</v>
      </c>
      <c r="B14" s="5" t="s">
        <v>365</v>
      </c>
      <c r="C14" s="90"/>
      <c r="D14" s="76">
        <f>投入係数表!T14</f>
        <v>2.1990740740740741E-2</v>
      </c>
      <c r="E14" s="77">
        <f t="shared" si="0"/>
        <v>2.199074074074074</v>
      </c>
      <c r="F14" s="76">
        <f>分析係数表!C17</f>
        <v>0.13914449142004481</v>
      </c>
      <c r="G14" s="77">
        <f t="shared" si="1"/>
        <v>0.30598904363204299</v>
      </c>
      <c r="H14" s="77">
        <v>0.34726089463586646</v>
      </c>
      <c r="I14" s="77">
        <f t="shared" si="2"/>
        <v>0.34726089463586646</v>
      </c>
      <c r="J14" s="76">
        <f>分析係数表!G17</f>
        <v>0.21214924452667283</v>
      </c>
      <c r="K14" s="78">
        <f t="shared" si="3"/>
        <v>7.3671136450655608E-2</v>
      </c>
      <c r="L14" s="79"/>
      <c r="M14" s="80"/>
      <c r="N14" s="81">
        <f>分析係数表!H17</f>
        <v>3.1124218292202617E-3</v>
      </c>
      <c r="O14" s="82">
        <f t="shared" si="4"/>
        <v>4.4868530933513569E-2</v>
      </c>
      <c r="P14" s="76">
        <f>分析係数表!C17</f>
        <v>0.13914449142004481</v>
      </c>
      <c r="Q14" s="82">
        <f t="shared" si="5"/>
        <v>6.2432089175082943E-3</v>
      </c>
      <c r="R14" s="83">
        <v>1.6587639162003554E-2</v>
      </c>
      <c r="S14" s="84">
        <f t="shared" si="6"/>
        <v>0.36384853379787002</v>
      </c>
      <c r="T14" s="85">
        <f>分析係数表!F17</f>
        <v>0.32223250077089116</v>
      </c>
      <c r="U14" s="86">
        <f t="shared" si="7"/>
        <v>0.11724382294750978</v>
      </c>
      <c r="V14" s="87">
        <f>分析係数表!D17</f>
        <v>3.12981806968856E-2</v>
      </c>
      <c r="W14" s="167">
        <f t="shared" si="8"/>
        <v>0</v>
      </c>
      <c r="X14" s="76">
        <f>分析係数表!E17</f>
        <v>2.8677150786308975E-2</v>
      </c>
      <c r="Y14" s="166">
        <f t="shared" si="9"/>
        <v>0</v>
      </c>
    </row>
    <row r="15" spans="1:25" x14ac:dyDescent="0.2">
      <c r="A15" s="6" t="s">
        <v>3</v>
      </c>
      <c r="B15" s="5" t="s">
        <v>31</v>
      </c>
      <c r="C15" s="90"/>
      <c r="D15" s="76">
        <f>投入係数表!T15</f>
        <v>3.5879629629629629E-2</v>
      </c>
      <c r="E15" s="77">
        <f t="shared" si="0"/>
        <v>3.5879629629629628</v>
      </c>
      <c r="F15" s="76">
        <f>分析係数表!C18</f>
        <v>1</v>
      </c>
      <c r="G15" s="77">
        <f t="shared" si="1"/>
        <v>3.5879629629629628</v>
      </c>
      <c r="H15" s="77">
        <v>4.0125582541385345</v>
      </c>
      <c r="I15" s="77">
        <f t="shared" si="2"/>
        <v>4.0125582541385345</v>
      </c>
      <c r="J15" s="76">
        <f>分析係数表!G18</f>
        <v>0.2156836946153087</v>
      </c>
      <c r="K15" s="78">
        <f t="shared" si="3"/>
        <v>0.86544338911175189</v>
      </c>
      <c r="L15" s="79"/>
      <c r="M15" s="80"/>
      <c r="N15" s="81">
        <f>分析係数表!H18</f>
        <v>4.8031201068213914E-4</v>
      </c>
      <c r="O15" s="82">
        <f t="shared" si="4"/>
        <v>6.9241560082582664E-3</v>
      </c>
      <c r="P15" s="76">
        <f>分析係数表!C18</f>
        <v>1</v>
      </c>
      <c r="Q15" s="82">
        <f t="shared" si="5"/>
        <v>6.9241560082582664E-3</v>
      </c>
      <c r="R15" s="83">
        <v>2.6789822643561917E-2</v>
      </c>
      <c r="S15" s="84">
        <f t="shared" si="6"/>
        <v>4.0393480767820966</v>
      </c>
      <c r="T15" s="85">
        <f>分析係数表!F18</f>
        <v>0.45886648465511004</v>
      </c>
      <c r="U15" s="86">
        <f t="shared" si="7"/>
        <v>1.8535214522913801</v>
      </c>
      <c r="V15" s="87">
        <f>分析係数表!D18</f>
        <v>2.7301733495608698E-2</v>
      </c>
      <c r="W15" s="167">
        <f t="shared" si="8"/>
        <v>0</v>
      </c>
      <c r="X15" s="76">
        <f>分析係数表!E18</f>
        <v>2.9308246439261866E-2</v>
      </c>
      <c r="Y15" s="166">
        <f t="shared" si="9"/>
        <v>0</v>
      </c>
    </row>
    <row r="16" spans="1:25" x14ac:dyDescent="0.2">
      <c r="A16" s="6" t="s">
        <v>4</v>
      </c>
      <c r="B16" s="5" t="s">
        <v>32</v>
      </c>
      <c r="C16" s="90"/>
      <c r="D16" s="76">
        <f>投入係数表!T16</f>
        <v>5.7870370370370367E-3</v>
      </c>
      <c r="E16" s="77">
        <f t="shared" si="0"/>
        <v>0.57870370370370372</v>
      </c>
      <c r="F16" s="76">
        <f>分析係数表!C19</f>
        <v>0.27592808390211421</v>
      </c>
      <c r="G16" s="77">
        <f t="shared" si="1"/>
        <v>0.1596806041100198</v>
      </c>
      <c r="H16" s="77">
        <v>0.26720164667264573</v>
      </c>
      <c r="I16" s="77">
        <f t="shared" si="2"/>
        <v>0.26720164667264573</v>
      </c>
      <c r="J16" s="76">
        <f>分析係数表!G19</f>
        <v>5.7631973809848587E-2</v>
      </c>
      <c r="K16" s="78">
        <f t="shared" si="3"/>
        <v>1.5399358302986334E-2</v>
      </c>
      <c r="L16" s="79"/>
      <c r="M16" s="80"/>
      <c r="N16" s="81">
        <f>分析係数表!H19</f>
        <v>-1.2488112277735618E-4</v>
      </c>
      <c r="O16" s="82">
        <f t="shared" si="4"/>
        <v>-1.8002805621471492E-3</v>
      </c>
      <c r="P16" s="76">
        <f>分析係数表!C19</f>
        <v>0.27592808390211421</v>
      </c>
      <c r="Q16" s="82">
        <f t="shared" si="5"/>
        <v>-4.9674796599948393E-4</v>
      </c>
      <c r="R16" s="83">
        <v>5.2189862624549372E-3</v>
      </c>
      <c r="S16" s="84">
        <f t="shared" si="6"/>
        <v>0.27242063293510066</v>
      </c>
      <c r="T16" s="85">
        <f>分析係数表!F19</f>
        <v>0.23987177738371299</v>
      </c>
      <c r="U16" s="86">
        <f t="shared" si="7"/>
        <v>6.5346021418138653E-2</v>
      </c>
      <c r="V16" s="87">
        <f>分析係数表!D19</f>
        <v>7.502387123175556E-4</v>
      </c>
      <c r="W16" s="167">
        <f t="shared" si="8"/>
        <v>0</v>
      </c>
      <c r="X16" s="76">
        <f>分析係数表!E19</f>
        <v>8.1844223161915155E-4</v>
      </c>
      <c r="Y16" s="166">
        <f t="shared" si="9"/>
        <v>0</v>
      </c>
    </row>
    <row r="17" spans="1:25" x14ac:dyDescent="0.2">
      <c r="A17" s="6" t="s">
        <v>5</v>
      </c>
      <c r="B17" s="5" t="s">
        <v>33</v>
      </c>
      <c r="C17" s="90"/>
      <c r="D17" s="76">
        <f>投入係数表!T17</f>
        <v>4.7453703703703706E-2</v>
      </c>
      <c r="E17" s="77">
        <f t="shared" si="0"/>
        <v>4.7453703703703702</v>
      </c>
      <c r="F17" s="76">
        <f>分析係数表!C20</f>
        <v>2.5484643868438295E-2</v>
      </c>
      <c r="G17" s="77">
        <f t="shared" si="1"/>
        <v>0.12093407391272802</v>
      </c>
      <c r="H17" s="77">
        <v>0.12796967334262979</v>
      </c>
      <c r="I17" s="77">
        <f t="shared" si="2"/>
        <v>0.12796967334262979</v>
      </c>
      <c r="J17" s="76">
        <f>分析係数表!G20</f>
        <v>9.947643979057591E-2</v>
      </c>
      <c r="K17" s="78">
        <f t="shared" si="3"/>
        <v>1.272996750528778E-2</v>
      </c>
      <c r="L17" s="79"/>
      <c r="M17" s="80"/>
      <c r="N17" s="81">
        <f>分析係数表!H20</f>
        <v>5.9558689324585256E-4</v>
      </c>
      <c r="O17" s="82">
        <f t="shared" si="4"/>
        <v>8.5859534502402499E-3</v>
      </c>
      <c r="P17" s="76">
        <f>分析係数表!C20</f>
        <v>2.5484643868438295E-2</v>
      </c>
      <c r="Q17" s="82">
        <f t="shared" si="5"/>
        <v>2.1880996595036181E-4</v>
      </c>
      <c r="R17" s="83">
        <v>8.9371140342595664E-4</v>
      </c>
      <c r="S17" s="84">
        <f t="shared" si="6"/>
        <v>0.12886338474605574</v>
      </c>
      <c r="T17" s="85">
        <f>分析係数表!F20</f>
        <v>0.22338568935427575</v>
      </c>
      <c r="U17" s="86">
        <f t="shared" si="7"/>
        <v>2.8786236034022923E-2</v>
      </c>
      <c r="V17" s="87">
        <f>分析係数表!D20</f>
        <v>0.15532286212914484</v>
      </c>
      <c r="W17" s="167">
        <f t="shared" si="8"/>
        <v>0</v>
      </c>
      <c r="X17" s="76">
        <f>分析係数表!E20</f>
        <v>0.17102966841186737</v>
      </c>
      <c r="Y17" s="166">
        <f t="shared" si="9"/>
        <v>0</v>
      </c>
    </row>
    <row r="18" spans="1:25" x14ac:dyDescent="0.2">
      <c r="A18" s="6" t="s">
        <v>6</v>
      </c>
      <c r="B18" s="5" t="s">
        <v>34</v>
      </c>
      <c r="C18" s="90"/>
      <c r="D18" s="76">
        <f>投入係数表!T18</f>
        <v>2.0833333333333332E-2</v>
      </c>
      <c r="E18" s="77">
        <f t="shared" si="0"/>
        <v>2.083333333333333</v>
      </c>
      <c r="F18" s="76">
        <f>分析係数表!C21</f>
        <v>0.22087867795243854</v>
      </c>
      <c r="G18" s="77">
        <f t="shared" si="1"/>
        <v>0.46016391240091353</v>
      </c>
      <c r="H18" s="77">
        <v>0.50495201196019746</v>
      </c>
      <c r="I18" s="77">
        <f t="shared" si="2"/>
        <v>0.50495201196019746</v>
      </c>
      <c r="J18" s="76">
        <f>分析係数表!G21</f>
        <v>0.28511270745603173</v>
      </c>
      <c r="K18" s="78">
        <f t="shared" si="3"/>
        <v>0.14396823526534241</v>
      </c>
      <c r="L18" s="79"/>
      <c r="M18" s="80"/>
      <c r="N18" s="81">
        <f>分析係数表!H21</f>
        <v>9.8944274200520651E-4</v>
      </c>
      <c r="O18" s="82">
        <f t="shared" si="4"/>
        <v>1.4263761377012027E-2</v>
      </c>
      <c r="P18" s="76">
        <f>分析係数表!C21</f>
        <v>0.22087867795243854</v>
      </c>
      <c r="Q18" s="82">
        <f t="shared" si="5"/>
        <v>3.150560755583471E-3</v>
      </c>
      <c r="R18" s="83">
        <v>9.5684715540592762E-3</v>
      </c>
      <c r="S18" s="84">
        <f t="shared" si="6"/>
        <v>0.51452048351425672</v>
      </c>
      <c r="T18" s="85">
        <f>分析係数表!F21</f>
        <v>0.42531582858558337</v>
      </c>
      <c r="U18" s="86">
        <f t="shared" si="7"/>
        <v>0.2188337057701211</v>
      </c>
      <c r="V18" s="87">
        <f>分析係数表!D21</f>
        <v>6.1431756254644539E-2</v>
      </c>
      <c r="W18" s="167">
        <f t="shared" si="8"/>
        <v>0</v>
      </c>
      <c r="X18" s="76">
        <f>分析係数表!E21</f>
        <v>5.1523408471637354E-2</v>
      </c>
      <c r="Y18" s="166">
        <f t="shared" si="9"/>
        <v>0</v>
      </c>
    </row>
    <row r="19" spans="1:25" x14ac:dyDescent="0.2">
      <c r="A19" s="6" t="s">
        <v>7</v>
      </c>
      <c r="B19" s="5" t="s">
        <v>269</v>
      </c>
      <c r="C19" s="90"/>
      <c r="D19" s="76">
        <f>投入係数表!T19</f>
        <v>2.3148148148148147E-3</v>
      </c>
      <c r="E19" s="77">
        <f t="shared" si="0"/>
        <v>0.23148148148148145</v>
      </c>
      <c r="F19" s="76">
        <f>分析係数表!C22</f>
        <v>2.2900763358778664E-2</v>
      </c>
      <c r="G19" s="77">
        <f t="shared" si="1"/>
        <v>5.3011026293469125E-3</v>
      </c>
      <c r="H19" s="77">
        <v>6.6826242657384953E-3</v>
      </c>
      <c r="I19" s="77">
        <f t="shared" si="2"/>
        <v>6.6826242657384953E-3</v>
      </c>
      <c r="J19" s="76">
        <f>分析係数表!G22</f>
        <v>0.19537275064267351</v>
      </c>
      <c r="K19" s="78">
        <f t="shared" si="3"/>
        <v>1.3056026843088061E-3</v>
      </c>
      <c r="L19" s="79"/>
      <c r="M19" s="80"/>
      <c r="N19" s="81">
        <f>分析係数表!H22</f>
        <v>4.8031201068213912E-5</v>
      </c>
      <c r="O19" s="82">
        <f t="shared" si="4"/>
        <v>6.9241560082582664E-4</v>
      </c>
      <c r="P19" s="76">
        <f>分析係数表!C22</f>
        <v>2.2900763358778664E-2</v>
      </c>
      <c r="Q19" s="82">
        <f t="shared" si="5"/>
        <v>1.5856845820438803E-5</v>
      </c>
      <c r="R19" s="83">
        <v>1.9965396937360314E-4</v>
      </c>
      <c r="S19" s="84">
        <f t="shared" si="6"/>
        <v>6.8822782351120985E-3</v>
      </c>
      <c r="T19" s="85">
        <f>分析係数表!F22</f>
        <v>0.41388174807197942</v>
      </c>
      <c r="U19" s="86">
        <f t="shared" si="7"/>
        <v>2.8484493466659328E-3</v>
      </c>
      <c r="V19" s="87">
        <f>分析係数表!D22</f>
        <v>2.313624678663239E-2</v>
      </c>
      <c r="W19" s="167">
        <f t="shared" si="8"/>
        <v>0</v>
      </c>
      <c r="X19" s="76">
        <f>分析係数表!E22</f>
        <v>1.713796058269066E-2</v>
      </c>
      <c r="Y19" s="166">
        <f t="shared" si="9"/>
        <v>0</v>
      </c>
    </row>
    <row r="20" spans="1:25" x14ac:dyDescent="0.2">
      <c r="A20" s="6" t="s">
        <v>8</v>
      </c>
      <c r="B20" s="5" t="s">
        <v>270</v>
      </c>
      <c r="C20" s="90"/>
      <c r="D20" s="76">
        <f>投入係数表!T20</f>
        <v>3.472222222222222E-3</v>
      </c>
      <c r="E20" s="77">
        <f t="shared" si="0"/>
        <v>0.34722222222222221</v>
      </c>
      <c r="F20" s="76">
        <f>分析係数表!C23</f>
        <v>0</v>
      </c>
      <c r="G20" s="77">
        <f t="shared" si="1"/>
        <v>0</v>
      </c>
      <c r="H20" s="77">
        <v>0</v>
      </c>
      <c r="I20" s="77">
        <f t="shared" si="2"/>
        <v>0</v>
      </c>
      <c r="J20" s="76">
        <f>分析係数表!G23</f>
        <v>0.21568627450980393</v>
      </c>
      <c r="K20" s="78">
        <f t="shared" si="3"/>
        <v>0</v>
      </c>
      <c r="L20" s="79"/>
      <c r="M20" s="80"/>
      <c r="N20" s="81">
        <f>分析係数表!H23</f>
        <v>2.8818720640928347E-5</v>
      </c>
      <c r="O20" s="82">
        <f t="shared" si="4"/>
        <v>4.1544936049549595E-4</v>
      </c>
      <c r="P20" s="76">
        <f>分析係数表!C23</f>
        <v>0</v>
      </c>
      <c r="Q20" s="82">
        <f t="shared" si="5"/>
        <v>0</v>
      </c>
      <c r="R20" s="83">
        <v>0</v>
      </c>
      <c r="S20" s="84">
        <f t="shared" si="6"/>
        <v>0</v>
      </c>
      <c r="T20" s="85">
        <f>分析係数表!F23</f>
        <v>0.44049247606019154</v>
      </c>
      <c r="U20" s="86">
        <f t="shared" si="7"/>
        <v>0</v>
      </c>
      <c r="V20" s="87">
        <f>分析係数表!D23</f>
        <v>5.6087551299589603E-2</v>
      </c>
      <c r="W20" s="167">
        <f t="shared" si="8"/>
        <v>0</v>
      </c>
      <c r="X20" s="76">
        <f>分析係数表!E23</f>
        <v>5.0615595075239397E-2</v>
      </c>
      <c r="Y20" s="166">
        <f t="shared" si="9"/>
        <v>0</v>
      </c>
    </row>
    <row r="21" spans="1:25" x14ac:dyDescent="0.2">
      <c r="A21" s="6" t="s">
        <v>9</v>
      </c>
      <c r="B21" s="5" t="s">
        <v>271</v>
      </c>
      <c r="C21" s="90"/>
      <c r="D21" s="76">
        <f>投入係数表!T21</f>
        <v>0</v>
      </c>
      <c r="E21" s="77">
        <f t="shared" si="0"/>
        <v>0</v>
      </c>
      <c r="F21" s="76">
        <f>分析係数表!C24</f>
        <v>0.12778993435448582</v>
      </c>
      <c r="G21" s="77">
        <f t="shared" si="1"/>
        <v>0</v>
      </c>
      <c r="H21" s="77">
        <v>1.9419305460070104E-3</v>
      </c>
      <c r="I21" s="77">
        <f t="shared" si="2"/>
        <v>1.9419305460070104E-3</v>
      </c>
      <c r="J21" s="76">
        <f>分析係数表!G24</f>
        <v>0.20582120582120583</v>
      </c>
      <c r="K21" s="78">
        <f t="shared" si="3"/>
        <v>3.9969048660019548E-4</v>
      </c>
      <c r="L21" s="79"/>
      <c r="M21" s="80"/>
      <c r="N21" s="81">
        <f>分析係数表!H24</f>
        <v>3.7464336833206854E-4</v>
      </c>
      <c r="O21" s="82">
        <f t="shared" si="4"/>
        <v>5.4008416864414479E-3</v>
      </c>
      <c r="P21" s="76">
        <f>分析係数表!C24</f>
        <v>0.12778993435448582</v>
      </c>
      <c r="Q21" s="82">
        <f t="shared" si="5"/>
        <v>6.9017320456932316E-4</v>
      </c>
      <c r="R21" s="83">
        <v>3.9472979301389691E-3</v>
      </c>
      <c r="S21" s="84">
        <f t="shared" si="6"/>
        <v>5.8892284761459792E-3</v>
      </c>
      <c r="T21" s="85">
        <f>分析係数表!F24</f>
        <v>0.38877338877338879</v>
      </c>
      <c r="U21" s="86">
        <f t="shared" si="7"/>
        <v>2.2895753119320131E-3</v>
      </c>
      <c r="V21" s="87">
        <f>分析係数表!D24</f>
        <v>2.0790020790020791E-3</v>
      </c>
      <c r="W21" s="167">
        <f t="shared" si="8"/>
        <v>0</v>
      </c>
      <c r="X21" s="76">
        <f>分析係数表!E24</f>
        <v>0</v>
      </c>
      <c r="Y21" s="166">
        <f t="shared" si="9"/>
        <v>0</v>
      </c>
    </row>
    <row r="22" spans="1:25" x14ac:dyDescent="0.2">
      <c r="A22" s="6" t="s">
        <v>10</v>
      </c>
      <c r="B22" s="5" t="s">
        <v>272</v>
      </c>
      <c r="C22" s="75">
        <f>最終需要_まとめ!C23</f>
        <v>100</v>
      </c>
      <c r="D22" s="76">
        <f>投入係数表!T22</f>
        <v>0.28819444444444442</v>
      </c>
      <c r="E22" s="77">
        <f t="shared" si="0"/>
        <v>28.819444444444443</v>
      </c>
      <c r="F22" s="76">
        <f>分析係数表!C25</f>
        <v>1.1170547514159801E-2</v>
      </c>
      <c r="G22" s="77">
        <f t="shared" si="1"/>
        <v>0.32192897349835536</v>
      </c>
      <c r="H22" s="77">
        <v>0.32612586009566902</v>
      </c>
      <c r="I22" s="77">
        <f t="shared" si="2"/>
        <v>100.32612586009567</v>
      </c>
      <c r="J22" s="76">
        <f>分析係数表!G25</f>
        <v>0.19560185185185186</v>
      </c>
      <c r="K22" s="78">
        <f t="shared" si="3"/>
        <v>19.623976007356678</v>
      </c>
      <c r="L22" s="79"/>
      <c r="M22" s="80"/>
      <c r="N22" s="81">
        <f>分析係数表!H25</f>
        <v>5.4755569217763858E-4</v>
      </c>
      <c r="O22" s="82">
        <f t="shared" si="4"/>
        <v>7.8935378494144233E-3</v>
      </c>
      <c r="P22" s="76">
        <f>分析係数表!C25</f>
        <v>1.1170547514159801E-2</v>
      </c>
      <c r="Q22" s="82">
        <f t="shared" si="5"/>
        <v>8.8175139601702582E-5</v>
      </c>
      <c r="R22" s="83">
        <v>9.0999147777010448E-4</v>
      </c>
      <c r="S22" s="84">
        <f t="shared" si="6"/>
        <v>100.32703585157344</v>
      </c>
      <c r="T22" s="85">
        <f>分析係数表!F25</f>
        <v>0.34722222222222221</v>
      </c>
      <c r="U22" s="86">
        <f t="shared" si="7"/>
        <v>34.835776337351888</v>
      </c>
      <c r="V22" s="87">
        <f>分析係数表!D25</f>
        <v>0.24652777777777779</v>
      </c>
      <c r="W22" s="167">
        <f t="shared" si="8"/>
        <v>25</v>
      </c>
      <c r="X22" s="76">
        <f>分析係数表!E25</f>
        <v>0.22337962962962962</v>
      </c>
      <c r="Y22" s="166">
        <f t="shared" si="9"/>
        <v>22</v>
      </c>
    </row>
    <row r="23" spans="1:25" x14ac:dyDescent="0.2">
      <c r="A23" s="6" t="s">
        <v>11</v>
      </c>
      <c r="B23" s="5" t="s">
        <v>35</v>
      </c>
      <c r="C23" s="90"/>
      <c r="D23" s="76">
        <f>投入係数表!T23</f>
        <v>2.0833333333333332E-2</v>
      </c>
      <c r="E23" s="77">
        <f t="shared" si="0"/>
        <v>2.083333333333333</v>
      </c>
      <c r="F23" s="76">
        <f>分析係数表!C26</f>
        <v>0.68426150121065377</v>
      </c>
      <c r="G23" s="77">
        <f t="shared" si="1"/>
        <v>1.4255447941888617</v>
      </c>
      <c r="H23" s="77">
        <v>1.5751416365621906</v>
      </c>
      <c r="I23" s="77">
        <f t="shared" si="2"/>
        <v>1.5751416365621906</v>
      </c>
      <c r="J23" s="76">
        <f>分析係数表!G26</f>
        <v>0.19646752810874307</v>
      </c>
      <c r="K23" s="78">
        <f t="shared" si="3"/>
        <v>0.30946418375653373</v>
      </c>
      <c r="L23" s="79"/>
      <c r="M23" s="80"/>
      <c r="N23" s="81">
        <f>分析係数表!H26</f>
        <v>1.1546700736798624E-2</v>
      </c>
      <c r="O23" s="82">
        <f t="shared" si="4"/>
        <v>0.16645671043852869</v>
      </c>
      <c r="P23" s="76">
        <f>分析係数表!C26</f>
        <v>0.68426150121065377</v>
      </c>
      <c r="Q23" s="82">
        <f t="shared" si="5"/>
        <v>0.11389991857125474</v>
      </c>
      <c r="R23" s="83">
        <v>0.13057182367605513</v>
      </c>
      <c r="S23" s="84">
        <f t="shared" si="6"/>
        <v>1.7057134602382458</v>
      </c>
      <c r="T23" s="85">
        <f>分析係数表!F26</f>
        <v>0.33441013592884711</v>
      </c>
      <c r="U23" s="86">
        <f t="shared" si="7"/>
        <v>0.5704078700939359</v>
      </c>
      <c r="V23" s="87">
        <f>分析係数表!D26</f>
        <v>3.0416177210941434E-2</v>
      </c>
      <c r="W23" s="167">
        <f t="shared" si="8"/>
        <v>0</v>
      </c>
      <c r="X23" s="76">
        <f>分析係数表!E26</f>
        <v>3.3227051518711193E-2</v>
      </c>
      <c r="Y23" s="166">
        <f t="shared" si="9"/>
        <v>0</v>
      </c>
    </row>
    <row r="24" spans="1:25" x14ac:dyDescent="0.2">
      <c r="A24" s="6" t="s">
        <v>12</v>
      </c>
      <c r="B24" s="5" t="s">
        <v>366</v>
      </c>
      <c r="C24" s="90"/>
      <c r="D24" s="76">
        <f>投入係数表!T24</f>
        <v>0</v>
      </c>
      <c r="E24" s="77">
        <f t="shared" si="0"/>
        <v>0</v>
      </c>
      <c r="F24" s="76">
        <f>分析係数表!C27</f>
        <v>0.55841188231933736</v>
      </c>
      <c r="G24" s="77">
        <f t="shared" si="1"/>
        <v>0</v>
      </c>
      <c r="H24" s="77">
        <v>1.9305524356962981E-3</v>
      </c>
      <c r="I24" s="77">
        <f t="shared" si="2"/>
        <v>1.9305524356962981E-3</v>
      </c>
      <c r="J24" s="76">
        <f>分析係数表!G27</f>
        <v>0.17085913312693499</v>
      </c>
      <c r="K24" s="78">
        <f t="shared" si="3"/>
        <v>3.2985251561916238E-4</v>
      </c>
      <c r="L24" s="79"/>
      <c r="M24" s="80"/>
      <c r="N24" s="81">
        <f>分析係数表!H27</f>
        <v>1.1844494183421551E-2</v>
      </c>
      <c r="O24" s="82">
        <f t="shared" si="4"/>
        <v>0.17074968716364886</v>
      </c>
      <c r="P24" s="76">
        <f>分析係数表!C27</f>
        <v>0.55841188231933736</v>
      </c>
      <c r="Q24" s="82">
        <f t="shared" si="5"/>
        <v>9.5348654214491152E-2</v>
      </c>
      <c r="R24" s="83">
        <v>9.7609951304054629E-2</v>
      </c>
      <c r="S24" s="84">
        <f t="shared" si="6"/>
        <v>9.954050373975093E-2</v>
      </c>
      <c r="T24" s="85">
        <f>分析係数表!F27</f>
        <v>0.32159442724458204</v>
      </c>
      <c r="U24" s="86">
        <f t="shared" si="7"/>
        <v>3.2011671287822376E-2</v>
      </c>
      <c r="V24" s="87">
        <f>分析係数表!D27</f>
        <v>0</v>
      </c>
      <c r="W24" s="167">
        <f t="shared" si="8"/>
        <v>0</v>
      </c>
      <c r="X24" s="76">
        <f>分析係数表!E27</f>
        <v>0</v>
      </c>
      <c r="Y24" s="166">
        <f t="shared" si="9"/>
        <v>0</v>
      </c>
    </row>
    <row r="25" spans="1:25" x14ac:dyDescent="0.2">
      <c r="A25" s="6" t="s">
        <v>13</v>
      </c>
      <c r="B25" s="5" t="s">
        <v>192</v>
      </c>
      <c r="C25" s="90"/>
      <c r="D25" s="76">
        <f>投入係数表!T25</f>
        <v>0</v>
      </c>
      <c r="E25" s="77">
        <f t="shared" si="0"/>
        <v>0</v>
      </c>
      <c r="F25" s="76">
        <f>分析係数表!C28</f>
        <v>4.6678935921030562E-2</v>
      </c>
      <c r="G25" s="77">
        <f t="shared" si="1"/>
        <v>0</v>
      </c>
      <c r="H25" s="77">
        <v>3.6291575465048744E-3</v>
      </c>
      <c r="I25" s="77">
        <f t="shared" si="2"/>
        <v>3.6291575465048744E-3</v>
      </c>
      <c r="J25" s="76">
        <f>分析係数表!G28</f>
        <v>0.12480417754569191</v>
      </c>
      <c r="K25" s="78">
        <f t="shared" si="3"/>
        <v>4.5293402277528198E-4</v>
      </c>
      <c r="L25" s="79"/>
      <c r="M25" s="80"/>
      <c r="N25" s="81">
        <f>分析係数表!H28</f>
        <v>2.1854196486037331E-2</v>
      </c>
      <c r="O25" s="82">
        <f t="shared" si="4"/>
        <v>0.31504909837575112</v>
      </c>
      <c r="P25" s="76">
        <f>分析係数表!C28</f>
        <v>4.6678935921030562E-2</v>
      </c>
      <c r="Q25" s="82">
        <f t="shared" si="5"/>
        <v>1.4706156675060141E-2</v>
      </c>
      <c r="R25" s="83">
        <v>1.5842490097030149E-2</v>
      </c>
      <c r="S25" s="84">
        <f t="shared" si="6"/>
        <v>1.9471647643535022E-2</v>
      </c>
      <c r="T25" s="85">
        <f>分析係数表!F28</f>
        <v>0.21409921671018275</v>
      </c>
      <c r="U25" s="86">
        <f t="shared" si="7"/>
        <v>4.1688645085375241E-3</v>
      </c>
      <c r="V25" s="87">
        <f>分析係数表!D28</f>
        <v>3.7075718015665796E-2</v>
      </c>
      <c r="W25" s="167">
        <f t="shared" si="8"/>
        <v>0</v>
      </c>
      <c r="X25" s="76">
        <f>分析係数表!E28</f>
        <v>3.3420365535248041E-2</v>
      </c>
      <c r="Y25" s="166">
        <f t="shared" si="9"/>
        <v>0</v>
      </c>
    </row>
    <row r="26" spans="1:25" x14ac:dyDescent="0.2">
      <c r="A26" s="6" t="s">
        <v>14</v>
      </c>
      <c r="B26" s="5" t="s">
        <v>50</v>
      </c>
      <c r="C26" s="90"/>
      <c r="D26" s="76">
        <f>投入係数表!T26</f>
        <v>5.7870370370370367E-3</v>
      </c>
      <c r="E26" s="77">
        <f t="shared" si="0"/>
        <v>0.57870370370370372</v>
      </c>
      <c r="F26" s="76">
        <f>分析係数表!C29</f>
        <v>0.714898177920686</v>
      </c>
      <c r="G26" s="77">
        <f t="shared" si="1"/>
        <v>0.41371422333373031</v>
      </c>
      <c r="H26" s="77">
        <v>0.55794465451730635</v>
      </c>
      <c r="I26" s="77">
        <f t="shared" si="2"/>
        <v>0.55794465451730635</v>
      </c>
      <c r="J26" s="76">
        <f>分析係数表!G29</f>
        <v>0.2589450092051549</v>
      </c>
      <c r="K26" s="78">
        <f t="shared" si="3"/>
        <v>0.14447698369995085</v>
      </c>
      <c r="L26" s="79"/>
      <c r="M26" s="80"/>
      <c r="N26" s="81">
        <f>分析係数表!H29</f>
        <v>1.0662926637143489E-2</v>
      </c>
      <c r="O26" s="82">
        <f t="shared" si="4"/>
        <v>0.1537162633833335</v>
      </c>
      <c r="P26" s="76">
        <f>分析係数表!C29</f>
        <v>0.714898177920686</v>
      </c>
      <c r="Q26" s="82">
        <f t="shared" si="5"/>
        <v>0.10989147660952138</v>
      </c>
      <c r="R26" s="83">
        <v>0.18545433652090434</v>
      </c>
      <c r="S26" s="84">
        <f t="shared" si="6"/>
        <v>0.74339899103821072</v>
      </c>
      <c r="T26" s="85">
        <f>分析係数表!F29</f>
        <v>0.37284879532538223</v>
      </c>
      <c r="U26" s="86">
        <f t="shared" si="7"/>
        <v>0.27717541825470149</v>
      </c>
      <c r="V26" s="87">
        <f>分析係数表!D29</f>
        <v>6.5236532458176578E-3</v>
      </c>
      <c r="W26" s="167">
        <f t="shared" si="8"/>
        <v>0</v>
      </c>
      <c r="X26" s="76">
        <f>分析係数表!E29</f>
        <v>4.8026895061234294E-3</v>
      </c>
      <c r="Y26" s="166">
        <f t="shared" si="9"/>
        <v>0</v>
      </c>
    </row>
    <row r="27" spans="1:25" x14ac:dyDescent="0.2">
      <c r="A27" s="6" t="s">
        <v>15</v>
      </c>
      <c r="B27" s="5" t="s">
        <v>36</v>
      </c>
      <c r="C27" s="90"/>
      <c r="D27" s="76">
        <f>投入係数表!T27</f>
        <v>3.472222222222222E-3</v>
      </c>
      <c r="E27" s="77">
        <f t="shared" si="0"/>
        <v>0.34722222222222221</v>
      </c>
      <c r="F27" s="76">
        <f>分析係数表!C30</f>
        <v>1</v>
      </c>
      <c r="G27" s="77">
        <f t="shared" si="1"/>
        <v>0.34722222222222221</v>
      </c>
      <c r="H27" s="77">
        <v>0.44355726298243886</v>
      </c>
      <c r="I27" s="77">
        <f t="shared" si="2"/>
        <v>0.44355726298243886</v>
      </c>
      <c r="J27" s="76">
        <f>分析係数表!G30</f>
        <v>0.34457852549986789</v>
      </c>
      <c r="K27" s="78">
        <f t="shared" si="3"/>
        <v>0.15284030765324591</v>
      </c>
      <c r="L27" s="79"/>
      <c r="M27" s="80"/>
      <c r="N27" s="81">
        <f>分析係数表!H30</f>
        <v>0</v>
      </c>
      <c r="O27" s="82">
        <f t="shared" si="4"/>
        <v>0</v>
      </c>
      <c r="P27" s="76">
        <f>分析係数表!C30</f>
        <v>1</v>
      </c>
      <c r="Q27" s="82">
        <f t="shared" si="5"/>
        <v>0</v>
      </c>
      <c r="R27" s="83">
        <v>3.0276540849587506E-2</v>
      </c>
      <c r="S27" s="84">
        <f t="shared" si="6"/>
        <v>0.47383380383202639</v>
      </c>
      <c r="T27" s="85">
        <f>分析係数表!F30</f>
        <v>0.44032414339822074</v>
      </c>
      <c r="U27" s="86">
        <f t="shared" si="7"/>
        <v>0.20864046378545759</v>
      </c>
      <c r="V27" s="87">
        <f>分析係数表!D30</f>
        <v>0.11177662291905223</v>
      </c>
      <c r="W27" s="167">
        <f t="shared" si="8"/>
        <v>0</v>
      </c>
      <c r="X27" s="76">
        <f>分析係数表!E30</f>
        <v>7.5662820399894304E-2</v>
      </c>
      <c r="Y27" s="166">
        <f t="shared" si="9"/>
        <v>0</v>
      </c>
    </row>
    <row r="28" spans="1:25" x14ac:dyDescent="0.2">
      <c r="A28" s="6" t="s">
        <v>16</v>
      </c>
      <c r="B28" s="5" t="s">
        <v>193</v>
      </c>
      <c r="C28" s="90"/>
      <c r="D28" s="76">
        <f>投入係数表!T28</f>
        <v>2.8935185185185185E-2</v>
      </c>
      <c r="E28" s="77">
        <f t="shared" si="0"/>
        <v>2.8935185185185186</v>
      </c>
      <c r="F28" s="76">
        <f>分析係数表!C31</f>
        <v>0.96265092809515229</v>
      </c>
      <c r="G28" s="77">
        <f t="shared" si="1"/>
        <v>2.785448287312362</v>
      </c>
      <c r="H28" s="77">
        <v>3.4816440641377953</v>
      </c>
      <c r="I28" s="77">
        <f t="shared" si="2"/>
        <v>3.4816440641377953</v>
      </c>
      <c r="J28" s="76">
        <f>分析係数表!G31</f>
        <v>7.0888135593220339E-2</v>
      </c>
      <c r="K28" s="78">
        <f t="shared" si="3"/>
        <v>0.24680725650593077</v>
      </c>
      <c r="L28" s="79"/>
      <c r="M28" s="80"/>
      <c r="N28" s="81">
        <f>分析係数表!H31</f>
        <v>2.4361425181798096E-2</v>
      </c>
      <c r="O28" s="82">
        <f t="shared" si="4"/>
        <v>0.35119319273885924</v>
      </c>
      <c r="P28" s="76">
        <f>分析係数表!C31</f>
        <v>0.96265092809515229</v>
      </c>
      <c r="Q28" s="82">
        <f t="shared" si="5"/>
        <v>0.33807645293076255</v>
      </c>
      <c r="R28" s="83">
        <v>0.48087860764964324</v>
      </c>
      <c r="S28" s="84">
        <f t="shared" si="6"/>
        <v>3.9625226717874384</v>
      </c>
      <c r="T28" s="85">
        <f>分析係数表!F31</f>
        <v>0.34461468926553673</v>
      </c>
      <c r="U28" s="86">
        <f t="shared" si="7"/>
        <v>1.3655435192456724</v>
      </c>
      <c r="V28" s="87">
        <f>分析係数表!D31</f>
        <v>2.2598870056497176E-3</v>
      </c>
      <c r="W28" s="167">
        <f t="shared" si="8"/>
        <v>0</v>
      </c>
      <c r="X28" s="76">
        <f>分析係数表!E31</f>
        <v>1.9706214689265535E-3</v>
      </c>
      <c r="Y28" s="166">
        <f t="shared" si="9"/>
        <v>0</v>
      </c>
    </row>
    <row r="29" spans="1:25" x14ac:dyDescent="0.2">
      <c r="A29" s="6" t="s">
        <v>17</v>
      </c>
      <c r="B29" s="5" t="s">
        <v>273</v>
      </c>
      <c r="C29" s="90"/>
      <c r="D29" s="76">
        <f>投入係数表!T29</f>
        <v>2.3148148148148147E-3</v>
      </c>
      <c r="E29" s="77">
        <f t="shared" si="0"/>
        <v>0.23148148148148145</v>
      </c>
      <c r="F29" s="76">
        <f>分析係数表!C32</f>
        <v>0.97339246119733924</v>
      </c>
      <c r="G29" s="77">
        <f t="shared" si="1"/>
        <v>0.22532232898086554</v>
      </c>
      <c r="H29" s="77">
        <v>0.26641453231231915</v>
      </c>
      <c r="I29" s="77">
        <f t="shared" si="2"/>
        <v>0.26641453231231915</v>
      </c>
      <c r="J29" s="76">
        <f>分析係数表!G32</f>
        <v>0.14027149321266968</v>
      </c>
      <c r="K29" s="78">
        <f t="shared" si="3"/>
        <v>3.7370364261004041E-2</v>
      </c>
      <c r="L29" s="79"/>
      <c r="M29" s="80"/>
      <c r="N29" s="81">
        <f>分析係数表!H32</f>
        <v>6.9260991940364464E-3</v>
      </c>
      <c r="O29" s="82">
        <f t="shared" si="4"/>
        <v>9.98463296390842E-2</v>
      </c>
      <c r="P29" s="76">
        <f>分析係数表!C32</f>
        <v>0.97339246119733924</v>
      </c>
      <c r="Q29" s="82">
        <f t="shared" si="5"/>
        <v>9.7189664548909011E-2</v>
      </c>
      <c r="R29" s="83">
        <v>0.13065779521355866</v>
      </c>
      <c r="S29" s="84">
        <f t="shared" si="6"/>
        <v>0.39707232752587784</v>
      </c>
      <c r="T29" s="85">
        <f>分析係数表!F32</f>
        <v>0.48190045248868779</v>
      </c>
      <c r="U29" s="86">
        <f t="shared" si="7"/>
        <v>0.19134933430545698</v>
      </c>
      <c r="V29" s="87">
        <f>分析係数表!D32</f>
        <v>3.0542986425339366E-2</v>
      </c>
      <c r="W29" s="167">
        <f t="shared" si="8"/>
        <v>0</v>
      </c>
      <c r="X29" s="76">
        <f>分析係数表!E32</f>
        <v>4.6380090497737558E-2</v>
      </c>
      <c r="Y29" s="166">
        <f t="shared" si="9"/>
        <v>0</v>
      </c>
    </row>
    <row r="30" spans="1:25" x14ac:dyDescent="0.2">
      <c r="A30" s="6" t="s">
        <v>18</v>
      </c>
      <c r="B30" s="5" t="s">
        <v>274</v>
      </c>
      <c r="C30" s="90"/>
      <c r="D30" s="76">
        <f>投入係数表!T30</f>
        <v>1.1574074074074073E-3</v>
      </c>
      <c r="E30" s="77">
        <f t="shared" si="0"/>
        <v>0.11574074074074073</v>
      </c>
      <c r="F30" s="76">
        <f>分析係数表!C33</f>
        <v>0.73613503272476755</v>
      </c>
      <c r="G30" s="77">
        <f t="shared" si="1"/>
        <v>8.5200813972774014E-2</v>
      </c>
      <c r="H30" s="77">
        <v>0.13075027438303727</v>
      </c>
      <c r="I30" s="77">
        <f t="shared" si="2"/>
        <v>0.13075027438303727</v>
      </c>
      <c r="J30" s="76">
        <f>分析係数表!G33</f>
        <v>0.507239607659972</v>
      </c>
      <c r="K30" s="78">
        <f t="shared" si="3"/>
        <v>6.6321717879485514E-2</v>
      </c>
      <c r="L30" s="79"/>
      <c r="M30" s="80"/>
      <c r="N30" s="81">
        <f>分析係数表!H33</f>
        <v>1.0278677028597778E-3</v>
      </c>
      <c r="O30" s="82">
        <f t="shared" si="4"/>
        <v>1.481769385767269E-2</v>
      </c>
      <c r="P30" s="76">
        <f>分析係数表!C33</f>
        <v>0.73613503272476755</v>
      </c>
      <c r="Q30" s="82">
        <f t="shared" si="5"/>
        <v>1.0907823552823473E-2</v>
      </c>
      <c r="R30" s="83">
        <v>5.2555108732128056E-2</v>
      </c>
      <c r="S30" s="84">
        <f t="shared" si="6"/>
        <v>0.18330538311516531</v>
      </c>
      <c r="T30" s="85">
        <f>分析係数表!F33</f>
        <v>0.64409154600653895</v>
      </c>
      <c r="U30" s="86">
        <f t="shared" si="7"/>
        <v>0.11806544760196774</v>
      </c>
      <c r="V30" s="87">
        <f>分析係数表!D33</f>
        <v>0.11583372255955161</v>
      </c>
      <c r="W30" s="167">
        <f t="shared" si="8"/>
        <v>0</v>
      </c>
      <c r="X30" s="76">
        <f>分析係数表!E33</f>
        <v>0.11116300794021486</v>
      </c>
      <c r="Y30" s="166">
        <f t="shared" si="9"/>
        <v>0</v>
      </c>
    </row>
    <row r="31" spans="1:25" x14ac:dyDescent="0.2">
      <c r="A31" s="6" t="s">
        <v>19</v>
      </c>
      <c r="B31" s="5" t="s">
        <v>275</v>
      </c>
      <c r="C31" s="90"/>
      <c r="D31" s="76">
        <f>投入係数表!T31</f>
        <v>4.2824074074074077E-2</v>
      </c>
      <c r="E31" s="77">
        <f t="shared" si="0"/>
        <v>4.2824074074074074</v>
      </c>
      <c r="F31" s="76">
        <f>分析係数表!C34</f>
        <v>0.16452089215864052</v>
      </c>
      <c r="G31" s="77">
        <f t="shared" si="1"/>
        <v>0.70454548725343746</v>
      </c>
      <c r="H31" s="77">
        <v>0.79242410180262912</v>
      </c>
      <c r="I31" s="77">
        <f t="shared" si="2"/>
        <v>0.79242410180262912</v>
      </c>
      <c r="J31" s="76">
        <f>分析係数表!G34</f>
        <v>0.42495687176538238</v>
      </c>
      <c r="K31" s="78">
        <f t="shared" si="3"/>
        <v>0.33674606741353819</v>
      </c>
      <c r="L31" s="79"/>
      <c r="M31" s="80"/>
      <c r="N31" s="81">
        <f>分析係数表!H34</f>
        <v>0.1722879182316833</v>
      </c>
      <c r="O31" s="82">
        <f t="shared" si="4"/>
        <v>2.4836947601622397</v>
      </c>
      <c r="P31" s="76">
        <f>分析係数表!C34</f>
        <v>0.16452089215864052</v>
      </c>
      <c r="Q31" s="82">
        <f t="shared" si="5"/>
        <v>0.40861967779163239</v>
      </c>
      <c r="R31" s="83">
        <v>0.45935602646866092</v>
      </c>
      <c r="S31" s="84">
        <f t="shared" si="6"/>
        <v>1.2517801282712901</v>
      </c>
      <c r="T31" s="85">
        <f>分析係数表!F34</f>
        <v>0.6985815602836879</v>
      </c>
      <c r="U31" s="86">
        <f t="shared" si="7"/>
        <v>0.87447051513987284</v>
      </c>
      <c r="V31" s="87">
        <f>分析係数表!D34</f>
        <v>0.35882691201840139</v>
      </c>
      <c r="W31" s="167">
        <f t="shared" si="8"/>
        <v>0</v>
      </c>
      <c r="X31" s="76">
        <f>分析係数表!E34</f>
        <v>0.25177304964539005</v>
      </c>
      <c r="Y31" s="166">
        <f t="shared" si="9"/>
        <v>0</v>
      </c>
    </row>
    <row r="32" spans="1:25" x14ac:dyDescent="0.2">
      <c r="A32" s="6" t="s">
        <v>20</v>
      </c>
      <c r="B32" s="5" t="s">
        <v>37</v>
      </c>
      <c r="C32" s="90"/>
      <c r="D32" s="76">
        <f>投入係数表!T32</f>
        <v>5.7870370370370367E-3</v>
      </c>
      <c r="E32" s="77">
        <f t="shared" si="0"/>
        <v>0.57870370370370372</v>
      </c>
      <c r="F32" s="76">
        <f>分析係数表!C35</f>
        <v>0.4086737714624038</v>
      </c>
      <c r="G32" s="77">
        <f t="shared" si="1"/>
        <v>0.23650102515185406</v>
      </c>
      <c r="H32" s="77">
        <v>0.32196958169217615</v>
      </c>
      <c r="I32" s="77">
        <f t="shared" si="2"/>
        <v>0.32196958169217615</v>
      </c>
      <c r="J32" s="76">
        <f>分析係数表!G35</f>
        <v>0.3140916808149406</v>
      </c>
      <c r="K32" s="78">
        <f t="shared" si="3"/>
        <v>0.10112796708497894</v>
      </c>
      <c r="L32" s="79"/>
      <c r="M32" s="80"/>
      <c r="N32" s="81">
        <f>分析係数表!H35</f>
        <v>6.449629679439764E-2</v>
      </c>
      <c r="O32" s="82">
        <f t="shared" si="4"/>
        <v>0.92977566878891993</v>
      </c>
      <c r="P32" s="76">
        <f>分析係数表!C35</f>
        <v>0.4086737714624038</v>
      </c>
      <c r="Q32" s="82">
        <f t="shared" si="5"/>
        <v>0.37997492917794673</v>
      </c>
      <c r="R32" s="83">
        <v>0.43015479511181298</v>
      </c>
      <c r="S32" s="84">
        <f t="shared" si="6"/>
        <v>0.75212437680398914</v>
      </c>
      <c r="T32" s="85">
        <f>分析係数表!F35</f>
        <v>0.64261460101867574</v>
      </c>
      <c r="U32" s="86">
        <f t="shared" si="7"/>
        <v>0.48332610631631562</v>
      </c>
      <c r="V32" s="87">
        <f>分析係数表!D35</f>
        <v>5.9932088285229203E-2</v>
      </c>
      <c r="W32" s="167">
        <f t="shared" si="8"/>
        <v>0</v>
      </c>
      <c r="X32" s="76">
        <f>分析係数表!E35</f>
        <v>5.2631578947368418E-2</v>
      </c>
      <c r="Y32" s="166">
        <f t="shared" si="9"/>
        <v>0</v>
      </c>
    </row>
    <row r="33" spans="1:25" x14ac:dyDescent="0.2">
      <c r="A33" s="6" t="s">
        <v>21</v>
      </c>
      <c r="B33" s="5" t="s">
        <v>38</v>
      </c>
      <c r="C33" s="90"/>
      <c r="D33" s="76">
        <f>投入係数表!T33</f>
        <v>0</v>
      </c>
      <c r="E33" s="77">
        <f t="shared" si="0"/>
        <v>0</v>
      </c>
      <c r="F33" s="76">
        <f>分析係数表!C36</f>
        <v>0.74689610106730564</v>
      </c>
      <c r="G33" s="77">
        <f t="shared" si="1"/>
        <v>0</v>
      </c>
      <c r="H33" s="77">
        <v>5.4335369209742801E-2</v>
      </c>
      <c r="I33" s="77">
        <f t="shared" si="2"/>
        <v>5.4335369209742801E-2</v>
      </c>
      <c r="J33" s="76">
        <f>分析係数表!G36</f>
        <v>1.5876708345449259E-2</v>
      </c>
      <c r="K33" s="78">
        <f t="shared" si="3"/>
        <v>8.6266680978539022E-4</v>
      </c>
      <c r="L33" s="79"/>
      <c r="M33" s="80"/>
      <c r="N33" s="81">
        <f>分析係数表!H36</f>
        <v>4.3132018559256094E-2</v>
      </c>
      <c r="O33" s="82">
        <f t="shared" si="4"/>
        <v>0.62178920954159234</v>
      </c>
      <c r="P33" s="76">
        <f>分析係数表!C36</f>
        <v>0.74689610106730564</v>
      </c>
      <c r="Q33" s="82">
        <f t="shared" si="5"/>
        <v>0.46441193629233724</v>
      </c>
      <c r="R33" s="83">
        <v>0.53541901537757108</v>
      </c>
      <c r="S33" s="84">
        <f t="shared" si="6"/>
        <v>0.58975438458731388</v>
      </c>
      <c r="T33" s="85">
        <f>分析係数表!F36</f>
        <v>0.88601337598138996</v>
      </c>
      <c r="U33" s="86">
        <f t="shared" si="7"/>
        <v>0.52253027328803303</v>
      </c>
      <c r="V33" s="87">
        <f>分析係数表!D36</f>
        <v>1.0468159348647864E-2</v>
      </c>
      <c r="W33" s="167">
        <f t="shared" si="8"/>
        <v>0</v>
      </c>
      <c r="X33" s="76">
        <f>分析係数表!E36</f>
        <v>4.1291072986333237E-3</v>
      </c>
      <c r="Y33" s="166">
        <f t="shared" si="9"/>
        <v>0</v>
      </c>
    </row>
    <row r="34" spans="1:25" x14ac:dyDescent="0.2">
      <c r="A34" s="6" t="s">
        <v>22</v>
      </c>
      <c r="B34" s="5" t="s">
        <v>378</v>
      </c>
      <c r="C34" s="90"/>
      <c r="D34" s="76">
        <f>投入係数表!T34</f>
        <v>1.7361111111111112E-2</v>
      </c>
      <c r="E34" s="77">
        <f t="shared" si="0"/>
        <v>1.7361111111111112</v>
      </c>
      <c r="F34" s="76">
        <f>分析係数表!C37</f>
        <v>0.19184325518019074</v>
      </c>
      <c r="G34" s="77">
        <f t="shared" si="1"/>
        <v>0.33306120691005336</v>
      </c>
      <c r="H34" s="77">
        <v>0.43756101580608137</v>
      </c>
      <c r="I34" s="77">
        <f t="shared" si="2"/>
        <v>0.43756101580608137</v>
      </c>
      <c r="J34" s="76">
        <f>分析係数表!G37</f>
        <v>0.41984423991099423</v>
      </c>
      <c r="K34" s="78">
        <f t="shared" si="3"/>
        <v>0.18370747209578678</v>
      </c>
      <c r="L34" s="79"/>
      <c r="M34" s="80"/>
      <c r="N34" s="81">
        <f>分析係数表!H37</f>
        <v>5.2046609477516596E-2</v>
      </c>
      <c r="O34" s="82">
        <f t="shared" si="4"/>
        <v>0.75030154505486568</v>
      </c>
      <c r="P34" s="76">
        <f>分析係数表!C37</f>
        <v>0.19184325518019074</v>
      </c>
      <c r="Q34" s="82">
        <f t="shared" si="5"/>
        <v>0.14394029077005197</v>
      </c>
      <c r="R34" s="83">
        <v>0.1924639828583691</v>
      </c>
      <c r="S34" s="84">
        <f t="shared" si="6"/>
        <v>0.6300249986644505</v>
      </c>
      <c r="T34" s="85">
        <f>分析係数表!F37</f>
        <v>0.69485182562961467</v>
      </c>
      <c r="U34" s="86">
        <f t="shared" si="7"/>
        <v>0.43777402051428899</v>
      </c>
      <c r="V34" s="87">
        <f>分析係数表!D37</f>
        <v>8.7589764337008186E-2</v>
      </c>
      <c r="W34" s="167">
        <f t="shared" si="8"/>
        <v>0</v>
      </c>
      <c r="X34" s="76">
        <f>分析係数表!E37</f>
        <v>8.1420046525740877E-2</v>
      </c>
      <c r="Y34" s="166">
        <f t="shared" si="9"/>
        <v>0</v>
      </c>
    </row>
    <row r="35" spans="1:25" x14ac:dyDescent="0.2">
      <c r="A35" s="6" t="s">
        <v>23</v>
      </c>
      <c r="B35" s="5" t="s">
        <v>194</v>
      </c>
      <c r="C35" s="90"/>
      <c r="D35" s="76">
        <f>投入係数表!T35</f>
        <v>8.1018518518518514E-3</v>
      </c>
      <c r="E35" s="77">
        <f t="shared" si="0"/>
        <v>0.81018518518518512</v>
      </c>
      <c r="F35" s="76">
        <f>分析係数表!C38</f>
        <v>3.8450184501845008E-2</v>
      </c>
      <c r="G35" s="77">
        <f t="shared" si="1"/>
        <v>3.1151769851031835E-2</v>
      </c>
      <c r="H35" s="77">
        <v>3.8892591511419328E-2</v>
      </c>
      <c r="I35" s="77">
        <f t="shared" si="2"/>
        <v>3.8892591511419328E-2</v>
      </c>
      <c r="J35" s="76">
        <f>分析係数表!G38</f>
        <v>0.35618279569892475</v>
      </c>
      <c r="K35" s="78">
        <f t="shared" si="3"/>
        <v>1.3852871976513605E-2</v>
      </c>
      <c r="L35" s="79"/>
      <c r="M35" s="80"/>
      <c r="N35" s="81">
        <f>分析係数表!H38</f>
        <v>4.5927434461426143E-2</v>
      </c>
      <c r="O35" s="82">
        <f t="shared" si="4"/>
        <v>0.66208779750965541</v>
      </c>
      <c r="P35" s="76">
        <f>分析係数表!C38</f>
        <v>3.8450184501845008E-2</v>
      </c>
      <c r="Q35" s="82">
        <f t="shared" si="5"/>
        <v>2.545739797066645E-2</v>
      </c>
      <c r="R35" s="83">
        <v>3.3254117932974607E-2</v>
      </c>
      <c r="S35" s="84">
        <f t="shared" si="6"/>
        <v>7.2146709444393942E-2</v>
      </c>
      <c r="T35" s="85">
        <f>分析係数表!F38</f>
        <v>0.56854838709677424</v>
      </c>
      <c r="U35" s="86">
        <f t="shared" si="7"/>
        <v>4.1018895288949787E-2</v>
      </c>
      <c r="V35" s="87">
        <f>分析係数表!D38</f>
        <v>5.6451612903225805E-2</v>
      </c>
      <c r="W35" s="167">
        <f t="shared" si="8"/>
        <v>0</v>
      </c>
      <c r="X35" s="76">
        <f>分析係数表!E38</f>
        <v>4.7043010752688172E-2</v>
      </c>
      <c r="Y35" s="166">
        <f t="shared" si="9"/>
        <v>0</v>
      </c>
    </row>
    <row r="36" spans="1:25" x14ac:dyDescent="0.2">
      <c r="A36" s="6" t="s">
        <v>24</v>
      </c>
      <c r="B36" s="5" t="s">
        <v>39</v>
      </c>
      <c r="C36" s="90"/>
      <c r="D36" s="76">
        <f>投入係数表!T36</f>
        <v>0</v>
      </c>
      <c r="E36" s="77">
        <f t="shared" si="0"/>
        <v>0</v>
      </c>
      <c r="F36" s="76">
        <f>分析係数表!C39</f>
        <v>1</v>
      </c>
      <c r="G36" s="77">
        <f t="shared" si="1"/>
        <v>0</v>
      </c>
      <c r="H36" s="77">
        <v>4.0703384784168253E-2</v>
      </c>
      <c r="I36" s="77">
        <f t="shared" si="2"/>
        <v>4.0703384784168253E-2</v>
      </c>
      <c r="J36" s="76">
        <f>分析係数表!G39</f>
        <v>0.35147550111358572</v>
      </c>
      <c r="K36" s="78">
        <f t="shared" si="3"/>
        <v>1.4306242564034637E-2</v>
      </c>
      <c r="L36" s="79"/>
      <c r="M36" s="80"/>
      <c r="N36" s="81">
        <f>分析係数表!H39</f>
        <v>4.1114708114391111E-3</v>
      </c>
      <c r="O36" s="82">
        <f t="shared" si="4"/>
        <v>5.9270775430690759E-2</v>
      </c>
      <c r="P36" s="76">
        <f>分析係数表!C39</f>
        <v>1</v>
      </c>
      <c r="Q36" s="82">
        <f t="shared" si="5"/>
        <v>5.9270775430690759E-2</v>
      </c>
      <c r="R36" s="83">
        <v>0.31338087227763017</v>
      </c>
      <c r="S36" s="84">
        <f t="shared" si="6"/>
        <v>0.35408425706179841</v>
      </c>
      <c r="T36" s="85">
        <f>分析係数表!F39</f>
        <v>0.70211581291759462</v>
      </c>
      <c r="U36" s="86">
        <f t="shared" si="7"/>
        <v>0.24860815598826713</v>
      </c>
      <c r="V36" s="87">
        <f>分析係数表!D39</f>
        <v>7.4053452115812921E-2</v>
      </c>
      <c r="W36" s="167">
        <f t="shared" si="8"/>
        <v>0</v>
      </c>
      <c r="X36" s="76">
        <f>分析係数表!E39</f>
        <v>9.3819599109131402E-2</v>
      </c>
      <c r="Y36" s="166">
        <f t="shared" si="9"/>
        <v>0</v>
      </c>
    </row>
    <row r="37" spans="1:25" x14ac:dyDescent="0.2">
      <c r="A37" s="6" t="s">
        <v>25</v>
      </c>
      <c r="B37" s="5" t="s">
        <v>40</v>
      </c>
      <c r="C37" s="90"/>
      <c r="D37" s="76">
        <f>投入係数表!T37</f>
        <v>1.1574074074074073E-3</v>
      </c>
      <c r="E37" s="77">
        <f t="shared" si="0"/>
        <v>0.11574074074074073</v>
      </c>
      <c r="F37" s="76">
        <f>分析係数表!C40</f>
        <v>0.87072171446580526</v>
      </c>
      <c r="G37" s="77">
        <f t="shared" si="1"/>
        <v>0.10077797621132004</v>
      </c>
      <c r="H37" s="77">
        <v>0.10443563024916795</v>
      </c>
      <c r="I37" s="77">
        <f t="shared" si="2"/>
        <v>0.10443563024916795</v>
      </c>
      <c r="J37" s="76">
        <f>分析係数表!G40</f>
        <v>0.51632160548710782</v>
      </c>
      <c r="K37" s="78">
        <f t="shared" si="3"/>
        <v>5.3922372280308356E-2</v>
      </c>
      <c r="L37" s="79"/>
      <c r="M37" s="80"/>
      <c r="N37" s="81">
        <f>分析係数表!H40</f>
        <v>3.2209723436344248E-2</v>
      </c>
      <c r="O37" s="82">
        <f t="shared" si="4"/>
        <v>0.46433390191379931</v>
      </c>
      <c r="P37" s="76">
        <f>分析係数表!C40</f>
        <v>0.87072171446580526</v>
      </c>
      <c r="Q37" s="82">
        <f t="shared" si="5"/>
        <v>0.40430561115898039</v>
      </c>
      <c r="R37" s="83">
        <v>0.40513442502540076</v>
      </c>
      <c r="S37" s="84">
        <f t="shared" si="6"/>
        <v>0.50957005527456867</v>
      </c>
      <c r="T37" s="85">
        <f>分析係数表!F40</f>
        <v>0.71084719928870821</v>
      </c>
      <c r="U37" s="86">
        <f t="shared" si="7"/>
        <v>0.36222644663331938</v>
      </c>
      <c r="V37" s="87">
        <f>分析係数表!D40</f>
        <v>7.6590880223548832E-2</v>
      </c>
      <c r="W37" s="167">
        <f t="shared" si="8"/>
        <v>0</v>
      </c>
      <c r="X37" s="76">
        <f>分析係数表!E40</f>
        <v>4.8520259113425633E-2</v>
      </c>
      <c r="Y37" s="166">
        <f t="shared" si="9"/>
        <v>0</v>
      </c>
    </row>
    <row r="38" spans="1:25" x14ac:dyDescent="0.2">
      <c r="A38" s="6" t="s">
        <v>26</v>
      </c>
      <c r="B38" s="5" t="s">
        <v>277</v>
      </c>
      <c r="C38" s="90"/>
      <c r="D38" s="76">
        <f>投入係数表!T38</f>
        <v>0</v>
      </c>
      <c r="E38" s="77">
        <f t="shared" si="0"/>
        <v>0</v>
      </c>
      <c r="F38" s="76">
        <f>分析係数表!C41</f>
        <v>0.84583808437856334</v>
      </c>
      <c r="G38" s="77">
        <f t="shared" si="1"/>
        <v>0</v>
      </c>
      <c r="H38" s="77">
        <v>7.9954929879263179E-4</v>
      </c>
      <c r="I38" s="77">
        <f t="shared" si="2"/>
        <v>7.9954929879263179E-4</v>
      </c>
      <c r="J38" s="76">
        <f>分析係数表!G41</f>
        <v>0.44301808878315901</v>
      </c>
      <c r="K38" s="78">
        <f t="shared" si="3"/>
        <v>3.5421480223902667E-4</v>
      </c>
      <c r="L38" s="79"/>
      <c r="M38" s="80"/>
      <c r="N38" s="81">
        <f>分析係数表!H41</f>
        <v>7.1326333586297655E-2</v>
      </c>
      <c r="O38" s="82">
        <f t="shared" si="4"/>
        <v>1.0282371672263524</v>
      </c>
      <c r="P38" s="76">
        <f>分析係数表!C41</f>
        <v>0.84583808437856334</v>
      </c>
      <c r="Q38" s="82">
        <f t="shared" si="5"/>
        <v>0.86972215581357837</v>
      </c>
      <c r="R38" s="83">
        <v>0.88786592220480198</v>
      </c>
      <c r="S38" s="84">
        <f t="shared" si="6"/>
        <v>0.88866547150359465</v>
      </c>
      <c r="T38" s="85">
        <f>分析係数表!F41</f>
        <v>0.54692759998204588</v>
      </c>
      <c r="U38" s="86">
        <f t="shared" si="7"/>
        <v>0.48603567351637422</v>
      </c>
      <c r="V38" s="87">
        <f>分析係数表!D41</f>
        <v>0.14515911845235424</v>
      </c>
      <c r="W38" s="167">
        <f t="shared" si="8"/>
        <v>0</v>
      </c>
      <c r="X38" s="76">
        <f>分析係数表!E41</f>
        <v>0.14242111405359306</v>
      </c>
      <c r="Y38" s="166">
        <f t="shared" si="9"/>
        <v>0</v>
      </c>
    </row>
    <row r="39" spans="1:25" x14ac:dyDescent="0.2">
      <c r="A39" s="6" t="s">
        <v>51</v>
      </c>
      <c r="B39" s="5" t="s">
        <v>368</v>
      </c>
      <c r="C39" s="90"/>
      <c r="D39" s="76">
        <f>投入係数表!T39</f>
        <v>1.1574074074074073E-3</v>
      </c>
      <c r="E39" s="77">
        <f>$C$22*D39</f>
        <v>0.11574074074074073</v>
      </c>
      <c r="F39" s="76">
        <f>分析係数表!C42</f>
        <v>0.23407560849300879</v>
      </c>
      <c r="G39" s="77">
        <f>E39*F39</f>
        <v>2.7092084316320458E-2</v>
      </c>
      <c r="H39" s="77">
        <v>3.0192604395967597E-2</v>
      </c>
      <c r="I39" s="77">
        <f>C39+H39</f>
        <v>3.0192604395967597E-2</v>
      </c>
      <c r="J39" s="76">
        <f>分析係数表!G42</f>
        <v>0.48351648351648352</v>
      </c>
      <c r="K39" s="78">
        <f>I39*J39</f>
        <v>1.4598621905742574E-2</v>
      </c>
      <c r="L39" s="79"/>
      <c r="M39" s="80"/>
      <c r="N39" s="81">
        <f>分析係数表!H42</f>
        <v>1.4092354393413963E-2</v>
      </c>
      <c r="O39" s="82">
        <f t="shared" si="4"/>
        <v>0.20315473728229752</v>
      </c>
      <c r="P39" s="76">
        <f>分析係数表!C42</f>
        <v>0.23407560849300879</v>
      </c>
      <c r="Q39" s="82">
        <f>O39*P39</f>
        <v>4.7553568747591132E-2</v>
      </c>
      <c r="R39" s="83">
        <v>5.0712251693604583E-2</v>
      </c>
      <c r="S39" s="84">
        <f>I39+R39</f>
        <v>8.090485608957218E-2</v>
      </c>
      <c r="T39" s="85">
        <f>分析係数表!F42</f>
        <v>0.55384615384615388</v>
      </c>
      <c r="U39" s="86">
        <f>S39*T39</f>
        <v>4.4808843372686133E-2</v>
      </c>
      <c r="V39" s="87">
        <f>分析係数表!D42</f>
        <v>0.66153846153846152</v>
      </c>
      <c r="W39" s="167">
        <f>ROUND(S39*V39,0)</f>
        <v>0</v>
      </c>
      <c r="X39" s="76">
        <f>分析係数表!E42</f>
        <v>0.56483516483516483</v>
      </c>
      <c r="Y39" s="166">
        <f>ROUND(S39*X39,0)</f>
        <v>0</v>
      </c>
    </row>
    <row r="40" spans="1:25" x14ac:dyDescent="0.2">
      <c r="A40" s="6" t="s">
        <v>195</v>
      </c>
      <c r="B40" s="5" t="s">
        <v>41</v>
      </c>
      <c r="C40" s="90"/>
      <c r="D40" s="76">
        <f>投入係数表!T40</f>
        <v>4.2824074074074077E-2</v>
      </c>
      <c r="E40" s="77">
        <f>$C$22*D40</f>
        <v>4.2824074074074074</v>
      </c>
      <c r="F40" s="76">
        <f>分析係数表!C43</f>
        <v>0.27699973067600325</v>
      </c>
      <c r="G40" s="77">
        <f>E40*F40</f>
        <v>1.1862256984967732</v>
      </c>
      <c r="H40" s="77">
        <v>1.4696295174771381</v>
      </c>
      <c r="I40" s="77">
        <f>C40+H40</f>
        <v>1.4696295174771381</v>
      </c>
      <c r="J40" s="76">
        <f>分析係数表!G43</f>
        <v>0.36947234730400647</v>
      </c>
      <c r="K40" s="78">
        <f>I40*J40</f>
        <v>0.54298746748953264</v>
      </c>
      <c r="L40" s="79"/>
      <c r="M40" s="80"/>
      <c r="N40" s="81">
        <f>分析係数表!H43</f>
        <v>3.8415354614357487E-2</v>
      </c>
      <c r="O40" s="82">
        <f t="shared" si="4"/>
        <v>0.55379399754049607</v>
      </c>
      <c r="P40" s="76">
        <f>分析係数表!C43</f>
        <v>0.27699973067600325</v>
      </c>
      <c r="Q40" s="82">
        <f>O40*P40</f>
        <v>0.15340078816870462</v>
      </c>
      <c r="R40" s="83">
        <v>0.26601345848286695</v>
      </c>
      <c r="S40" s="84">
        <f>I40+R40</f>
        <v>1.7356429759600052</v>
      </c>
      <c r="T40" s="85">
        <f>分析係数表!F43</f>
        <v>0.59762152176423045</v>
      </c>
      <c r="U40" s="86">
        <f>S40*T40</f>
        <v>1.0372575965326158</v>
      </c>
      <c r="V40" s="87">
        <f>分析係数表!D43</f>
        <v>0.12735249971134974</v>
      </c>
      <c r="W40" s="167">
        <f>ROUND(S40*V40,0)</f>
        <v>0</v>
      </c>
      <c r="X40" s="76">
        <f>分析係数表!E43</f>
        <v>0.10079667474887426</v>
      </c>
      <c r="Y40" s="166">
        <f>ROUND(S40*X40,0)</f>
        <v>0</v>
      </c>
    </row>
    <row r="41" spans="1:25" x14ac:dyDescent="0.2">
      <c r="A41" s="6" t="s">
        <v>341</v>
      </c>
      <c r="B41" s="5" t="s">
        <v>42</v>
      </c>
      <c r="C41" s="90"/>
      <c r="D41" s="76">
        <f>投入係数表!T41</f>
        <v>0</v>
      </c>
      <c r="E41" s="77">
        <f>$C$22*D41</f>
        <v>0</v>
      </c>
      <c r="F41" s="76">
        <f>分析係数表!C44</f>
        <v>0.49584741394123377</v>
      </c>
      <c r="G41" s="77">
        <f>E41*F41</f>
        <v>0</v>
      </c>
      <c r="H41" s="77">
        <v>2.0514212742252197E-3</v>
      </c>
      <c r="I41" s="77">
        <f>C41+H41</f>
        <v>2.0514212742252197E-3</v>
      </c>
      <c r="J41" s="76">
        <f>分析係数表!G44</f>
        <v>0.26302305721605468</v>
      </c>
      <c r="K41" s="78">
        <f>I41*J41</f>
        <v>5.3957109518477171E-4</v>
      </c>
      <c r="L41" s="79"/>
      <c r="M41" s="80"/>
      <c r="N41" s="81">
        <f>分析係数表!H44</f>
        <v>0.12140366382001748</v>
      </c>
      <c r="O41" s="82">
        <f t="shared" si="4"/>
        <v>1.7501496726473593</v>
      </c>
      <c r="P41" s="76">
        <f>分析係数表!C44</f>
        <v>0.49584741394123377</v>
      </c>
      <c r="Q41" s="82">
        <f>O41*P41</f>
        <v>0.86780718919228994</v>
      </c>
      <c r="R41" s="83">
        <v>0.88367587499824285</v>
      </c>
      <c r="S41" s="84">
        <f>I41+R41</f>
        <v>0.88572729627246805</v>
      </c>
      <c r="T41" s="85">
        <f>分析係数表!F44</f>
        <v>0.50173640762880733</v>
      </c>
      <c r="U41" s="86">
        <f>S41*T41</f>
        <v>0.44440163177052444</v>
      </c>
      <c r="V41" s="87">
        <f>分析係数表!D44</f>
        <v>0.16572729860518076</v>
      </c>
      <c r="W41" s="167">
        <f>ROUND(S41*V41,0)</f>
        <v>0</v>
      </c>
      <c r="X41" s="76">
        <f>分析係数表!E44</f>
        <v>0.11534301167093652</v>
      </c>
      <c r="Y41" s="166">
        <f>ROUND(S41*X41,0)</f>
        <v>0</v>
      </c>
    </row>
    <row r="42" spans="1:25" x14ac:dyDescent="0.2">
      <c r="A42" s="6" t="s">
        <v>342</v>
      </c>
      <c r="B42" s="5" t="s">
        <v>279</v>
      </c>
      <c r="C42" s="90"/>
      <c r="D42" s="76">
        <f>投入係数表!T42</f>
        <v>1.1574074074074073E-3</v>
      </c>
      <c r="E42" s="77">
        <f>$C$22*D42</f>
        <v>0.11574074074074073</v>
      </c>
      <c r="F42" s="76">
        <f>分析係数表!C45</f>
        <v>1</v>
      </c>
      <c r="G42" s="77">
        <f>E42*F42</f>
        <v>0.11574074074074073</v>
      </c>
      <c r="H42" s="77">
        <v>0.14071450484849993</v>
      </c>
      <c r="I42" s="77">
        <f>C42+H42</f>
        <v>0.14071450484849993</v>
      </c>
      <c r="J42" s="76">
        <f>分析係数表!G45</f>
        <v>0</v>
      </c>
      <c r="K42" s="78">
        <f>I42*J42</f>
        <v>0</v>
      </c>
      <c r="L42" s="79"/>
      <c r="M42" s="80"/>
      <c r="N42" s="81">
        <f>分析係数表!H45</f>
        <v>0</v>
      </c>
      <c r="O42" s="82">
        <f t="shared" si="4"/>
        <v>0</v>
      </c>
      <c r="P42" s="76">
        <f>分析係数表!C45</f>
        <v>1</v>
      </c>
      <c r="Q42" s="82">
        <f>O42*P42</f>
        <v>0</v>
      </c>
      <c r="R42" s="83">
        <v>1.6804186760945309E-2</v>
      </c>
      <c r="S42" s="84">
        <f>I42+R42</f>
        <v>0.15751869160944523</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投入係数表!T43</f>
        <v>1.1574074074074073E-3</v>
      </c>
      <c r="E43" s="77">
        <f>$C$22*D43</f>
        <v>0.11574074074074073</v>
      </c>
      <c r="F43" s="76">
        <f>分析係数表!C46</f>
        <v>1</v>
      </c>
      <c r="G43" s="77">
        <f>E43*F43</f>
        <v>0.11574074074074073</v>
      </c>
      <c r="H43" s="77">
        <v>0.21453576688187903</v>
      </c>
      <c r="I43" s="77">
        <f>C43+H43</f>
        <v>0.21453576688187903</v>
      </c>
      <c r="J43" s="76">
        <f>分析係数表!G46</f>
        <v>9.2759598041741824E-3</v>
      </c>
      <c r="K43" s="78">
        <f>I43*J43</f>
        <v>1.9900251501539928E-3</v>
      </c>
      <c r="L43" s="79"/>
      <c r="M43" s="80"/>
      <c r="N43" s="81">
        <f>分析係数表!H46</f>
        <v>9.0452357851660434E-2</v>
      </c>
      <c r="O43" s="82">
        <f t="shared" si="4"/>
        <v>1.3039570594751966</v>
      </c>
      <c r="P43" s="76">
        <f>分析係数表!C46</f>
        <v>1</v>
      </c>
      <c r="Q43" s="82">
        <f>O43*P43</f>
        <v>1.3039570594751966</v>
      </c>
      <c r="R43" s="83">
        <v>1.3393408137568654</v>
      </c>
      <c r="S43" s="84">
        <f>I43+R43</f>
        <v>1.5538765806387445</v>
      </c>
      <c r="T43" s="85">
        <f>分析係数表!F46</f>
        <v>0.31349308597440523</v>
      </c>
      <c r="U43" s="86">
        <f>S43*T43</f>
        <v>0.48712956448779671</v>
      </c>
      <c r="V43" s="87">
        <f>分析係数表!D46</f>
        <v>1.71777033410633E-4</v>
      </c>
      <c r="W43" s="167">
        <f>ROUND(S43*V43,0)</f>
        <v>0</v>
      </c>
      <c r="X43" s="76">
        <f>分析係数表!E46</f>
        <v>5.1533110023189901E-4</v>
      </c>
      <c r="Y43" s="166">
        <f>ROUND(S43*X43,0)</f>
        <v>0</v>
      </c>
    </row>
    <row r="44" spans="1:25" x14ac:dyDescent="0.2">
      <c r="A44" s="192">
        <v>40</v>
      </c>
      <c r="B44" s="14" t="s">
        <v>151</v>
      </c>
      <c r="C44" s="197">
        <f>SUM(C5:C43)</f>
        <v>100</v>
      </c>
      <c r="D44" s="92">
        <f>投入係数表!T44</f>
        <v>0.64120370370370372</v>
      </c>
      <c r="E44" s="91">
        <f>SUM(E5:E43)</f>
        <v>64.120370370370381</v>
      </c>
      <c r="F44" s="92">
        <f>分析係数表!C47</f>
        <v>0.37574754530031729</v>
      </c>
      <c r="G44" s="91">
        <f>SUM(G5:G43)</f>
        <v>13.168812689782285</v>
      </c>
      <c r="H44" s="91">
        <f>SUM(H5:H43)</f>
        <v>15.855909974408091</v>
      </c>
      <c r="I44" s="91">
        <f>SUM(I5:I43)</f>
        <v>115.85590997440808</v>
      </c>
      <c r="J44" s="92">
        <f>分析係数表!G47</f>
        <v>0.18377890112838052</v>
      </c>
      <c r="K44" s="93">
        <f>SUM(K5:K43)</f>
        <v>22.979735907662395</v>
      </c>
      <c r="L44" s="94">
        <f>最終需要_まとめ!$L$33</f>
        <v>0.62733333333333341</v>
      </c>
      <c r="M44" s="91">
        <f>K44*L44</f>
        <v>14.415954326073544</v>
      </c>
      <c r="N44" s="95">
        <f>分析係数表!H47</f>
        <v>1</v>
      </c>
      <c r="O44" s="96">
        <f>SUM(O5:O43)</f>
        <v>14.415954326073543</v>
      </c>
      <c r="P44" s="92">
        <f>分析係数表!C47</f>
        <v>0.37574754530031729</v>
      </c>
      <c r="Q44" s="96">
        <f>SUM(Q5:Q43)</f>
        <v>6.1908581139442109</v>
      </c>
      <c r="R44" s="91">
        <f>SUM(R5:R43)</f>
        <v>7.3666003218205454</v>
      </c>
      <c r="S44" s="97">
        <f>SUM(S5:S43)</f>
        <v>123.22251029622863</v>
      </c>
      <c r="T44" s="98">
        <f>分析係数表!F47</f>
        <v>0.42462652784065186</v>
      </c>
      <c r="U44" s="99">
        <f>SUM(U5:U43)</f>
        <v>45.566848770079694</v>
      </c>
      <c r="V44" s="100">
        <f>分析係数表!D47</f>
        <v>4.7224737186258234E-2</v>
      </c>
      <c r="W44" s="164">
        <f>SUM(W5:W43)</f>
        <v>25</v>
      </c>
      <c r="X44" s="92">
        <f>分析係数表!E47</f>
        <v>3.9558288483141357E-2</v>
      </c>
      <c r="Y44" s="165">
        <f>SUM(Y5:Y43)</f>
        <v>22</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M31" sqref="M3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2015年赤穂市産業連関表</v>
      </c>
      <c r="H1" s="401"/>
      <c r="I1" s="401"/>
    </row>
    <row r="2" spans="1:25" x14ac:dyDescent="0.2">
      <c r="B2" s="3" t="s">
        <v>296</v>
      </c>
      <c r="S2" s="3" t="s">
        <v>153</v>
      </c>
      <c r="U2" s="64" t="s">
        <v>210</v>
      </c>
      <c r="W2" s="3" t="s">
        <v>130</v>
      </c>
      <c r="Y2" s="3" t="s">
        <v>154</v>
      </c>
    </row>
    <row r="3" spans="1:25" ht="44" x14ac:dyDescent="0.2">
      <c r="B3" s="65"/>
      <c r="C3" s="66" t="s">
        <v>228</v>
      </c>
      <c r="D3" s="66" t="s">
        <v>314</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投入係数表!U5</f>
        <v>0</v>
      </c>
      <c r="E5" s="77">
        <f t="shared" ref="E5:E38" si="0">$C$23*D5</f>
        <v>0</v>
      </c>
      <c r="F5" s="76">
        <f>分析係数表!C8</f>
        <v>1</v>
      </c>
      <c r="G5" s="77">
        <f t="shared" ref="G5:G38" si="1">E5*F5</f>
        <v>0</v>
      </c>
      <c r="H5" s="77">
        <f t="array" ref="H5:H43">MMULT(逆行列係数!C5:AO43,'19'!G5:G43)</f>
        <v>3.1087242489582618E-3</v>
      </c>
      <c r="I5" s="77">
        <f t="shared" ref="I5:I38" si="2">C5+H5</f>
        <v>3.1087242489582618E-3</v>
      </c>
      <c r="J5" s="76">
        <f>分析係数表!G8</f>
        <v>0.11972098922003804</v>
      </c>
      <c r="K5" s="78">
        <f t="shared" ref="K5:K38" si="3">I5*J5</f>
        <v>3.7217954229760292E-4</v>
      </c>
      <c r="L5" s="79" t="s">
        <v>184</v>
      </c>
      <c r="M5" s="80" t="s">
        <v>184</v>
      </c>
      <c r="N5" s="81">
        <f>分析係数表!H8</f>
        <v>1.236323115495826E-2</v>
      </c>
      <c r="O5" s="82">
        <f t="shared" ref="O5:O43" si="4">$M$44*N5</f>
        <v>0.18443491164916212</v>
      </c>
      <c r="P5" s="76">
        <f>分析係数表!C8</f>
        <v>1</v>
      </c>
      <c r="Q5" s="82">
        <f t="shared" ref="Q5:Q38" si="5">O5*P5</f>
        <v>0.18443491164916212</v>
      </c>
      <c r="R5" s="83">
        <f t="array" ref="R5:R43">MMULT(逆行列係数!C5:AO43,'19'!Q5:Q43)</f>
        <v>0.24658465024892193</v>
      </c>
      <c r="S5" s="84">
        <f t="shared" ref="S5:S38" si="6">I5+R5</f>
        <v>0.24969337449788018</v>
      </c>
      <c r="T5" s="85">
        <f>分析係数表!F8</f>
        <v>0.45136334812935952</v>
      </c>
      <c r="U5" s="86">
        <f t="shared" ref="U5:U38" si="7">S5*T5</f>
        <v>0.11270243751908122</v>
      </c>
      <c r="V5" s="87">
        <f>分析係数表!D8</f>
        <v>6.2777425491439443E-2</v>
      </c>
      <c r="W5" s="167">
        <f t="shared" ref="W5:W38" si="8">ROUND(S5*V5,0)</f>
        <v>0</v>
      </c>
      <c r="X5" s="76">
        <f>分析係数表!E8</f>
        <v>5.7324032974001266E-2</v>
      </c>
      <c r="Y5" s="166">
        <f t="shared" ref="Y5:Y38" si="9">ROUND(S5*X5,0)</f>
        <v>0</v>
      </c>
    </row>
    <row r="6" spans="1:25" x14ac:dyDescent="0.2">
      <c r="A6" s="6" t="s">
        <v>220</v>
      </c>
      <c r="B6" s="5" t="s">
        <v>266</v>
      </c>
      <c r="C6" s="90"/>
      <c r="D6" s="76">
        <f>投入係数表!U6</f>
        <v>0</v>
      </c>
      <c r="E6" s="77">
        <f t="shared" si="0"/>
        <v>0</v>
      </c>
      <c r="F6" s="76">
        <f>分析係数表!C9</f>
        <v>2.7906976744186074E-2</v>
      </c>
      <c r="G6" s="77">
        <f t="shared" si="1"/>
        <v>0</v>
      </c>
      <c r="H6" s="77">
        <v>8.387810486754897E-5</v>
      </c>
      <c r="I6" s="77">
        <f t="shared" si="2"/>
        <v>8.387810486754897E-5</v>
      </c>
      <c r="J6" s="76">
        <f>分析係数表!G9</f>
        <v>0.2857142857142857</v>
      </c>
      <c r="K6" s="78">
        <f t="shared" si="3"/>
        <v>2.3965172819299705E-5</v>
      </c>
      <c r="L6" s="79"/>
      <c r="M6" s="80"/>
      <c r="N6" s="81">
        <f>分析係数表!H9</f>
        <v>6.5322433452770924E-4</v>
      </c>
      <c r="O6" s="82">
        <f t="shared" si="4"/>
        <v>9.7448127367078686E-3</v>
      </c>
      <c r="P6" s="76">
        <f>分析係数表!C9</f>
        <v>2.7906976744186074E-2</v>
      </c>
      <c r="Q6" s="82">
        <f t="shared" si="5"/>
        <v>2.7194826241975476E-4</v>
      </c>
      <c r="R6" s="83">
        <v>3.2282100763997632E-4</v>
      </c>
      <c r="S6" s="84">
        <f t="shared" si="6"/>
        <v>4.0669911250752527E-4</v>
      </c>
      <c r="T6" s="85">
        <f>分析係数表!F9</f>
        <v>0.7142857142857143</v>
      </c>
      <c r="U6" s="86">
        <f t="shared" si="7"/>
        <v>2.904993660768038E-4</v>
      </c>
      <c r="V6" s="87">
        <f>分析係数表!D9</f>
        <v>0</v>
      </c>
      <c r="W6" s="167">
        <f t="shared" si="8"/>
        <v>0</v>
      </c>
      <c r="X6" s="76">
        <f>分析係数表!E9</f>
        <v>0</v>
      </c>
      <c r="Y6" s="166">
        <f t="shared" si="9"/>
        <v>0</v>
      </c>
    </row>
    <row r="7" spans="1:25" x14ac:dyDescent="0.2">
      <c r="A7" s="6" t="s">
        <v>221</v>
      </c>
      <c r="B7" s="5" t="s">
        <v>267</v>
      </c>
      <c r="C7" s="90"/>
      <c r="D7" s="76">
        <f>投入係数表!U7</f>
        <v>0</v>
      </c>
      <c r="E7" s="77">
        <f t="shared" si="0"/>
        <v>0</v>
      </c>
      <c r="F7" s="76">
        <f>分析係数表!C10</f>
        <v>1</v>
      </c>
      <c r="G7" s="77">
        <f t="shared" si="1"/>
        <v>0</v>
      </c>
      <c r="H7" s="77">
        <v>5.216400475700789E-3</v>
      </c>
      <c r="I7" s="77">
        <f t="shared" si="2"/>
        <v>5.216400475700789E-3</v>
      </c>
      <c r="J7" s="76">
        <f>分析係数表!G10</f>
        <v>0.17979610750695088</v>
      </c>
      <c r="K7" s="78">
        <f t="shared" si="3"/>
        <v>9.3788850072840883E-4</v>
      </c>
      <c r="L7" s="79"/>
      <c r="M7" s="80"/>
      <c r="N7" s="81">
        <f>分析係数表!H10</f>
        <v>1.2488112277735618E-3</v>
      </c>
      <c r="O7" s="82">
        <f t="shared" si="4"/>
        <v>1.8629789055470924E-2</v>
      </c>
      <c r="P7" s="76">
        <f>分析係数表!C10</f>
        <v>1</v>
      </c>
      <c r="Q7" s="82">
        <f t="shared" si="5"/>
        <v>1.8629789055470924E-2</v>
      </c>
      <c r="R7" s="83">
        <v>2.7167508924474948E-2</v>
      </c>
      <c r="S7" s="84">
        <f t="shared" si="6"/>
        <v>3.2383909400175735E-2</v>
      </c>
      <c r="T7" s="85">
        <f>分析係数表!F10</f>
        <v>0.51899907321594063</v>
      </c>
      <c r="U7" s="86">
        <f t="shared" si="7"/>
        <v>1.6807218965800196E-2</v>
      </c>
      <c r="V7" s="87">
        <f>分析係数表!D10</f>
        <v>9.8239110287303061E-2</v>
      </c>
      <c r="W7" s="167">
        <f t="shared" si="8"/>
        <v>0</v>
      </c>
      <c r="X7" s="76">
        <f>分析係数表!E10</f>
        <v>2.9657089898053754E-2</v>
      </c>
      <c r="Y7" s="166">
        <f t="shared" si="9"/>
        <v>0</v>
      </c>
    </row>
    <row r="8" spans="1:25" x14ac:dyDescent="0.2">
      <c r="A8" s="6" t="s">
        <v>222</v>
      </c>
      <c r="B8" s="5" t="s">
        <v>27</v>
      </c>
      <c r="C8" s="90"/>
      <c r="D8" s="76">
        <f>投入係数表!U8</f>
        <v>4.19533478771606E-5</v>
      </c>
      <c r="E8" s="77">
        <f t="shared" si="0"/>
        <v>4.1953347877160601E-3</v>
      </c>
      <c r="F8" s="76">
        <f>分析係数表!C11</f>
        <v>4.7758906908440535E-3</v>
      </c>
      <c r="G8" s="77">
        <f t="shared" si="1"/>
        <v>2.0036460357627344E-5</v>
      </c>
      <c r="H8" s="77">
        <v>2.9848856211763175E-3</v>
      </c>
      <c r="I8" s="77">
        <f t="shared" si="2"/>
        <v>2.9848856211763175E-3</v>
      </c>
      <c r="J8" s="76">
        <f>分析係数表!G11</f>
        <v>0.34306569343065696</v>
      </c>
      <c r="K8" s="78">
        <f t="shared" si="3"/>
        <v>1.0240118554400506E-3</v>
      </c>
      <c r="L8" s="79"/>
      <c r="M8" s="80"/>
      <c r="N8" s="81">
        <f>分析係数表!H11</f>
        <v>-1.9212480427285565E-5</v>
      </c>
      <c r="O8" s="82">
        <f t="shared" si="4"/>
        <v>-2.866121393149373E-4</v>
      </c>
      <c r="P8" s="76">
        <f>分析係数表!C11</f>
        <v>4.7758906908440535E-3</v>
      </c>
      <c r="Q8" s="82">
        <f t="shared" si="5"/>
        <v>-1.368828248037108E-6</v>
      </c>
      <c r="R8" s="83">
        <v>8.3475712389159565E-4</v>
      </c>
      <c r="S8" s="84">
        <f t="shared" si="6"/>
        <v>3.819642745067913E-3</v>
      </c>
      <c r="T8" s="85">
        <f>分析係数表!F11</f>
        <v>0.56569343065693434</v>
      </c>
      <c r="U8" s="86">
        <f t="shared" si="7"/>
        <v>2.1607468083413377E-3</v>
      </c>
      <c r="V8" s="87">
        <f>分析係数表!D11</f>
        <v>8.0291970802919707E-2</v>
      </c>
      <c r="W8" s="167">
        <f t="shared" si="8"/>
        <v>0</v>
      </c>
      <c r="X8" s="76">
        <f>分析係数表!E11</f>
        <v>6.9343065693430656E-2</v>
      </c>
      <c r="Y8" s="166">
        <f t="shared" si="9"/>
        <v>0</v>
      </c>
    </row>
    <row r="9" spans="1:25" x14ac:dyDescent="0.2">
      <c r="A9" s="6" t="s">
        <v>223</v>
      </c>
      <c r="B9" s="5" t="s">
        <v>191</v>
      </c>
      <c r="C9" s="90"/>
      <c r="D9" s="76">
        <f>投入係数表!U9</f>
        <v>0</v>
      </c>
      <c r="E9" s="77">
        <f t="shared" si="0"/>
        <v>0</v>
      </c>
      <c r="F9" s="76">
        <f>分析係数表!C12</f>
        <v>2.7665742374590407E-2</v>
      </c>
      <c r="G9" s="77">
        <f t="shared" si="1"/>
        <v>0</v>
      </c>
      <c r="H9" s="77">
        <v>1.5498879462145533E-4</v>
      </c>
      <c r="I9" s="77">
        <f t="shared" si="2"/>
        <v>1.5498879462145533E-4</v>
      </c>
      <c r="J9" s="76">
        <f>分析係数表!G12</f>
        <v>0.13175675675675674</v>
      </c>
      <c r="K9" s="78">
        <f t="shared" si="3"/>
        <v>2.0420820912962018E-5</v>
      </c>
      <c r="L9" s="79"/>
      <c r="M9" s="80"/>
      <c r="N9" s="81">
        <f>分析係数表!H12</f>
        <v>9.8185381223642884E-2</v>
      </c>
      <c r="O9" s="82">
        <f t="shared" si="4"/>
        <v>1.464731337968987</v>
      </c>
      <c r="P9" s="76">
        <f>分析係数表!C12</f>
        <v>2.7665742374590407E-2</v>
      </c>
      <c r="Q9" s="82">
        <f t="shared" si="5"/>
        <v>4.0522879844239107E-2</v>
      </c>
      <c r="R9" s="83">
        <v>4.5518770793885589E-2</v>
      </c>
      <c r="S9" s="84">
        <f t="shared" si="6"/>
        <v>4.5673759588507043E-2</v>
      </c>
      <c r="T9" s="85">
        <f>分析係数表!F12</f>
        <v>0.37027027027027026</v>
      </c>
      <c r="U9" s="86">
        <f t="shared" si="7"/>
        <v>1.691163530709585E-2</v>
      </c>
      <c r="V9" s="87">
        <f>分析係数表!D12</f>
        <v>5.1576576576576577E-2</v>
      </c>
      <c r="W9" s="167">
        <f t="shared" si="8"/>
        <v>0</v>
      </c>
      <c r="X9" s="76">
        <f>分析係数表!E12</f>
        <v>4.954954954954955E-2</v>
      </c>
      <c r="Y9" s="166">
        <f t="shared" si="9"/>
        <v>0</v>
      </c>
    </row>
    <row r="10" spans="1:25" x14ac:dyDescent="0.2">
      <c r="A10" s="6" t="s">
        <v>224</v>
      </c>
      <c r="B10" s="5" t="s">
        <v>28</v>
      </c>
      <c r="C10" s="90"/>
      <c r="D10" s="76">
        <f>投入係数表!U10</f>
        <v>2.5591542205067965E-3</v>
      </c>
      <c r="E10" s="77">
        <f t="shared" si="0"/>
        <v>0.25591542205067963</v>
      </c>
      <c r="F10" s="76">
        <f>分析係数表!C13</f>
        <v>0</v>
      </c>
      <c r="G10" s="77">
        <f t="shared" si="1"/>
        <v>0</v>
      </c>
      <c r="H10" s="77">
        <v>0</v>
      </c>
      <c r="I10" s="77">
        <f t="shared" si="2"/>
        <v>0</v>
      </c>
      <c r="J10" s="76">
        <f>分析係数表!G13</f>
        <v>0.24516960068699012</v>
      </c>
      <c r="K10" s="78">
        <f t="shared" si="3"/>
        <v>0</v>
      </c>
      <c r="L10" s="79"/>
      <c r="M10" s="80"/>
      <c r="N10" s="81">
        <f>分析係数表!H13</f>
        <v>1.522589073862381E-2</v>
      </c>
      <c r="O10" s="82">
        <f t="shared" si="4"/>
        <v>0.22714012040708781</v>
      </c>
      <c r="P10" s="76">
        <f>分析係数表!C13</f>
        <v>0</v>
      </c>
      <c r="Q10" s="82">
        <f t="shared" si="5"/>
        <v>0</v>
      </c>
      <c r="R10" s="83">
        <v>0</v>
      </c>
      <c r="S10" s="84">
        <f t="shared" si="6"/>
        <v>0</v>
      </c>
      <c r="T10" s="85">
        <f>分析係数表!F13</f>
        <v>0.38299699441820523</v>
      </c>
      <c r="U10" s="86">
        <f t="shared" si="7"/>
        <v>0</v>
      </c>
      <c r="V10" s="87">
        <f>分析係数表!D13</f>
        <v>0.13954486904250751</v>
      </c>
      <c r="W10" s="167">
        <f t="shared" si="8"/>
        <v>0</v>
      </c>
      <c r="X10" s="76">
        <f>分析係数表!E13</f>
        <v>0.1348218119364534</v>
      </c>
      <c r="Y10" s="166">
        <f t="shared" si="9"/>
        <v>0</v>
      </c>
    </row>
    <row r="11" spans="1:25" x14ac:dyDescent="0.2">
      <c r="A11" s="6" t="s">
        <v>225</v>
      </c>
      <c r="B11" s="5" t="s">
        <v>268</v>
      </c>
      <c r="C11" s="90"/>
      <c r="D11" s="76">
        <f>投入係数表!U11</f>
        <v>7.4676959221345865E-3</v>
      </c>
      <c r="E11" s="77">
        <f t="shared" si="0"/>
        <v>0.74676959221345862</v>
      </c>
      <c r="F11" s="76">
        <f>分析係数表!C14</f>
        <v>8.758537565287261E-2</v>
      </c>
      <c r="G11" s="77">
        <f t="shared" si="1"/>
        <v>6.5406095260158267E-2</v>
      </c>
      <c r="H11" s="77">
        <v>9.0116296182483527E-2</v>
      </c>
      <c r="I11" s="77">
        <f t="shared" si="2"/>
        <v>9.0116296182483527E-2</v>
      </c>
      <c r="J11" s="76">
        <f>分析係数表!G14</f>
        <v>0.1675092686215032</v>
      </c>
      <c r="K11" s="78">
        <f t="shared" si="3"/>
        <v>1.5095314864406576E-2</v>
      </c>
      <c r="L11" s="79"/>
      <c r="M11" s="80"/>
      <c r="N11" s="81">
        <f>分析係数表!H14</f>
        <v>1.2392049875599189E-3</v>
      </c>
      <c r="O11" s="82">
        <f t="shared" si="4"/>
        <v>1.8486482985813454E-2</v>
      </c>
      <c r="P11" s="76">
        <f>分析係数表!C14</f>
        <v>8.758537565287261E-2</v>
      </c>
      <c r="Q11" s="82">
        <f t="shared" si="5"/>
        <v>1.6191455568129094E-3</v>
      </c>
      <c r="R11" s="83">
        <v>1.9196095908316387E-2</v>
      </c>
      <c r="S11" s="84">
        <f t="shared" si="6"/>
        <v>0.10931239209079992</v>
      </c>
      <c r="T11" s="85">
        <f>分析係数表!F14</f>
        <v>0.31985170205594876</v>
      </c>
      <c r="U11" s="86">
        <f t="shared" si="7"/>
        <v>3.4963754666049583E-2</v>
      </c>
      <c r="V11" s="87">
        <f>分析係数表!D14</f>
        <v>3.3704078193461412E-2</v>
      </c>
      <c r="W11" s="167">
        <f t="shared" si="8"/>
        <v>0</v>
      </c>
      <c r="X11" s="76">
        <f>分析係数表!E14</f>
        <v>2.8985507246376812E-2</v>
      </c>
      <c r="Y11" s="166">
        <f t="shared" si="9"/>
        <v>0</v>
      </c>
    </row>
    <row r="12" spans="1:25" x14ac:dyDescent="0.2">
      <c r="A12" s="6" t="s">
        <v>226</v>
      </c>
      <c r="B12" s="5" t="s">
        <v>29</v>
      </c>
      <c r="C12" s="90"/>
      <c r="D12" s="76">
        <f>投入係数表!U12</f>
        <v>1.3718744755831515E-2</v>
      </c>
      <c r="E12" s="77">
        <f t="shared" si="0"/>
        <v>1.3718744755831516</v>
      </c>
      <c r="F12" s="76">
        <f>分析係数表!C15</f>
        <v>0</v>
      </c>
      <c r="G12" s="77">
        <f t="shared" si="1"/>
        <v>0</v>
      </c>
      <c r="H12" s="77">
        <v>0</v>
      </c>
      <c r="I12" s="77">
        <f t="shared" si="2"/>
        <v>0</v>
      </c>
      <c r="J12" s="76">
        <f>分析係数表!G15</f>
        <v>9.5604813172894237E-2</v>
      </c>
      <c r="K12" s="78">
        <f t="shared" si="3"/>
        <v>0</v>
      </c>
      <c r="L12" s="79"/>
      <c r="M12" s="80"/>
      <c r="N12" s="81">
        <f>分析係数表!H15</f>
        <v>9.0490782812515016E-3</v>
      </c>
      <c r="O12" s="82">
        <f t="shared" si="4"/>
        <v>0.13499431761733546</v>
      </c>
      <c r="P12" s="76">
        <f>分析係数表!C15</f>
        <v>0</v>
      </c>
      <c r="Q12" s="82">
        <f t="shared" si="5"/>
        <v>0</v>
      </c>
      <c r="R12" s="83">
        <v>0</v>
      </c>
      <c r="S12" s="84">
        <f t="shared" si="6"/>
        <v>0</v>
      </c>
      <c r="T12" s="85">
        <f>分析係数表!F15</f>
        <v>0.30347055098163395</v>
      </c>
      <c r="U12" s="86">
        <f t="shared" si="7"/>
        <v>0</v>
      </c>
      <c r="V12" s="87">
        <f>分析係数表!D15</f>
        <v>2.4585180493983533E-2</v>
      </c>
      <c r="W12" s="167">
        <f t="shared" si="8"/>
        <v>0</v>
      </c>
      <c r="X12" s="76">
        <f>分析係数表!E15</f>
        <v>2.2317922735908803E-2</v>
      </c>
      <c r="Y12" s="166">
        <f t="shared" si="9"/>
        <v>0</v>
      </c>
    </row>
    <row r="13" spans="1:25" x14ac:dyDescent="0.2">
      <c r="A13" s="6" t="s">
        <v>227</v>
      </c>
      <c r="B13" s="5" t="s">
        <v>30</v>
      </c>
      <c r="C13" s="90"/>
      <c r="D13" s="76">
        <f>投入係数表!U13</f>
        <v>1.048833696929015E-3</v>
      </c>
      <c r="E13" s="77">
        <f t="shared" si="0"/>
        <v>0.1048833696929015</v>
      </c>
      <c r="F13" s="76">
        <f>分析係数表!C16</f>
        <v>0.11006875655518</v>
      </c>
      <c r="G13" s="77">
        <f t="shared" si="1"/>
        <v>1.1544382085414921E-2</v>
      </c>
      <c r="H13" s="77">
        <v>3.2639349703847943E-2</v>
      </c>
      <c r="I13" s="77">
        <f t="shared" si="2"/>
        <v>3.2639349703847943E-2</v>
      </c>
      <c r="J13" s="76">
        <f>分析係数表!G16</f>
        <v>3.3349328214971212E-2</v>
      </c>
      <c r="K13" s="78">
        <f t="shared" si="3"/>
        <v>1.0885003859968485E-3</v>
      </c>
      <c r="L13" s="79"/>
      <c r="M13" s="80"/>
      <c r="N13" s="81">
        <f>分析係数表!H16</f>
        <v>1.7877213037589219E-2</v>
      </c>
      <c r="O13" s="82">
        <f t="shared" si="4"/>
        <v>0.26669259563254916</v>
      </c>
      <c r="P13" s="76">
        <f>分析係数表!C16</f>
        <v>0.11006875655518</v>
      </c>
      <c r="Q13" s="82">
        <f t="shared" si="5"/>
        <v>2.9354522383748114E-2</v>
      </c>
      <c r="R13" s="83">
        <v>3.8151767271447465E-2</v>
      </c>
      <c r="S13" s="84">
        <f t="shared" si="6"/>
        <v>7.0791116975295415E-2</v>
      </c>
      <c r="T13" s="85">
        <f>分析係数表!F16</f>
        <v>0.28862763915547024</v>
      </c>
      <c r="U13" s="86">
        <f t="shared" si="7"/>
        <v>2.0432272965758249E-2</v>
      </c>
      <c r="V13" s="87">
        <f>分析係数表!D16</f>
        <v>1.6314779270633396E-2</v>
      </c>
      <c r="W13" s="167">
        <f t="shared" si="8"/>
        <v>0</v>
      </c>
      <c r="X13" s="76">
        <f>分析係数表!E16</f>
        <v>1.6554702495201537E-2</v>
      </c>
      <c r="Y13" s="166">
        <f t="shared" si="9"/>
        <v>0</v>
      </c>
    </row>
    <row r="14" spans="1:25" x14ac:dyDescent="0.2">
      <c r="A14" s="6" t="s">
        <v>2</v>
      </c>
      <c r="B14" s="5" t="s">
        <v>365</v>
      </c>
      <c r="C14" s="90"/>
      <c r="D14" s="76">
        <f>投入係数表!U14</f>
        <v>4.0359120657828491E-2</v>
      </c>
      <c r="E14" s="77">
        <f t="shared" si="0"/>
        <v>4.0359120657828491</v>
      </c>
      <c r="F14" s="76">
        <f>分析係数表!C17</f>
        <v>0.13914449142004481</v>
      </c>
      <c r="G14" s="77">
        <f t="shared" si="1"/>
        <v>0.56157493180937701</v>
      </c>
      <c r="H14" s="77">
        <v>0.64965946547171771</v>
      </c>
      <c r="I14" s="77">
        <f t="shared" si="2"/>
        <v>0.64965946547171771</v>
      </c>
      <c r="J14" s="76">
        <f>分析係数表!G17</f>
        <v>0.21214924452667283</v>
      </c>
      <c r="K14" s="78">
        <f t="shared" si="3"/>
        <v>0.13782476479942701</v>
      </c>
      <c r="L14" s="79"/>
      <c r="M14" s="80"/>
      <c r="N14" s="81">
        <f>分析係数表!H17</f>
        <v>3.1124218292202617E-3</v>
      </c>
      <c r="O14" s="82">
        <f t="shared" si="4"/>
        <v>4.6431166569019841E-2</v>
      </c>
      <c r="P14" s="76">
        <f>分析係数表!C17</f>
        <v>0.13914449142004481</v>
      </c>
      <c r="Q14" s="82">
        <f t="shared" si="5"/>
        <v>6.4606410582856528E-3</v>
      </c>
      <c r="R14" s="83">
        <v>1.7165336615523375E-2</v>
      </c>
      <c r="S14" s="84">
        <f t="shared" si="6"/>
        <v>0.66682480208724104</v>
      </c>
      <c r="T14" s="85">
        <f>分析係数表!F17</f>
        <v>0.32223250077089116</v>
      </c>
      <c r="U14" s="86">
        <f t="shared" si="7"/>
        <v>0.21487262355262624</v>
      </c>
      <c r="V14" s="87">
        <f>分析係数表!D17</f>
        <v>3.12981806968856E-2</v>
      </c>
      <c r="W14" s="167">
        <f t="shared" si="8"/>
        <v>0</v>
      </c>
      <c r="X14" s="76">
        <f>分析係数表!E17</f>
        <v>2.8677150786308975E-2</v>
      </c>
      <c r="Y14" s="166">
        <f t="shared" si="9"/>
        <v>0</v>
      </c>
    </row>
    <row r="15" spans="1:25" x14ac:dyDescent="0.2">
      <c r="A15" s="6" t="s">
        <v>3</v>
      </c>
      <c r="B15" s="5" t="s">
        <v>31</v>
      </c>
      <c r="C15" s="90"/>
      <c r="D15" s="76">
        <f>投入係数表!U15</f>
        <v>9.2297365329753311E-3</v>
      </c>
      <c r="E15" s="77">
        <f t="shared" si="0"/>
        <v>0.92297365329753311</v>
      </c>
      <c r="F15" s="76">
        <f>分析係数表!C18</f>
        <v>1</v>
      </c>
      <c r="G15" s="77">
        <f t="shared" si="1"/>
        <v>0.92297365329753311</v>
      </c>
      <c r="H15" s="77">
        <v>1.1615035827028644</v>
      </c>
      <c r="I15" s="77">
        <f t="shared" si="2"/>
        <v>1.1615035827028644</v>
      </c>
      <c r="J15" s="76">
        <f>分析係数表!G18</f>
        <v>0.2156836946153087</v>
      </c>
      <c r="K15" s="78">
        <f t="shared" si="3"/>
        <v>0.25051738402627155</v>
      </c>
      <c r="L15" s="79"/>
      <c r="M15" s="80"/>
      <c r="N15" s="81">
        <f>分析係数表!H18</f>
        <v>4.8031201068213914E-4</v>
      </c>
      <c r="O15" s="82">
        <f t="shared" si="4"/>
        <v>7.1653034828734318E-3</v>
      </c>
      <c r="P15" s="76">
        <f>分析係数表!C18</f>
        <v>1</v>
      </c>
      <c r="Q15" s="82">
        <f t="shared" si="5"/>
        <v>7.1653034828734318E-3</v>
      </c>
      <c r="R15" s="83">
        <v>2.7722831384003076E-2</v>
      </c>
      <c r="S15" s="84">
        <f t="shared" si="6"/>
        <v>1.1892264140868674</v>
      </c>
      <c r="T15" s="85">
        <f>分析係数表!F18</f>
        <v>0.45886648465511004</v>
      </c>
      <c r="U15" s="86">
        <f t="shared" si="7"/>
        <v>0.54569614409104306</v>
      </c>
      <c r="V15" s="87">
        <f>分析係数表!D18</f>
        <v>2.7301733495608698E-2</v>
      </c>
      <c r="W15" s="167">
        <f t="shared" si="8"/>
        <v>0</v>
      </c>
      <c r="X15" s="76">
        <f>分析係数表!E18</f>
        <v>2.9308246439261866E-2</v>
      </c>
      <c r="Y15" s="166">
        <f t="shared" si="9"/>
        <v>0</v>
      </c>
    </row>
    <row r="16" spans="1:25" x14ac:dyDescent="0.2">
      <c r="A16" s="6" t="s">
        <v>4</v>
      </c>
      <c r="B16" s="5" t="s">
        <v>32</v>
      </c>
      <c r="C16" s="90"/>
      <c r="D16" s="76">
        <f>投入係数表!U16</f>
        <v>4.5938915925490854E-2</v>
      </c>
      <c r="E16" s="77">
        <f t="shared" si="0"/>
        <v>4.5938915925490855</v>
      </c>
      <c r="F16" s="76">
        <f>分析係数表!C19</f>
        <v>0.27592808390211421</v>
      </c>
      <c r="G16" s="77">
        <f t="shared" si="1"/>
        <v>1.2675837047861012</v>
      </c>
      <c r="H16" s="77">
        <v>1.6834434180678337</v>
      </c>
      <c r="I16" s="77">
        <f t="shared" si="2"/>
        <v>1.6834434180678337</v>
      </c>
      <c r="J16" s="76">
        <f>分析係数表!G19</f>
        <v>5.7631973809848587E-2</v>
      </c>
      <c r="K16" s="78">
        <f t="shared" si="3"/>
        <v>9.7020166980447381E-2</v>
      </c>
      <c r="L16" s="79"/>
      <c r="M16" s="80"/>
      <c r="N16" s="81">
        <f>分析係数表!H19</f>
        <v>-1.2488112277735618E-4</v>
      </c>
      <c r="O16" s="82">
        <f t="shared" si="4"/>
        <v>-1.8629789055470923E-3</v>
      </c>
      <c r="P16" s="76">
        <f>分析係数表!C19</f>
        <v>0.27592808390211421</v>
      </c>
      <c r="Q16" s="82">
        <f t="shared" si="5"/>
        <v>-5.1404819975766703E-4</v>
      </c>
      <c r="R16" s="83">
        <v>5.4007478166055393E-3</v>
      </c>
      <c r="S16" s="84">
        <f t="shared" si="6"/>
        <v>1.6888441658844393</v>
      </c>
      <c r="T16" s="85">
        <f>分析係数表!F19</f>
        <v>0.23987177738371299</v>
      </c>
      <c r="U16" s="86">
        <f t="shared" si="7"/>
        <v>0.40510605179481468</v>
      </c>
      <c r="V16" s="87">
        <f>分析係数表!D19</f>
        <v>7.502387123175556E-4</v>
      </c>
      <c r="W16" s="167">
        <f t="shared" si="8"/>
        <v>0</v>
      </c>
      <c r="X16" s="76">
        <f>分析係数表!E19</f>
        <v>8.1844223161915155E-4</v>
      </c>
      <c r="Y16" s="166">
        <f t="shared" si="9"/>
        <v>0</v>
      </c>
    </row>
    <row r="17" spans="1:25" x14ac:dyDescent="0.2">
      <c r="A17" s="6" t="s">
        <v>5</v>
      </c>
      <c r="B17" s="5" t="s">
        <v>33</v>
      </c>
      <c r="C17" s="90"/>
      <c r="D17" s="76">
        <f>投入係数表!U17</f>
        <v>6.6789729820439667E-2</v>
      </c>
      <c r="E17" s="77">
        <f t="shared" si="0"/>
        <v>6.6789729820439669</v>
      </c>
      <c r="F17" s="76">
        <f>分析係数表!C20</f>
        <v>2.5484643868438295E-2</v>
      </c>
      <c r="G17" s="77">
        <f t="shared" si="1"/>
        <v>0.17021124785431183</v>
      </c>
      <c r="H17" s="77">
        <v>0.1900277682922264</v>
      </c>
      <c r="I17" s="77">
        <f t="shared" si="2"/>
        <v>0.1900277682922264</v>
      </c>
      <c r="J17" s="76">
        <f>分析係数表!G20</f>
        <v>9.947643979057591E-2</v>
      </c>
      <c r="K17" s="78">
        <f t="shared" si="3"/>
        <v>1.890328585105917E-2</v>
      </c>
      <c r="L17" s="79"/>
      <c r="M17" s="80"/>
      <c r="N17" s="81">
        <f>分析係数表!H20</f>
        <v>5.9558689324585256E-4</v>
      </c>
      <c r="O17" s="82">
        <f t="shared" si="4"/>
        <v>8.8849763187630569E-3</v>
      </c>
      <c r="P17" s="76">
        <f>分析係数表!C20</f>
        <v>2.5484643868438295E-2</v>
      </c>
      <c r="Q17" s="82">
        <f t="shared" si="5"/>
        <v>2.2643045726318439E-4</v>
      </c>
      <c r="R17" s="83">
        <v>9.2483667670314811E-4</v>
      </c>
      <c r="S17" s="84">
        <f t="shared" si="6"/>
        <v>0.19095260496892955</v>
      </c>
      <c r="T17" s="85">
        <f>分析係数表!F20</f>
        <v>0.22338568935427575</v>
      </c>
      <c r="U17" s="86">
        <f t="shared" si="7"/>
        <v>4.2656079294979027E-2</v>
      </c>
      <c r="V17" s="87">
        <f>分析係数表!D20</f>
        <v>0.15532286212914484</v>
      </c>
      <c r="W17" s="167">
        <f t="shared" si="8"/>
        <v>0</v>
      </c>
      <c r="X17" s="76">
        <f>分析係数表!E20</f>
        <v>0.17102966841186737</v>
      </c>
      <c r="Y17" s="166">
        <f t="shared" si="9"/>
        <v>0</v>
      </c>
    </row>
    <row r="18" spans="1:25" x14ac:dyDescent="0.2">
      <c r="A18" s="6" t="s">
        <v>6</v>
      </c>
      <c r="B18" s="5" t="s">
        <v>34</v>
      </c>
      <c r="C18" s="90"/>
      <c r="D18" s="76">
        <f>投入係数表!U18</f>
        <v>2.8150696425574762E-2</v>
      </c>
      <c r="E18" s="77">
        <f t="shared" si="0"/>
        <v>2.8150696425574764</v>
      </c>
      <c r="F18" s="76">
        <f>分析係数表!C21</f>
        <v>0.22087867795243854</v>
      </c>
      <c r="G18" s="77">
        <f t="shared" si="1"/>
        <v>0.62178886099213915</v>
      </c>
      <c r="H18" s="77">
        <v>0.70334134214840993</v>
      </c>
      <c r="I18" s="77">
        <f t="shared" si="2"/>
        <v>0.70334134214840993</v>
      </c>
      <c r="J18" s="76">
        <f>分析係数表!G21</f>
        <v>0.28511270745603173</v>
      </c>
      <c r="K18" s="78">
        <f t="shared" si="3"/>
        <v>0.20053155432569233</v>
      </c>
      <c r="L18" s="79"/>
      <c r="M18" s="80"/>
      <c r="N18" s="81">
        <f>分析係数表!H21</f>
        <v>9.8944274200520651E-4</v>
      </c>
      <c r="O18" s="82">
        <f t="shared" si="4"/>
        <v>1.4760525174719269E-2</v>
      </c>
      <c r="P18" s="76">
        <f>分析係数表!C21</f>
        <v>0.22087867795243854</v>
      </c>
      <c r="Q18" s="82">
        <f t="shared" si="5"/>
        <v>3.260285286475679E-3</v>
      </c>
      <c r="R18" s="83">
        <v>9.9017125654455654E-3</v>
      </c>
      <c r="S18" s="84">
        <f t="shared" si="6"/>
        <v>0.71324305471385552</v>
      </c>
      <c r="T18" s="85">
        <f>分析係数表!F21</f>
        <v>0.42531582858558337</v>
      </c>
      <c r="U18" s="86">
        <f t="shared" si="7"/>
        <v>0.30335356079853604</v>
      </c>
      <c r="V18" s="87">
        <f>分析係数表!D21</f>
        <v>6.1431756254644539E-2</v>
      </c>
      <c r="W18" s="167">
        <f t="shared" si="8"/>
        <v>0</v>
      </c>
      <c r="X18" s="76">
        <f>分析係数表!E21</f>
        <v>5.1523408471637354E-2</v>
      </c>
      <c r="Y18" s="166">
        <f t="shared" si="9"/>
        <v>0</v>
      </c>
    </row>
    <row r="19" spans="1:25" x14ac:dyDescent="0.2">
      <c r="A19" s="6" t="s">
        <v>7</v>
      </c>
      <c r="B19" s="5" t="s">
        <v>269</v>
      </c>
      <c r="C19" s="90"/>
      <c r="D19" s="76">
        <f>投入係数表!U19</f>
        <v>1.3634838060077195E-2</v>
      </c>
      <c r="E19" s="77">
        <f t="shared" si="0"/>
        <v>1.3634838060077195</v>
      </c>
      <c r="F19" s="76">
        <f>分析係数表!C22</f>
        <v>2.2900763358778664E-2</v>
      </c>
      <c r="G19" s="77">
        <f t="shared" si="1"/>
        <v>3.1224819984909658E-2</v>
      </c>
      <c r="H19" s="77">
        <v>3.471917522815221E-2</v>
      </c>
      <c r="I19" s="77">
        <f t="shared" si="2"/>
        <v>3.471917522815221E-2</v>
      </c>
      <c r="J19" s="76">
        <f>分析係数表!G22</f>
        <v>0.19537275064267351</v>
      </c>
      <c r="K19" s="78">
        <f t="shared" si="3"/>
        <v>6.7831807643690687E-3</v>
      </c>
      <c r="L19" s="79"/>
      <c r="M19" s="80"/>
      <c r="N19" s="81">
        <f>分析係数表!H22</f>
        <v>4.8031201068213912E-5</v>
      </c>
      <c r="O19" s="82">
        <f t="shared" si="4"/>
        <v>7.1653034828734325E-4</v>
      </c>
      <c r="P19" s="76">
        <f>分析係数表!C22</f>
        <v>2.2900763358778664E-2</v>
      </c>
      <c r="Q19" s="82">
        <f t="shared" si="5"/>
        <v>1.6409091945511705E-5</v>
      </c>
      <c r="R19" s="83">
        <v>2.0660731508879437E-4</v>
      </c>
      <c r="S19" s="84">
        <f t="shared" si="6"/>
        <v>3.4925782543241003E-2</v>
      </c>
      <c r="T19" s="85">
        <f>分析係数表!F22</f>
        <v>0.41388174807197942</v>
      </c>
      <c r="U19" s="86">
        <f t="shared" si="7"/>
        <v>1.445514393177841E-2</v>
      </c>
      <c r="V19" s="87">
        <f>分析係数表!D22</f>
        <v>2.313624678663239E-2</v>
      </c>
      <c r="W19" s="167">
        <f t="shared" si="8"/>
        <v>0</v>
      </c>
      <c r="X19" s="76">
        <f>分析係数表!E22</f>
        <v>1.713796058269066E-2</v>
      </c>
      <c r="Y19" s="166">
        <f t="shared" si="9"/>
        <v>0</v>
      </c>
    </row>
    <row r="20" spans="1:25" x14ac:dyDescent="0.2">
      <c r="A20" s="6" t="s">
        <v>8</v>
      </c>
      <c r="B20" s="5" t="s">
        <v>270</v>
      </c>
      <c r="C20" s="90"/>
      <c r="D20" s="76">
        <f>投入係数表!U20</f>
        <v>2.391340828998154E-3</v>
      </c>
      <c r="E20" s="77">
        <f t="shared" si="0"/>
        <v>0.23913408289981541</v>
      </c>
      <c r="F20" s="76">
        <f>分析係数表!C23</f>
        <v>0</v>
      </c>
      <c r="G20" s="77">
        <f t="shared" si="1"/>
        <v>0</v>
      </c>
      <c r="H20" s="77">
        <v>0</v>
      </c>
      <c r="I20" s="77">
        <f t="shared" si="2"/>
        <v>0</v>
      </c>
      <c r="J20" s="76">
        <f>分析係数表!G23</f>
        <v>0.21568627450980393</v>
      </c>
      <c r="K20" s="78">
        <f t="shared" si="3"/>
        <v>0</v>
      </c>
      <c r="L20" s="79"/>
      <c r="M20" s="80"/>
      <c r="N20" s="81">
        <f>分析係数表!H23</f>
        <v>2.8818720640928347E-5</v>
      </c>
      <c r="O20" s="82">
        <f t="shared" si="4"/>
        <v>4.2991820897240595E-4</v>
      </c>
      <c r="P20" s="76">
        <f>分析係数表!C23</f>
        <v>0</v>
      </c>
      <c r="Q20" s="82">
        <f t="shared" si="5"/>
        <v>0</v>
      </c>
      <c r="R20" s="83">
        <v>0</v>
      </c>
      <c r="S20" s="84">
        <f t="shared" si="6"/>
        <v>0</v>
      </c>
      <c r="T20" s="85">
        <f>分析係数表!F23</f>
        <v>0.44049247606019154</v>
      </c>
      <c r="U20" s="86">
        <f t="shared" si="7"/>
        <v>0</v>
      </c>
      <c r="V20" s="87">
        <f>分析係数表!D23</f>
        <v>5.6087551299589603E-2</v>
      </c>
      <c r="W20" s="167">
        <f t="shared" si="8"/>
        <v>0</v>
      </c>
      <c r="X20" s="76">
        <f>分析係数表!E23</f>
        <v>5.0615595075239397E-2</v>
      </c>
      <c r="Y20" s="166">
        <f t="shared" si="9"/>
        <v>0</v>
      </c>
    </row>
    <row r="21" spans="1:25" x14ac:dyDescent="0.2">
      <c r="A21" s="6" t="s">
        <v>9</v>
      </c>
      <c r="B21" s="5" t="s">
        <v>271</v>
      </c>
      <c r="C21" s="90"/>
      <c r="D21" s="76">
        <f>投入係数表!U21</f>
        <v>9.6492700117469378E-4</v>
      </c>
      <c r="E21" s="77">
        <f t="shared" si="0"/>
        <v>9.6492700117469382E-2</v>
      </c>
      <c r="F21" s="76">
        <f>分析係数表!C24</f>
        <v>0.12778993435448582</v>
      </c>
      <c r="G21" s="77">
        <f t="shared" si="1"/>
        <v>1.23307958136985E-2</v>
      </c>
      <c r="H21" s="77">
        <v>1.5382354097965846E-2</v>
      </c>
      <c r="I21" s="77">
        <f t="shared" si="2"/>
        <v>1.5382354097965846E-2</v>
      </c>
      <c r="J21" s="76">
        <f>分析係数表!G24</f>
        <v>0.20582120582120583</v>
      </c>
      <c r="K21" s="78">
        <f t="shared" si="3"/>
        <v>3.1660146688120973E-3</v>
      </c>
      <c r="L21" s="79"/>
      <c r="M21" s="80"/>
      <c r="N21" s="81">
        <f>分析係数表!H24</f>
        <v>3.7464336833206854E-4</v>
      </c>
      <c r="O21" s="82">
        <f t="shared" si="4"/>
        <v>5.5889367166412776E-3</v>
      </c>
      <c r="P21" s="76">
        <f>分析係数表!C24</f>
        <v>0.12778993435448582</v>
      </c>
      <c r="Q21" s="82">
        <f t="shared" si="5"/>
        <v>7.1420985613096445E-4</v>
      </c>
      <c r="R21" s="83">
        <v>4.084770414333634E-3</v>
      </c>
      <c r="S21" s="84">
        <f t="shared" si="6"/>
        <v>1.9467124512299479E-2</v>
      </c>
      <c r="T21" s="85">
        <f>分析係数表!F24</f>
        <v>0.38877338877338879</v>
      </c>
      <c r="U21" s="86">
        <f t="shared" si="7"/>
        <v>7.568299966320172E-3</v>
      </c>
      <c r="V21" s="87">
        <f>分析係数表!D24</f>
        <v>2.0790020790020791E-3</v>
      </c>
      <c r="W21" s="167">
        <f t="shared" si="8"/>
        <v>0</v>
      </c>
      <c r="X21" s="76">
        <f>分析係数表!E24</f>
        <v>0</v>
      </c>
      <c r="Y21" s="166">
        <f t="shared" si="9"/>
        <v>0</v>
      </c>
    </row>
    <row r="22" spans="1:25" x14ac:dyDescent="0.2">
      <c r="A22" s="6" t="s">
        <v>10</v>
      </c>
      <c r="B22" s="5" t="s">
        <v>272</v>
      </c>
      <c r="C22" s="90"/>
      <c r="D22" s="76">
        <f>投入係数表!U22</f>
        <v>0.15023493874811211</v>
      </c>
      <c r="E22" s="77">
        <f t="shared" si="0"/>
        <v>15.023493874811212</v>
      </c>
      <c r="F22" s="76">
        <f>分析係数表!C25</f>
        <v>1.1170547514159801E-2</v>
      </c>
      <c r="G22" s="77">
        <f t="shared" si="1"/>
        <v>0.16782065215726738</v>
      </c>
      <c r="H22" s="77">
        <v>0.1838266140976044</v>
      </c>
      <c r="I22" s="77">
        <f t="shared" si="2"/>
        <v>0.1838266140976044</v>
      </c>
      <c r="J22" s="76">
        <f>分析係数表!G25</f>
        <v>0.19560185185185186</v>
      </c>
      <c r="K22" s="78">
        <f t="shared" si="3"/>
        <v>3.5956826137147159E-2</v>
      </c>
      <c r="L22" s="79"/>
      <c r="M22" s="80"/>
      <c r="N22" s="81">
        <f>分析係数表!H25</f>
        <v>5.4755569217763858E-4</v>
      </c>
      <c r="O22" s="82">
        <f t="shared" si="4"/>
        <v>8.1684459704757118E-3</v>
      </c>
      <c r="P22" s="76">
        <f>分析係数表!C25</f>
        <v>1.1170547514159801E-2</v>
      </c>
      <c r="Q22" s="82">
        <f t="shared" si="5"/>
        <v>9.1246013830046104E-5</v>
      </c>
      <c r="R22" s="83">
        <v>9.4168373694564298E-4</v>
      </c>
      <c r="S22" s="84">
        <f t="shared" si="6"/>
        <v>0.18476829783455004</v>
      </c>
      <c r="T22" s="85">
        <f>分析係数表!F25</f>
        <v>0.34722222222222221</v>
      </c>
      <c r="U22" s="86">
        <f t="shared" si="7"/>
        <v>6.4155658970329876E-2</v>
      </c>
      <c r="V22" s="87">
        <f>分析係数表!D25</f>
        <v>0.24652777777777779</v>
      </c>
      <c r="W22" s="167">
        <f t="shared" si="8"/>
        <v>0</v>
      </c>
      <c r="X22" s="76">
        <f>分析係数表!E25</f>
        <v>0.22337962962962962</v>
      </c>
      <c r="Y22" s="166">
        <f t="shared" si="9"/>
        <v>0</v>
      </c>
    </row>
    <row r="23" spans="1:25" x14ac:dyDescent="0.2">
      <c r="A23" s="6" t="s">
        <v>11</v>
      </c>
      <c r="B23" s="5" t="s">
        <v>35</v>
      </c>
      <c r="C23" s="75">
        <f>最終需要_まとめ!C24</f>
        <v>100</v>
      </c>
      <c r="D23" s="76">
        <f>投入係数表!U23</f>
        <v>0.11902164792750461</v>
      </c>
      <c r="E23" s="77">
        <f t="shared" si="0"/>
        <v>11.902164792750462</v>
      </c>
      <c r="F23" s="76">
        <f>分析係数表!C26</f>
        <v>0.68426150121065377</v>
      </c>
      <c r="G23" s="77">
        <f t="shared" si="1"/>
        <v>8.1441931487440211</v>
      </c>
      <c r="H23" s="77">
        <v>8.8850965331600413</v>
      </c>
      <c r="I23" s="77">
        <f t="shared" si="2"/>
        <v>108.88509653316004</v>
      </c>
      <c r="J23" s="76">
        <f>分析係数表!G26</f>
        <v>0.19646752810874307</v>
      </c>
      <c r="K23" s="78">
        <f t="shared" si="3"/>
        <v>21.392385763751822</v>
      </c>
      <c r="L23" s="79"/>
      <c r="M23" s="80"/>
      <c r="N23" s="81">
        <f>分析係数表!H26</f>
        <v>1.1546700736798624E-2</v>
      </c>
      <c r="O23" s="82">
        <f t="shared" si="4"/>
        <v>0.17225389572827729</v>
      </c>
      <c r="P23" s="76">
        <f>分析係数表!C26</f>
        <v>0.68426150121065377</v>
      </c>
      <c r="Q23" s="82">
        <f t="shared" si="5"/>
        <v>0.11786670928041444</v>
      </c>
      <c r="R23" s="83">
        <v>0.1351192465674261</v>
      </c>
      <c r="S23" s="84">
        <f t="shared" si="6"/>
        <v>109.02021577972747</v>
      </c>
      <c r="T23" s="85">
        <f>分析係数表!F26</f>
        <v>0.33441013592884711</v>
      </c>
      <c r="U23" s="86">
        <f t="shared" si="7"/>
        <v>36.457465177890903</v>
      </c>
      <c r="V23" s="87">
        <f>分析係数表!D26</f>
        <v>3.0416177210941434E-2</v>
      </c>
      <c r="W23" s="167">
        <f t="shared" si="8"/>
        <v>3</v>
      </c>
      <c r="X23" s="76">
        <f>分析係数表!E26</f>
        <v>3.3227051518711193E-2</v>
      </c>
      <c r="Y23" s="166">
        <f t="shared" si="9"/>
        <v>4</v>
      </c>
    </row>
    <row r="24" spans="1:25" x14ac:dyDescent="0.2">
      <c r="A24" s="6" t="s">
        <v>12</v>
      </c>
      <c r="B24" s="5" t="s">
        <v>366</v>
      </c>
      <c r="C24" s="90"/>
      <c r="D24" s="76">
        <f>投入係数表!U24</f>
        <v>4.19533478771606E-5</v>
      </c>
      <c r="E24" s="77">
        <f t="shared" si="0"/>
        <v>4.1953347877160601E-3</v>
      </c>
      <c r="F24" s="76">
        <f>分析係数表!C27</f>
        <v>0.55841188231933736</v>
      </c>
      <c r="G24" s="77">
        <f t="shared" si="1"/>
        <v>2.3427247957683228E-3</v>
      </c>
      <c r="H24" s="77">
        <v>4.1868268184722937E-3</v>
      </c>
      <c r="I24" s="77">
        <f t="shared" si="2"/>
        <v>4.1868268184722937E-3</v>
      </c>
      <c r="J24" s="76">
        <f>分析係数表!G27</f>
        <v>0.17085913312693499</v>
      </c>
      <c r="K24" s="78">
        <f t="shared" si="3"/>
        <v>7.153576007567793E-4</v>
      </c>
      <c r="L24" s="79"/>
      <c r="M24" s="80"/>
      <c r="N24" s="81">
        <f>分析係数表!H27</f>
        <v>1.1844494183421551E-2</v>
      </c>
      <c r="O24" s="82">
        <f t="shared" si="4"/>
        <v>0.17669638388765885</v>
      </c>
      <c r="P24" s="76">
        <f>分析係数表!C27</f>
        <v>0.55841188231933736</v>
      </c>
      <c r="Q24" s="82">
        <f t="shared" si="5"/>
        <v>9.8669360325727817E-2</v>
      </c>
      <c r="R24" s="83">
        <v>0.10100941157418841</v>
      </c>
      <c r="S24" s="84">
        <f t="shared" si="6"/>
        <v>0.10519623839266071</v>
      </c>
      <c r="T24" s="85">
        <f>分析係数表!F27</f>
        <v>0.32159442724458204</v>
      </c>
      <c r="U24" s="86">
        <f t="shared" si="7"/>
        <v>3.3830524034172228E-2</v>
      </c>
      <c r="V24" s="87">
        <f>分析係数表!D27</f>
        <v>0</v>
      </c>
      <c r="W24" s="167">
        <f t="shared" si="8"/>
        <v>0</v>
      </c>
      <c r="X24" s="76">
        <f>分析係数表!E27</f>
        <v>0</v>
      </c>
      <c r="Y24" s="166">
        <f t="shared" si="9"/>
        <v>0</v>
      </c>
    </row>
    <row r="25" spans="1:25" x14ac:dyDescent="0.2">
      <c r="A25" s="6" t="s">
        <v>13</v>
      </c>
      <c r="B25" s="5" t="s">
        <v>192</v>
      </c>
      <c r="C25" s="90"/>
      <c r="D25" s="76">
        <f>投入係数表!U25</f>
        <v>0</v>
      </c>
      <c r="E25" s="77">
        <f t="shared" si="0"/>
        <v>0</v>
      </c>
      <c r="F25" s="76">
        <f>分析係数表!C28</f>
        <v>4.6678935921030562E-2</v>
      </c>
      <c r="G25" s="77">
        <f t="shared" si="1"/>
        <v>0</v>
      </c>
      <c r="H25" s="77">
        <v>3.1848344052207113E-3</v>
      </c>
      <c r="I25" s="77">
        <f t="shared" si="2"/>
        <v>3.1848344052207113E-3</v>
      </c>
      <c r="J25" s="76">
        <f>分析係数表!G28</f>
        <v>0.12480417754569191</v>
      </c>
      <c r="K25" s="78">
        <f t="shared" si="3"/>
        <v>3.9748063856279376E-4</v>
      </c>
      <c r="L25" s="79"/>
      <c r="M25" s="80"/>
      <c r="N25" s="81">
        <f>分析係数表!H28</f>
        <v>2.1854196486037331E-2</v>
      </c>
      <c r="O25" s="82">
        <f t="shared" si="4"/>
        <v>0.32602130847074118</v>
      </c>
      <c r="P25" s="76">
        <f>分析係数表!C28</f>
        <v>4.6678935921030562E-2</v>
      </c>
      <c r="Q25" s="82">
        <f t="shared" si="5"/>
        <v>1.5218327766996265E-2</v>
      </c>
      <c r="R25" s="83">
        <v>1.6394236255545088E-2</v>
      </c>
      <c r="S25" s="84">
        <f t="shared" si="6"/>
        <v>1.95790706607658E-2</v>
      </c>
      <c r="T25" s="85">
        <f>分析係数表!F28</f>
        <v>0.21409921671018275</v>
      </c>
      <c r="U25" s="86">
        <f t="shared" si="7"/>
        <v>4.191863692383278E-3</v>
      </c>
      <c r="V25" s="87">
        <f>分析係数表!D28</f>
        <v>3.7075718015665796E-2</v>
      </c>
      <c r="W25" s="167">
        <f t="shared" si="8"/>
        <v>0</v>
      </c>
      <c r="X25" s="76">
        <f>分析係数表!E28</f>
        <v>3.3420365535248041E-2</v>
      </c>
      <c r="Y25" s="166">
        <f t="shared" si="9"/>
        <v>0</v>
      </c>
    </row>
    <row r="26" spans="1:25" x14ac:dyDescent="0.2">
      <c r="A26" s="6" t="s">
        <v>14</v>
      </c>
      <c r="B26" s="5" t="s">
        <v>50</v>
      </c>
      <c r="C26" s="90"/>
      <c r="D26" s="76">
        <f>投入係数表!U26</f>
        <v>4.1533814398388991E-3</v>
      </c>
      <c r="E26" s="77">
        <f t="shared" si="0"/>
        <v>0.41533814398388991</v>
      </c>
      <c r="F26" s="76">
        <f>分析係数表!C29</f>
        <v>0.714898177920686</v>
      </c>
      <c r="G26" s="77">
        <f t="shared" si="1"/>
        <v>0.29692448235504243</v>
      </c>
      <c r="H26" s="77">
        <v>0.45002927387594716</v>
      </c>
      <c r="I26" s="77">
        <f t="shared" si="2"/>
        <v>0.45002927387594716</v>
      </c>
      <c r="J26" s="76">
        <f>分析係数表!G29</f>
        <v>0.2589450092051549</v>
      </c>
      <c r="K26" s="78">
        <f t="shared" si="3"/>
        <v>0.11653283446639631</v>
      </c>
      <c r="L26" s="79"/>
      <c r="M26" s="80"/>
      <c r="N26" s="81">
        <f>分析係数表!H29</f>
        <v>1.0662926637143489E-2</v>
      </c>
      <c r="O26" s="82">
        <f t="shared" si="4"/>
        <v>0.15906973731979018</v>
      </c>
      <c r="P26" s="76">
        <f>分析係数表!C29</f>
        <v>0.714898177920686</v>
      </c>
      <c r="Q26" s="82">
        <f t="shared" si="5"/>
        <v>0.11371866537224015</v>
      </c>
      <c r="R26" s="83">
        <v>0.19191315184151642</v>
      </c>
      <c r="S26" s="84">
        <f t="shared" si="6"/>
        <v>0.64194242571746352</v>
      </c>
      <c r="T26" s="85">
        <f>分析係数表!F29</f>
        <v>0.37284879532538223</v>
      </c>
      <c r="U26" s="86">
        <f t="shared" si="7"/>
        <v>0.23934746009700994</v>
      </c>
      <c r="V26" s="87">
        <f>分析係数表!D29</f>
        <v>6.5236532458176578E-3</v>
      </c>
      <c r="W26" s="167">
        <f t="shared" si="8"/>
        <v>0</v>
      </c>
      <c r="X26" s="76">
        <f>分析係数表!E29</f>
        <v>4.8026895061234294E-3</v>
      </c>
      <c r="Y26" s="166">
        <f t="shared" si="9"/>
        <v>0</v>
      </c>
    </row>
    <row r="27" spans="1:25" x14ac:dyDescent="0.2">
      <c r="A27" s="6" t="s">
        <v>15</v>
      </c>
      <c r="B27" s="5" t="s">
        <v>36</v>
      </c>
      <c r="C27" s="90"/>
      <c r="D27" s="76">
        <f>投入係数表!U27</f>
        <v>1.7200872629635844E-3</v>
      </c>
      <c r="E27" s="77">
        <f t="shared" si="0"/>
        <v>0.17200872629635844</v>
      </c>
      <c r="F27" s="76">
        <f>分析係数表!C30</f>
        <v>1</v>
      </c>
      <c r="G27" s="77">
        <f t="shared" si="1"/>
        <v>0.17200872629635844</v>
      </c>
      <c r="H27" s="77">
        <v>0.2395172918748931</v>
      </c>
      <c r="I27" s="77">
        <f t="shared" si="2"/>
        <v>0.2395172918748931</v>
      </c>
      <c r="J27" s="76">
        <f>分析係数表!G30</f>
        <v>0.34457852549986789</v>
      </c>
      <c r="K27" s="78">
        <f t="shared" si="3"/>
        <v>8.2532515265972148E-2</v>
      </c>
      <c r="L27" s="79"/>
      <c r="M27" s="80"/>
      <c r="N27" s="81">
        <f>分析係数表!H30</f>
        <v>0</v>
      </c>
      <c r="O27" s="82">
        <f t="shared" si="4"/>
        <v>0</v>
      </c>
      <c r="P27" s="76">
        <f>分析係数表!C30</f>
        <v>1</v>
      </c>
      <c r="Q27" s="82">
        <f t="shared" si="5"/>
        <v>0</v>
      </c>
      <c r="R27" s="83">
        <v>3.1330981471268053E-2</v>
      </c>
      <c r="S27" s="84">
        <f t="shared" si="6"/>
        <v>0.27084827334616113</v>
      </c>
      <c r="T27" s="85">
        <f>分析係数表!F30</f>
        <v>0.44032414339822074</v>
      </c>
      <c r="U27" s="86">
        <f t="shared" si="7"/>
        <v>0.11926103395203554</v>
      </c>
      <c r="V27" s="87">
        <f>分析係数表!D30</f>
        <v>0.11177662291905223</v>
      </c>
      <c r="W27" s="167">
        <f t="shared" si="8"/>
        <v>0</v>
      </c>
      <c r="X27" s="76">
        <f>分析係数表!E30</f>
        <v>7.5662820399894304E-2</v>
      </c>
      <c r="Y27" s="166">
        <f t="shared" si="9"/>
        <v>0</v>
      </c>
    </row>
    <row r="28" spans="1:25" x14ac:dyDescent="0.2">
      <c r="A28" s="6" t="s">
        <v>16</v>
      </c>
      <c r="B28" s="5" t="s">
        <v>193</v>
      </c>
      <c r="C28" s="90"/>
      <c r="D28" s="76">
        <f>投入係数表!U28</f>
        <v>9.2297365329753311E-3</v>
      </c>
      <c r="E28" s="77">
        <f t="shared" si="0"/>
        <v>0.92297365329753311</v>
      </c>
      <c r="F28" s="76">
        <f>分析係数表!C31</f>
        <v>0.96265092809515229</v>
      </c>
      <c r="G28" s="77">
        <f t="shared" si="1"/>
        <v>0.88850144395424357</v>
      </c>
      <c r="H28" s="77">
        <v>1.3426181616391217</v>
      </c>
      <c r="I28" s="77">
        <f t="shared" si="2"/>
        <v>1.3426181616391217</v>
      </c>
      <c r="J28" s="76">
        <f>分析係数表!G31</f>
        <v>7.0888135593220339E-2</v>
      </c>
      <c r="K28" s="78">
        <f t="shared" si="3"/>
        <v>9.5175698292194286E-2</v>
      </c>
      <c r="L28" s="79"/>
      <c r="M28" s="80"/>
      <c r="N28" s="81">
        <f>分析係数表!H31</f>
        <v>2.4361425181798096E-2</v>
      </c>
      <c r="O28" s="82">
        <f t="shared" si="4"/>
        <v>0.36342419265134046</v>
      </c>
      <c r="P28" s="76">
        <f>分析係数表!C31</f>
        <v>0.96265092809515229</v>
      </c>
      <c r="Q28" s="82">
        <f t="shared" si="5"/>
        <v>0.34985063634804431</v>
      </c>
      <c r="R28" s="83">
        <v>0.49762615950908484</v>
      </c>
      <c r="S28" s="84">
        <f t="shared" si="6"/>
        <v>1.8402443211482065</v>
      </c>
      <c r="T28" s="85">
        <f>分析係数表!F31</f>
        <v>0.34461468926553673</v>
      </c>
      <c r="U28" s="86">
        <f t="shared" si="7"/>
        <v>0.63417522490515776</v>
      </c>
      <c r="V28" s="87">
        <f>分析係数表!D31</f>
        <v>2.2598870056497176E-3</v>
      </c>
      <c r="W28" s="167">
        <f t="shared" si="8"/>
        <v>0</v>
      </c>
      <c r="X28" s="76">
        <f>分析係数表!E31</f>
        <v>1.9706214689265535E-3</v>
      </c>
      <c r="Y28" s="166">
        <f t="shared" si="9"/>
        <v>0</v>
      </c>
    </row>
    <row r="29" spans="1:25" x14ac:dyDescent="0.2">
      <c r="A29" s="6" t="s">
        <v>17</v>
      </c>
      <c r="B29" s="5" t="s">
        <v>273</v>
      </c>
      <c r="C29" s="90"/>
      <c r="D29" s="76">
        <f>投入係数表!U29</f>
        <v>5.8734687028024835E-4</v>
      </c>
      <c r="E29" s="77">
        <f t="shared" si="0"/>
        <v>5.8734687028024833E-2</v>
      </c>
      <c r="F29" s="76">
        <f>分析係数表!C32</f>
        <v>0.97339246119733924</v>
      </c>
      <c r="G29" s="77">
        <f t="shared" si="1"/>
        <v>5.7171901563864529E-2</v>
      </c>
      <c r="H29" s="77">
        <v>8.2313968882762351E-2</v>
      </c>
      <c r="I29" s="77">
        <f t="shared" si="2"/>
        <v>8.2313968882762351E-2</v>
      </c>
      <c r="J29" s="76">
        <f>分析係数表!G32</f>
        <v>0.14027149321266968</v>
      </c>
      <c r="K29" s="78">
        <f t="shared" si="3"/>
        <v>1.1546303327446304E-2</v>
      </c>
      <c r="L29" s="79"/>
      <c r="M29" s="80"/>
      <c r="N29" s="81">
        <f>分析係数表!H32</f>
        <v>6.9260991940364464E-3</v>
      </c>
      <c r="O29" s="82">
        <f t="shared" si="4"/>
        <v>0.1033236762230349</v>
      </c>
      <c r="P29" s="76">
        <f>分析係数表!C32</f>
        <v>0.97339246119733924</v>
      </c>
      <c r="Q29" s="82">
        <f t="shared" si="5"/>
        <v>0.10057448749869694</v>
      </c>
      <c r="R29" s="83">
        <v>0.13520821223434162</v>
      </c>
      <c r="S29" s="84">
        <f t="shared" si="6"/>
        <v>0.21752218111710397</v>
      </c>
      <c r="T29" s="85">
        <f>分析係数表!F32</f>
        <v>0.48190045248868779</v>
      </c>
      <c r="U29" s="86">
        <f t="shared" si="7"/>
        <v>0.10482403750665871</v>
      </c>
      <c r="V29" s="87">
        <f>分析係数表!D32</f>
        <v>3.0542986425339366E-2</v>
      </c>
      <c r="W29" s="167">
        <f t="shared" si="8"/>
        <v>0</v>
      </c>
      <c r="X29" s="76">
        <f>分析係数表!E32</f>
        <v>4.6380090497737558E-2</v>
      </c>
      <c r="Y29" s="166">
        <f t="shared" si="9"/>
        <v>0</v>
      </c>
    </row>
    <row r="30" spans="1:25" x14ac:dyDescent="0.2">
      <c r="A30" s="6" t="s">
        <v>18</v>
      </c>
      <c r="B30" s="5" t="s">
        <v>274</v>
      </c>
      <c r="C30" s="90"/>
      <c r="D30" s="76">
        <f>投入係数表!U30</f>
        <v>2.0976673938580297E-4</v>
      </c>
      <c r="E30" s="77">
        <f t="shared" si="0"/>
        <v>2.0976673938580298E-2</v>
      </c>
      <c r="F30" s="76">
        <f>分析係数表!C33</f>
        <v>0.73613503272476755</v>
      </c>
      <c r="G30" s="77">
        <f t="shared" si="1"/>
        <v>1.5441664556233586E-2</v>
      </c>
      <c r="H30" s="77">
        <v>4.0548444347327531E-2</v>
      </c>
      <c r="I30" s="77">
        <f t="shared" si="2"/>
        <v>4.0548444347327531E-2</v>
      </c>
      <c r="J30" s="76">
        <f>分析係数表!G33</f>
        <v>0.507239607659972</v>
      </c>
      <c r="K30" s="78">
        <f t="shared" si="3"/>
        <v>2.0567777001960625E-2</v>
      </c>
      <c r="L30" s="79"/>
      <c r="M30" s="80"/>
      <c r="N30" s="81">
        <f>分析係数表!H33</f>
        <v>1.0278677028597778E-3</v>
      </c>
      <c r="O30" s="82">
        <f t="shared" si="4"/>
        <v>1.5333749453349145E-2</v>
      </c>
      <c r="P30" s="76">
        <f>分析係数表!C33</f>
        <v>0.73613503272476755</v>
      </c>
      <c r="Q30" s="82">
        <f t="shared" si="5"/>
        <v>1.128771015563456E-2</v>
      </c>
      <c r="R30" s="83">
        <v>5.4385444694195151E-2</v>
      </c>
      <c r="S30" s="84">
        <f t="shared" si="6"/>
        <v>9.4933889041522682E-2</v>
      </c>
      <c r="T30" s="85">
        <f>分析係数表!F33</f>
        <v>0.64409154600653895</v>
      </c>
      <c r="U30" s="86">
        <f t="shared" si="7"/>
        <v>6.1146115361167569E-2</v>
      </c>
      <c r="V30" s="87">
        <f>分析係数表!D33</f>
        <v>0.11583372255955161</v>
      </c>
      <c r="W30" s="167">
        <f t="shared" si="8"/>
        <v>0</v>
      </c>
      <c r="X30" s="76">
        <f>分析係数表!E33</f>
        <v>0.11116300794021486</v>
      </c>
      <c r="Y30" s="166">
        <f t="shared" si="9"/>
        <v>0</v>
      </c>
    </row>
    <row r="31" spans="1:25" x14ac:dyDescent="0.2">
      <c r="A31" s="6" t="s">
        <v>19</v>
      </c>
      <c r="B31" s="5" t="s">
        <v>275</v>
      </c>
      <c r="C31" s="90"/>
      <c r="D31" s="76">
        <f>投入係数表!U31</f>
        <v>5.1980198019801978E-2</v>
      </c>
      <c r="E31" s="77">
        <f t="shared" si="0"/>
        <v>5.1980198019801982</v>
      </c>
      <c r="F31" s="76">
        <f>分析係数表!C34</f>
        <v>0.16452089215864052</v>
      </c>
      <c r="G31" s="77">
        <f t="shared" si="1"/>
        <v>0.8551828552800621</v>
      </c>
      <c r="H31" s="77">
        <v>0.98907056818823424</v>
      </c>
      <c r="I31" s="77">
        <f t="shared" si="2"/>
        <v>0.98907056818823424</v>
      </c>
      <c r="J31" s="76">
        <f>分析係数表!G34</f>
        <v>0.42495687176538238</v>
      </c>
      <c r="K31" s="78">
        <f t="shared" si="3"/>
        <v>0.42031233461248135</v>
      </c>
      <c r="L31" s="79"/>
      <c r="M31" s="80"/>
      <c r="N31" s="81">
        <f>分析係数表!H34</f>
        <v>0.1722879182316833</v>
      </c>
      <c r="O31" s="82">
        <f t="shared" si="4"/>
        <v>2.5701943593066998</v>
      </c>
      <c r="P31" s="76">
        <f>分析係数表!C34</f>
        <v>0.16452089215864052</v>
      </c>
      <c r="Q31" s="82">
        <f t="shared" si="5"/>
        <v>0.42285066901424373</v>
      </c>
      <c r="R31" s="83">
        <v>0.47535401172492309</v>
      </c>
      <c r="S31" s="84">
        <f t="shared" si="6"/>
        <v>1.4644245799131572</v>
      </c>
      <c r="T31" s="85">
        <f>分析係数表!F34</f>
        <v>0.6985815602836879</v>
      </c>
      <c r="U31" s="86">
        <f t="shared" si="7"/>
        <v>1.0230200079535177</v>
      </c>
      <c r="V31" s="87">
        <f>分析係数表!D34</f>
        <v>0.35882691201840139</v>
      </c>
      <c r="W31" s="167">
        <f t="shared" si="8"/>
        <v>1</v>
      </c>
      <c r="X31" s="76">
        <f>分析係数表!E34</f>
        <v>0.25177304964539005</v>
      </c>
      <c r="Y31" s="166">
        <f t="shared" si="9"/>
        <v>0</v>
      </c>
    </row>
    <row r="32" spans="1:25" x14ac:dyDescent="0.2">
      <c r="A32" s="6" t="s">
        <v>20</v>
      </c>
      <c r="B32" s="5" t="s">
        <v>37</v>
      </c>
      <c r="C32" s="90"/>
      <c r="D32" s="76">
        <f>投入係数表!U32</f>
        <v>5.7895620070481622E-3</v>
      </c>
      <c r="E32" s="77">
        <f t="shared" si="0"/>
        <v>0.57895620070481624</v>
      </c>
      <c r="F32" s="76">
        <f>分析係数表!C35</f>
        <v>0.4086737714624038</v>
      </c>
      <c r="G32" s="77">
        <f t="shared" si="1"/>
        <v>0.23660421405358165</v>
      </c>
      <c r="H32" s="77">
        <v>0.31452615930823891</v>
      </c>
      <c r="I32" s="77">
        <f t="shared" si="2"/>
        <v>0.31452615930823891</v>
      </c>
      <c r="J32" s="76">
        <f>分析係数表!G35</f>
        <v>0.3140916808149406</v>
      </c>
      <c r="K32" s="78">
        <f t="shared" si="3"/>
        <v>9.8790050037392538E-2</v>
      </c>
      <c r="L32" s="79"/>
      <c r="M32" s="80"/>
      <c r="N32" s="81">
        <f>分析係数表!H35</f>
        <v>6.449629679439764E-2</v>
      </c>
      <c r="O32" s="82">
        <f t="shared" si="4"/>
        <v>0.9621569516802444</v>
      </c>
      <c r="P32" s="76">
        <f>分析係数表!C35</f>
        <v>0.4086737714624038</v>
      </c>
      <c r="Q32" s="82">
        <f t="shared" si="5"/>
        <v>0.39320831018193531</v>
      </c>
      <c r="R32" s="83">
        <v>0.44513578953353033</v>
      </c>
      <c r="S32" s="84">
        <f t="shared" si="6"/>
        <v>0.7596619488417693</v>
      </c>
      <c r="T32" s="85">
        <f>分析係数表!F35</f>
        <v>0.64261460101867574</v>
      </c>
      <c r="U32" s="86">
        <f t="shared" si="7"/>
        <v>0.48816986016402325</v>
      </c>
      <c r="V32" s="87">
        <f>分析係数表!D35</f>
        <v>5.9932088285229203E-2</v>
      </c>
      <c r="W32" s="167">
        <f t="shared" si="8"/>
        <v>0</v>
      </c>
      <c r="X32" s="76">
        <f>分析係数表!E35</f>
        <v>5.2631578947368418E-2</v>
      </c>
      <c r="Y32" s="166">
        <f t="shared" si="9"/>
        <v>0</v>
      </c>
    </row>
    <row r="33" spans="1:25" x14ac:dyDescent="0.2">
      <c r="A33" s="6" t="s">
        <v>21</v>
      </c>
      <c r="B33" s="5" t="s">
        <v>38</v>
      </c>
      <c r="C33" s="90"/>
      <c r="D33" s="76">
        <f>投入係数表!U33</f>
        <v>1.8459473065950663E-3</v>
      </c>
      <c r="E33" s="77">
        <f t="shared" si="0"/>
        <v>0.18459473065950663</v>
      </c>
      <c r="F33" s="76">
        <f>分析係数表!C36</f>
        <v>0.74689610106730564</v>
      </c>
      <c r="G33" s="77">
        <f t="shared" si="1"/>
        <v>0.13787308460715492</v>
      </c>
      <c r="H33" s="77">
        <v>0.20391795699691778</v>
      </c>
      <c r="I33" s="77">
        <f t="shared" si="2"/>
        <v>0.20391795699691778</v>
      </c>
      <c r="J33" s="76">
        <f>分析係数表!G36</f>
        <v>1.5876708345449259E-2</v>
      </c>
      <c r="K33" s="78">
        <f t="shared" si="3"/>
        <v>3.2375459296399276E-3</v>
      </c>
      <c r="L33" s="79"/>
      <c r="M33" s="80"/>
      <c r="N33" s="81">
        <f>分析係数表!H36</f>
        <v>4.3132018559256094E-2</v>
      </c>
      <c r="O33" s="82">
        <f t="shared" si="4"/>
        <v>0.64344425276203421</v>
      </c>
      <c r="P33" s="76">
        <f>分析係数表!C36</f>
        <v>0.74689610106730564</v>
      </c>
      <c r="Q33" s="82">
        <f t="shared" si="5"/>
        <v>0.48058600364212928</v>
      </c>
      <c r="R33" s="83">
        <v>0.55406604517661795</v>
      </c>
      <c r="S33" s="84">
        <f t="shared" si="6"/>
        <v>0.75798400217353579</v>
      </c>
      <c r="T33" s="85">
        <f>分析係数表!F36</f>
        <v>0.88601337598138996</v>
      </c>
      <c r="U33" s="86">
        <f t="shared" si="7"/>
        <v>0.67158396470565962</v>
      </c>
      <c r="V33" s="87">
        <f>分析係数表!D36</f>
        <v>1.0468159348647864E-2</v>
      </c>
      <c r="W33" s="167">
        <f t="shared" si="8"/>
        <v>0</v>
      </c>
      <c r="X33" s="76">
        <f>分析係数表!E36</f>
        <v>4.1291072986333237E-3</v>
      </c>
      <c r="Y33" s="166">
        <f t="shared" si="9"/>
        <v>0</v>
      </c>
    </row>
    <row r="34" spans="1:25" x14ac:dyDescent="0.2">
      <c r="A34" s="6" t="s">
        <v>22</v>
      </c>
      <c r="B34" s="5" t="s">
        <v>378</v>
      </c>
      <c r="C34" s="90"/>
      <c r="D34" s="76">
        <f>投入係数表!U34</f>
        <v>1.8417519718073504E-2</v>
      </c>
      <c r="E34" s="77">
        <f t="shared" si="0"/>
        <v>1.8417519718073503</v>
      </c>
      <c r="F34" s="76">
        <f>分析係数表!C37</f>
        <v>0.19184325518019074</v>
      </c>
      <c r="G34" s="77">
        <f t="shared" si="1"/>
        <v>0.35332769350605697</v>
      </c>
      <c r="H34" s="77">
        <v>0.45062943630434299</v>
      </c>
      <c r="I34" s="77">
        <f t="shared" si="2"/>
        <v>0.45062943630434299</v>
      </c>
      <c r="J34" s="76">
        <f>分析係数表!G37</f>
        <v>0.41984423991099423</v>
      </c>
      <c r="K34" s="78">
        <f t="shared" si="3"/>
        <v>0.18919417316671666</v>
      </c>
      <c r="L34" s="79"/>
      <c r="M34" s="80"/>
      <c r="N34" s="81">
        <f>分析係数表!H37</f>
        <v>5.2046609477516596E-2</v>
      </c>
      <c r="O34" s="82">
        <f t="shared" si="4"/>
        <v>0.77643228540416509</v>
      </c>
      <c r="P34" s="76">
        <f>分析係数表!C37</f>
        <v>0.19184325518019074</v>
      </c>
      <c r="Q34" s="82">
        <f t="shared" si="5"/>
        <v>0.14895329705892993</v>
      </c>
      <c r="R34" s="83">
        <v>0.19916692302397457</v>
      </c>
      <c r="S34" s="84">
        <f t="shared" si="6"/>
        <v>0.64979635932831759</v>
      </c>
      <c r="T34" s="85">
        <f>分析係数表!F37</f>
        <v>0.69485182562961467</v>
      </c>
      <c r="U34" s="86">
        <f t="shared" si="7"/>
        <v>0.45151218656675857</v>
      </c>
      <c r="V34" s="87">
        <f>分析係数表!D37</f>
        <v>8.7589764337008186E-2</v>
      </c>
      <c r="W34" s="167">
        <f t="shared" si="8"/>
        <v>0</v>
      </c>
      <c r="X34" s="76">
        <f>分析係数表!E37</f>
        <v>8.1420046525740877E-2</v>
      </c>
      <c r="Y34" s="166">
        <f t="shared" si="9"/>
        <v>0</v>
      </c>
    </row>
    <row r="35" spans="1:25" x14ac:dyDescent="0.2">
      <c r="A35" s="6" t="s">
        <v>23</v>
      </c>
      <c r="B35" s="5" t="s">
        <v>194</v>
      </c>
      <c r="C35" s="90"/>
      <c r="D35" s="76">
        <f>投入係数表!U35</f>
        <v>1.2208424232253734E-2</v>
      </c>
      <c r="E35" s="77">
        <f t="shared" si="0"/>
        <v>1.2208424232253734</v>
      </c>
      <c r="F35" s="76">
        <f>分析係数表!C38</f>
        <v>3.8450184501845008E-2</v>
      </c>
      <c r="G35" s="77">
        <f t="shared" si="1"/>
        <v>4.6941616420695158E-2</v>
      </c>
      <c r="H35" s="77">
        <v>5.7392995128229304E-2</v>
      </c>
      <c r="I35" s="77">
        <f t="shared" si="2"/>
        <v>5.7392995128229304E-2</v>
      </c>
      <c r="J35" s="76">
        <f>分析係数表!G38</f>
        <v>0.35618279569892475</v>
      </c>
      <c r="K35" s="78">
        <f t="shared" si="3"/>
        <v>2.0442397458307483E-2</v>
      </c>
      <c r="L35" s="79"/>
      <c r="M35" s="80"/>
      <c r="N35" s="81">
        <f>分析係数表!H38</f>
        <v>4.5927434461426143E-2</v>
      </c>
      <c r="O35" s="82">
        <f t="shared" si="4"/>
        <v>0.68514631903235756</v>
      </c>
      <c r="P35" s="76">
        <f>分析係数表!C38</f>
        <v>3.8450184501845008E-2</v>
      </c>
      <c r="Q35" s="82">
        <f t="shared" si="5"/>
        <v>2.6344002377554111E-2</v>
      </c>
      <c r="R35" s="83">
        <v>3.4412258585861041E-2</v>
      </c>
      <c r="S35" s="84">
        <f t="shared" si="6"/>
        <v>9.1805253714090346E-2</v>
      </c>
      <c r="T35" s="85">
        <f>分析係数表!F38</f>
        <v>0.56854838709677424</v>
      </c>
      <c r="U35" s="86">
        <f t="shared" si="7"/>
        <v>5.2195728926156211E-2</v>
      </c>
      <c r="V35" s="87">
        <f>分析係数表!D38</f>
        <v>5.6451612903225805E-2</v>
      </c>
      <c r="W35" s="167">
        <f t="shared" si="8"/>
        <v>0</v>
      </c>
      <c r="X35" s="76">
        <f>分析係数表!E38</f>
        <v>4.7043010752688172E-2</v>
      </c>
      <c r="Y35" s="166">
        <f t="shared" si="9"/>
        <v>0</v>
      </c>
    </row>
    <row r="36" spans="1:25" x14ac:dyDescent="0.2">
      <c r="A36" s="6" t="s">
        <v>24</v>
      </c>
      <c r="B36" s="5" t="s">
        <v>39</v>
      </c>
      <c r="C36" s="90"/>
      <c r="D36" s="76">
        <f>投入係数表!U36</f>
        <v>0</v>
      </c>
      <c r="E36" s="77">
        <f t="shared" si="0"/>
        <v>0</v>
      </c>
      <c r="F36" s="76">
        <f>分析係数表!C39</f>
        <v>1</v>
      </c>
      <c r="G36" s="77">
        <f t="shared" si="1"/>
        <v>0</v>
      </c>
      <c r="H36" s="77">
        <v>7.9127783931946194E-2</v>
      </c>
      <c r="I36" s="77">
        <f t="shared" si="2"/>
        <v>7.9127783931946194E-2</v>
      </c>
      <c r="J36" s="76">
        <f>分析係数表!G39</f>
        <v>0.35147550111358572</v>
      </c>
      <c r="K36" s="78">
        <f t="shared" si="3"/>
        <v>2.7811477509488324E-2</v>
      </c>
      <c r="L36" s="79"/>
      <c r="M36" s="80"/>
      <c r="N36" s="81">
        <f>分析係数表!H39</f>
        <v>4.1114708114391111E-3</v>
      </c>
      <c r="O36" s="82">
        <f t="shared" si="4"/>
        <v>6.1334997813396581E-2</v>
      </c>
      <c r="P36" s="76">
        <f>分析係数表!C39</f>
        <v>1</v>
      </c>
      <c r="Q36" s="82">
        <f t="shared" si="5"/>
        <v>6.1334997813396581E-2</v>
      </c>
      <c r="R36" s="83">
        <v>0.32429498308800431</v>
      </c>
      <c r="S36" s="84">
        <f t="shared" si="6"/>
        <v>0.4034227670199505</v>
      </c>
      <c r="T36" s="85">
        <f>分析係数表!F39</f>
        <v>0.70211581291759462</v>
      </c>
      <c r="U36" s="86">
        <f t="shared" si="7"/>
        <v>0.28324950401567794</v>
      </c>
      <c r="V36" s="87">
        <f>分析係数表!D39</f>
        <v>7.4053452115812921E-2</v>
      </c>
      <c r="W36" s="167">
        <f t="shared" si="8"/>
        <v>0</v>
      </c>
      <c r="X36" s="76">
        <f>分析係数表!E39</f>
        <v>9.3819599109131402E-2</v>
      </c>
      <c r="Y36" s="166">
        <f t="shared" si="9"/>
        <v>0</v>
      </c>
    </row>
    <row r="37" spans="1:25" x14ac:dyDescent="0.2">
      <c r="A37" s="6" t="s">
        <v>25</v>
      </c>
      <c r="B37" s="5" t="s">
        <v>40</v>
      </c>
      <c r="C37" s="90"/>
      <c r="D37" s="76">
        <f>投入係数表!U37</f>
        <v>8.8102030542037252E-4</v>
      </c>
      <c r="E37" s="77">
        <f t="shared" si="0"/>
        <v>8.8102030542037246E-2</v>
      </c>
      <c r="F37" s="76">
        <f>分析係数表!C40</f>
        <v>0.87072171446580526</v>
      </c>
      <c r="G37" s="77">
        <f t="shared" si="1"/>
        <v>7.6712351081481403E-2</v>
      </c>
      <c r="H37" s="77">
        <v>8.5113731787311797E-2</v>
      </c>
      <c r="I37" s="77">
        <f t="shared" si="2"/>
        <v>8.5113731787311797E-2</v>
      </c>
      <c r="J37" s="76">
        <f>分析係数表!G40</f>
        <v>0.51632160548710782</v>
      </c>
      <c r="K37" s="78">
        <f t="shared" si="3"/>
        <v>4.3946058645423912E-2</v>
      </c>
      <c r="L37" s="79"/>
      <c r="M37" s="80"/>
      <c r="N37" s="81">
        <f>分析係数表!H40</f>
        <v>3.2209723436344248E-2</v>
      </c>
      <c r="O37" s="82">
        <f t="shared" si="4"/>
        <v>0.48050525156149232</v>
      </c>
      <c r="P37" s="76">
        <f>分析係数表!C40</f>
        <v>0.87072171446580526</v>
      </c>
      <c r="Q37" s="82">
        <f t="shared" si="5"/>
        <v>0.41838635644944566</v>
      </c>
      <c r="R37" s="83">
        <v>0.41924403540362182</v>
      </c>
      <c r="S37" s="84">
        <f t="shared" si="6"/>
        <v>0.50435776719093361</v>
      </c>
      <c r="T37" s="85">
        <f>分析係数表!F40</f>
        <v>0.71084719928870821</v>
      </c>
      <c r="U37" s="86">
        <f t="shared" si="7"/>
        <v>0.35852130624718148</v>
      </c>
      <c r="V37" s="87">
        <f>分析係数表!D40</f>
        <v>7.6590880223548832E-2</v>
      </c>
      <c r="W37" s="167">
        <f t="shared" si="8"/>
        <v>0</v>
      </c>
      <c r="X37" s="76">
        <f>分析係数表!E40</f>
        <v>4.8520259113425633E-2</v>
      </c>
      <c r="Y37" s="166">
        <f t="shared" si="9"/>
        <v>0</v>
      </c>
    </row>
    <row r="38" spans="1:25" x14ac:dyDescent="0.2">
      <c r="A38" s="6" t="s">
        <v>26</v>
      </c>
      <c r="B38" s="5" t="s">
        <v>277</v>
      </c>
      <c r="C38" s="90"/>
      <c r="D38" s="76">
        <f>投入係数表!U38</f>
        <v>0</v>
      </c>
      <c r="E38" s="77">
        <f t="shared" si="0"/>
        <v>0</v>
      </c>
      <c r="F38" s="76">
        <f>分析係数表!C41</f>
        <v>0.84583808437856334</v>
      </c>
      <c r="G38" s="77">
        <f t="shared" si="1"/>
        <v>0</v>
      </c>
      <c r="H38" s="77">
        <v>9.9382317241969421E-4</v>
      </c>
      <c r="I38" s="77">
        <f t="shared" si="2"/>
        <v>9.9382317241969421E-4</v>
      </c>
      <c r="J38" s="76">
        <f>分析係数表!G41</f>
        <v>0.44301808878315901</v>
      </c>
      <c r="K38" s="78">
        <f t="shared" si="3"/>
        <v>4.4028164243378883E-4</v>
      </c>
      <c r="L38" s="79"/>
      <c r="M38" s="80"/>
      <c r="N38" s="81">
        <f>分析係数表!H41</f>
        <v>7.1326333586297655E-2</v>
      </c>
      <c r="O38" s="82">
        <f t="shared" si="4"/>
        <v>1.0640475672067047</v>
      </c>
      <c r="P38" s="76">
        <f>分析係数表!C41</f>
        <v>0.84583808437856334</v>
      </c>
      <c r="Q38" s="82">
        <f t="shared" si="5"/>
        <v>0.90001195593378969</v>
      </c>
      <c r="R38" s="83">
        <v>0.91878761499756911</v>
      </c>
      <c r="S38" s="84">
        <f t="shared" si="6"/>
        <v>0.91978143816998881</v>
      </c>
      <c r="T38" s="85">
        <f>分析係数表!F41</f>
        <v>0.54692759998204588</v>
      </c>
      <c r="U38" s="86">
        <f t="shared" si="7"/>
        <v>0.50305385448634654</v>
      </c>
      <c r="V38" s="87">
        <f>分析係数表!D41</f>
        <v>0.14515911845235424</v>
      </c>
      <c r="W38" s="167">
        <f t="shared" si="8"/>
        <v>0</v>
      </c>
      <c r="X38" s="76">
        <f>分析係数表!E41</f>
        <v>0.14242111405359306</v>
      </c>
      <c r="Y38" s="166">
        <f t="shared" si="9"/>
        <v>0</v>
      </c>
    </row>
    <row r="39" spans="1:25" x14ac:dyDescent="0.2">
      <c r="A39" s="6" t="s">
        <v>51</v>
      </c>
      <c r="B39" s="5" t="s">
        <v>368</v>
      </c>
      <c r="C39" s="90"/>
      <c r="D39" s="76">
        <f>投入係数表!U39</f>
        <v>5.034401745259272E-4</v>
      </c>
      <c r="E39" s="77">
        <f>$C$23*D39</f>
        <v>5.0344017452592718E-2</v>
      </c>
      <c r="F39" s="76">
        <f>分析係数表!C42</f>
        <v>0.23407560849300879</v>
      </c>
      <c r="G39" s="77">
        <f>E39*F39</f>
        <v>1.1784306519198295E-2</v>
      </c>
      <c r="H39" s="77">
        <v>1.5219468259194256E-2</v>
      </c>
      <c r="I39" s="77">
        <f>C39+H39</f>
        <v>1.5219468259194256E-2</v>
      </c>
      <c r="J39" s="76">
        <f>分析係数表!G42</f>
        <v>0.48351648351648352</v>
      </c>
      <c r="K39" s="78">
        <f>I39*J39</f>
        <v>7.3588637736763437E-3</v>
      </c>
      <c r="L39" s="79"/>
      <c r="M39" s="80"/>
      <c r="N39" s="81">
        <f>分析係数表!H42</f>
        <v>1.4092354393413963E-2</v>
      </c>
      <c r="O39" s="82">
        <f t="shared" si="4"/>
        <v>0.21023000418750651</v>
      </c>
      <c r="P39" s="76">
        <f>分析係数表!C42</f>
        <v>0.23407560849300879</v>
      </c>
      <c r="Q39" s="82">
        <f>O39*P39</f>
        <v>4.9209716153678369E-2</v>
      </c>
      <c r="R39" s="83">
        <v>5.2478406501984994E-2</v>
      </c>
      <c r="S39" s="84">
        <f>I39+R39</f>
        <v>6.769787476117925E-2</v>
      </c>
      <c r="T39" s="85">
        <f>分析係数表!F42</f>
        <v>0.55384615384615388</v>
      </c>
      <c r="U39" s="86">
        <f>S39*T39</f>
        <v>3.749420756003774E-2</v>
      </c>
      <c r="V39" s="87">
        <f>分析係数表!D42</f>
        <v>0.66153846153846152</v>
      </c>
      <c r="W39" s="167">
        <f>ROUND(S39*V39,0)</f>
        <v>0</v>
      </c>
      <c r="X39" s="76">
        <f>分析係数表!E42</f>
        <v>0.56483516483516483</v>
      </c>
      <c r="Y39" s="166">
        <f>ROUND(S39*X39,0)</f>
        <v>0</v>
      </c>
    </row>
    <row r="40" spans="1:25" x14ac:dyDescent="0.2">
      <c r="A40" s="6" t="s">
        <v>195</v>
      </c>
      <c r="B40" s="5" t="s">
        <v>41</v>
      </c>
      <c r="C40" s="90"/>
      <c r="D40" s="76">
        <f>投入係数表!U40</f>
        <v>3.6583319348884043E-2</v>
      </c>
      <c r="E40" s="77">
        <f>$C$23*D40</f>
        <v>3.6583319348884045</v>
      </c>
      <c r="F40" s="76">
        <f>分析係数表!C43</f>
        <v>0.27699973067600325</v>
      </c>
      <c r="G40" s="77">
        <f>E40*F40</f>
        <v>1.0133569606875099</v>
      </c>
      <c r="H40" s="77">
        <v>1.2824240791939951</v>
      </c>
      <c r="I40" s="77">
        <f>C40+H40</f>
        <v>1.2824240791939951</v>
      </c>
      <c r="J40" s="76">
        <f>分析係数表!G43</f>
        <v>0.36947234730400647</v>
      </c>
      <c r="K40" s="78">
        <f>I40*J40</f>
        <v>0.47382023477898444</v>
      </c>
      <c r="L40" s="79"/>
      <c r="M40" s="80"/>
      <c r="N40" s="81">
        <f>分析係数表!H43</f>
        <v>3.8415354614357487E-2</v>
      </c>
      <c r="O40" s="82">
        <f t="shared" si="4"/>
        <v>0.57308097256021706</v>
      </c>
      <c r="P40" s="76">
        <f>分析係数表!C43</f>
        <v>0.27699973067600325</v>
      </c>
      <c r="Q40" s="82">
        <f>O40*P40</f>
        <v>0.15874327505472213</v>
      </c>
      <c r="R40" s="83">
        <v>0.27527790510282779</v>
      </c>
      <c r="S40" s="84">
        <f>I40+R40</f>
        <v>1.5577019842968229</v>
      </c>
      <c r="T40" s="85">
        <f>分析係数表!F43</f>
        <v>0.59762152176423045</v>
      </c>
      <c r="U40" s="86">
        <f>S40*T40</f>
        <v>0.93091623031062876</v>
      </c>
      <c r="V40" s="87">
        <f>分析係数表!D43</f>
        <v>0.12735249971134974</v>
      </c>
      <c r="W40" s="167">
        <f>ROUND(S40*V40,0)</f>
        <v>0</v>
      </c>
      <c r="X40" s="76">
        <f>分析係数表!E43</f>
        <v>0.10079667474887426</v>
      </c>
      <c r="Y40" s="166">
        <f>ROUND(S40*X40,0)</f>
        <v>0</v>
      </c>
    </row>
    <row r="41" spans="1:25" x14ac:dyDescent="0.2">
      <c r="A41" s="6" t="s">
        <v>341</v>
      </c>
      <c r="B41" s="5" t="s">
        <v>42</v>
      </c>
      <c r="C41" s="90"/>
      <c r="D41" s="76">
        <f>投入係数表!U41</f>
        <v>8.39066957543212E-5</v>
      </c>
      <c r="E41" s="77">
        <f>$C$23*D41</f>
        <v>8.3906695754321203E-3</v>
      </c>
      <c r="F41" s="76">
        <f>分析係数表!C44</f>
        <v>0.49584741394123377</v>
      </c>
      <c r="G41" s="77">
        <f>E41*F41</f>
        <v>4.1604918102134065E-3</v>
      </c>
      <c r="H41" s="77">
        <v>6.4997374743210211E-3</v>
      </c>
      <c r="I41" s="77">
        <f>C41+H41</f>
        <v>6.4997374743210211E-3</v>
      </c>
      <c r="J41" s="76">
        <f>分析係数表!G44</f>
        <v>0.26302305721605468</v>
      </c>
      <c r="K41" s="78">
        <f>I41*J41</f>
        <v>1.7095808215976727E-3</v>
      </c>
      <c r="L41" s="79"/>
      <c r="M41" s="80"/>
      <c r="N41" s="81">
        <f>分析係数表!H44</f>
        <v>0.12140366382001748</v>
      </c>
      <c r="O41" s="82">
        <f t="shared" si="4"/>
        <v>1.8111021083310885</v>
      </c>
      <c r="P41" s="76">
        <f>分析係数表!C44</f>
        <v>0.49584741394123377</v>
      </c>
      <c r="Q41" s="82">
        <f>O41*P41</f>
        <v>0.89803029679948643</v>
      </c>
      <c r="R41" s="83">
        <v>0.91445164108150523</v>
      </c>
      <c r="S41" s="84">
        <f>I41+R41</f>
        <v>0.92095137855582621</v>
      </c>
      <c r="T41" s="85">
        <f>分析係数表!F44</f>
        <v>0.50173640762880733</v>
      </c>
      <c r="U41" s="86">
        <f>S41*T41</f>
        <v>0.46207483627739809</v>
      </c>
      <c r="V41" s="87">
        <f>分析係数表!D44</f>
        <v>0.16572729860518076</v>
      </c>
      <c r="W41" s="167">
        <f>ROUND(S41*V41,0)</f>
        <v>0</v>
      </c>
      <c r="X41" s="76">
        <f>分析係数表!E44</f>
        <v>0.11534301167093652</v>
      </c>
      <c r="Y41" s="166">
        <f>ROUND(S41*X41,0)</f>
        <v>0</v>
      </c>
    </row>
    <row r="42" spans="1:25" x14ac:dyDescent="0.2">
      <c r="A42" s="6" t="s">
        <v>342</v>
      </c>
      <c r="B42" s="5" t="s">
        <v>279</v>
      </c>
      <c r="C42" s="90"/>
      <c r="D42" s="76">
        <f>投入係数表!U42</f>
        <v>1.5522738714549421E-3</v>
      </c>
      <c r="E42" s="77">
        <f>$C$23*D42</f>
        <v>0.15522738714549422</v>
      </c>
      <c r="F42" s="76">
        <f>分析係数表!C45</f>
        <v>1</v>
      </c>
      <c r="G42" s="77">
        <f>E42*F42</f>
        <v>0.15522738714549422</v>
      </c>
      <c r="H42" s="77">
        <v>0.18542173070640386</v>
      </c>
      <c r="I42" s="77">
        <f>C42+H42</f>
        <v>0.18542173070640386</v>
      </c>
      <c r="J42" s="76">
        <f>分析係数表!G45</f>
        <v>0</v>
      </c>
      <c r="K42" s="78">
        <f>I42*J42</f>
        <v>0</v>
      </c>
      <c r="L42" s="79"/>
      <c r="M42" s="80"/>
      <c r="N42" s="81">
        <f>分析係数表!H45</f>
        <v>0</v>
      </c>
      <c r="O42" s="82">
        <f t="shared" si="4"/>
        <v>0</v>
      </c>
      <c r="P42" s="76">
        <f>分析係数表!C45</f>
        <v>1</v>
      </c>
      <c r="Q42" s="82">
        <f>O42*P42</f>
        <v>0</v>
      </c>
      <c r="R42" s="83">
        <v>1.7389425914357E-2</v>
      </c>
      <c r="S42" s="84">
        <f>I42+R42</f>
        <v>0.20281115662076085</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投入係数表!U43</f>
        <v>3.2723611344185268E-3</v>
      </c>
      <c r="E43" s="77">
        <f>$C$23*D43</f>
        <v>0.32723611344185266</v>
      </c>
      <c r="F43" s="76">
        <f>分析係数表!C46</f>
        <v>1</v>
      </c>
      <c r="G43" s="77">
        <f>E43*F43</f>
        <v>0.32723611344185266</v>
      </c>
      <c r="H43" s="77">
        <v>0.41705965971917125</v>
      </c>
      <c r="I43" s="77">
        <f>C43+H43</f>
        <v>0.41705965971917125</v>
      </c>
      <c r="J43" s="76">
        <f>分析係数表!G46</f>
        <v>9.2759598041741824E-3</v>
      </c>
      <c r="K43" s="78">
        <f>I43*J43</f>
        <v>3.8686286394975949E-3</v>
      </c>
      <c r="L43" s="79"/>
      <c r="M43" s="80"/>
      <c r="N43" s="81">
        <f>分析係数表!H46</f>
        <v>9.0452357851660434E-2</v>
      </c>
      <c r="O43" s="82">
        <f t="shared" si="4"/>
        <v>1.3493699518947246</v>
      </c>
      <c r="P43" s="76">
        <f>分析係数表!C46</f>
        <v>1</v>
      </c>
      <c r="Q43" s="82">
        <f>O43*P43</f>
        <v>1.3493699518947246</v>
      </c>
      <c r="R43" s="83">
        <v>1.3859860156415831</v>
      </c>
      <c r="S43" s="84">
        <f>I43+R43</f>
        <v>1.8030456753607544</v>
      </c>
      <c r="T43" s="85">
        <f>分析係数表!F46</f>
        <v>0.31349308597440523</v>
      </c>
      <c r="U43" s="86">
        <f>S43*T43</f>
        <v>0.56524235292164848</v>
      </c>
      <c r="V43" s="87">
        <f>分析係数表!D46</f>
        <v>1.71777033410633E-4</v>
      </c>
      <c r="W43" s="167">
        <f>ROUND(S43*V43,0)</f>
        <v>0</v>
      </c>
      <c r="X43" s="76">
        <f>分析係数表!E46</f>
        <v>5.1533110023189901E-4</v>
      </c>
      <c r="Y43" s="166">
        <f>ROUND(S43*X43,0)</f>
        <v>0</v>
      </c>
    </row>
    <row r="44" spans="1:25" x14ac:dyDescent="0.2">
      <c r="A44" s="192">
        <v>40</v>
      </c>
      <c r="B44" s="14" t="s">
        <v>151</v>
      </c>
      <c r="C44" s="197">
        <f>SUM(C5:C43)</f>
        <v>100</v>
      </c>
      <c r="D44" s="92">
        <f>投入係数表!U44</f>
        <v>0.65061251887900651</v>
      </c>
      <c r="E44" s="91">
        <f>SUM(E5:E43)</f>
        <v>65.061251887900653</v>
      </c>
      <c r="F44" s="92">
        <f>分析係数表!C47</f>
        <v>0.37574754530031729</v>
      </c>
      <c r="G44" s="91">
        <f>SUM(G5:G43)</f>
        <v>16.627470347320099</v>
      </c>
      <c r="H44" s="91">
        <f>SUM(H5:H43)</f>
        <v>19.891100708412942</v>
      </c>
      <c r="I44" s="91">
        <f>SUM(I5:I43)</f>
        <v>119.89110070841294</v>
      </c>
      <c r="J44" s="92">
        <f>分析係数表!G47</f>
        <v>0.18377890112838052</v>
      </c>
      <c r="K44" s="93">
        <f>SUM(K5:K43)</f>
        <v>23.780050816056576</v>
      </c>
      <c r="L44" s="94">
        <f>最終需要_まとめ!$L$33</f>
        <v>0.62733333333333341</v>
      </c>
      <c r="M44" s="91">
        <f>K44*L44</f>
        <v>14.918018545272828</v>
      </c>
      <c r="N44" s="95">
        <f>分析係数表!H47</f>
        <v>1</v>
      </c>
      <c r="O44" s="96">
        <f>SUM(O5:O43)</f>
        <v>14.918018545272826</v>
      </c>
      <c r="P44" s="92">
        <f>分析係数表!C47</f>
        <v>0.37574754530031729</v>
      </c>
      <c r="Q44" s="96">
        <f>SUM(Q5:Q43)</f>
        <v>6.4064670340924419</v>
      </c>
      <c r="R44" s="91">
        <f>SUM(R5:R43)</f>
        <v>7.6231567977271517</v>
      </c>
      <c r="S44" s="97">
        <f>SUM(S5:S43)</f>
        <v>127.51425750614008</v>
      </c>
      <c r="T44" s="98">
        <f>分析係数表!F47</f>
        <v>0.42462652784065186</v>
      </c>
      <c r="U44" s="99">
        <f>SUM(U5:U43)</f>
        <v>45.28340760557316</v>
      </c>
      <c r="V44" s="100">
        <f>分析係数表!D47</f>
        <v>4.7224737186258234E-2</v>
      </c>
      <c r="W44" s="164">
        <f>SUM(W5:W43)</f>
        <v>4</v>
      </c>
      <c r="X44" s="92">
        <f>分析係数表!E47</f>
        <v>3.9558288483141357E-2</v>
      </c>
      <c r="Y44" s="165">
        <f>SUM(Y5:Y43)</f>
        <v>4</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2015年赤穂市産業連関表</v>
      </c>
      <c r="H1" s="401"/>
      <c r="I1" s="401"/>
    </row>
    <row r="2" spans="1:25" x14ac:dyDescent="0.2">
      <c r="B2" s="3" t="s">
        <v>384</v>
      </c>
      <c r="S2" s="3" t="s">
        <v>153</v>
      </c>
      <c r="U2" s="64" t="s">
        <v>210</v>
      </c>
      <c r="W2" s="3" t="s">
        <v>130</v>
      </c>
      <c r="Y2" s="3" t="s">
        <v>154</v>
      </c>
    </row>
    <row r="3" spans="1:25" ht="44" x14ac:dyDescent="0.2">
      <c r="B3" s="65"/>
      <c r="C3" s="66" t="s">
        <v>228</v>
      </c>
      <c r="D3" s="66" t="s">
        <v>380</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投入係数表!V5</f>
        <v>0</v>
      </c>
      <c r="E5" s="77">
        <f t="shared" ref="E5:E38" si="0">$C$24*D5</f>
        <v>0</v>
      </c>
      <c r="F5" s="76">
        <f>分析係数表!C8</f>
        <v>1</v>
      </c>
      <c r="G5" s="77">
        <f t="shared" ref="G5:G38" si="1">E5*F5</f>
        <v>0</v>
      </c>
      <c r="H5" s="77">
        <f t="array" ref="H5:H43">MMULT(逆行列係数!C5:AO43,'20'!G5:G43)</f>
        <v>3.6284560139484127E-3</v>
      </c>
      <c r="I5" s="77">
        <f t="shared" ref="I5:I38" si="2">C5+H5</f>
        <v>3.6284560139484127E-3</v>
      </c>
      <c r="J5" s="76">
        <f>分析係数表!G8</f>
        <v>0.11972098922003804</v>
      </c>
      <c r="K5" s="78">
        <f t="shared" ref="K5:K43" si="3">I5*J5</f>
        <v>4.3440234333130015E-4</v>
      </c>
      <c r="L5" s="79" t="s">
        <v>184</v>
      </c>
      <c r="M5" s="80" t="s">
        <v>184</v>
      </c>
      <c r="N5" s="81">
        <f>分析係数表!H8</f>
        <v>1.236323115495826E-2</v>
      </c>
      <c r="O5" s="82">
        <f t="shared" ref="O5:O43" si="4">$M$44*N5</f>
        <v>0.15235838157312875</v>
      </c>
      <c r="P5" s="76">
        <f>分析係数表!C8</f>
        <v>1</v>
      </c>
      <c r="Q5" s="82">
        <f t="shared" ref="Q5:Q38" si="5">O5*P5</f>
        <v>0.15235838157312875</v>
      </c>
      <c r="R5" s="83">
        <f t="array" ref="R5:R43">MMULT(逆行列係数!C5:AO43,'20'!Q5:Q43)</f>
        <v>0.2036991689738607</v>
      </c>
      <c r="S5" s="84">
        <f t="shared" ref="S5:S38" si="6">I5+R5</f>
        <v>0.2073276249878091</v>
      </c>
      <c r="T5" s="85">
        <f>分析係数表!F8</f>
        <v>0.45136334812935952</v>
      </c>
      <c r="U5" s="86">
        <f t="shared" ref="U5:U38" si="7">S5*T5</f>
        <v>9.3580090974205776E-2</v>
      </c>
      <c r="V5" s="87">
        <f>分析係数表!D8</f>
        <v>6.2777425491439443E-2</v>
      </c>
      <c r="W5" s="88">
        <f t="shared" ref="W5:W38" si="8">ROUND(S5*V5,0)</f>
        <v>0</v>
      </c>
      <c r="X5" s="76">
        <f>分析係数表!E8</f>
        <v>5.7324032974001266E-2</v>
      </c>
      <c r="Y5" s="89">
        <f t="shared" ref="Y5:Y38" si="9">ROUND(S5*X5,0)</f>
        <v>0</v>
      </c>
    </row>
    <row r="6" spans="1:25" x14ac:dyDescent="0.2">
      <c r="A6" s="6" t="s">
        <v>220</v>
      </c>
      <c r="B6" s="5" t="s">
        <v>266</v>
      </c>
      <c r="C6" s="90"/>
      <c r="D6" s="76">
        <f>投入係数表!V6</f>
        <v>0</v>
      </c>
      <c r="E6" s="77">
        <f t="shared" si="0"/>
        <v>0</v>
      </c>
      <c r="F6" s="76">
        <f>分析係数表!C9</f>
        <v>2.7906976744186074E-2</v>
      </c>
      <c r="G6" s="77">
        <f t="shared" si="1"/>
        <v>0</v>
      </c>
      <c r="H6" s="77">
        <v>6.7696784268906447E-5</v>
      </c>
      <c r="I6" s="77">
        <f t="shared" si="2"/>
        <v>6.7696784268906447E-5</v>
      </c>
      <c r="J6" s="76">
        <f>分析係数表!G9</f>
        <v>0.2857142857142857</v>
      </c>
      <c r="K6" s="78">
        <f t="shared" si="3"/>
        <v>1.9341938362544697E-5</v>
      </c>
      <c r="L6" s="79"/>
      <c r="M6" s="80"/>
      <c r="N6" s="81">
        <f>分析係数表!H9</f>
        <v>6.5322433452770924E-4</v>
      </c>
      <c r="O6" s="82">
        <f t="shared" si="4"/>
        <v>8.0500154988133298E-3</v>
      </c>
      <c r="P6" s="76">
        <f>分析係数表!C9</f>
        <v>2.7906976744186074E-2</v>
      </c>
      <c r="Q6" s="82">
        <f t="shared" si="5"/>
        <v>2.2465159531572106E-4</v>
      </c>
      <c r="R6" s="83">
        <v>2.666766601943221E-4</v>
      </c>
      <c r="S6" s="84">
        <f t="shared" si="6"/>
        <v>3.3437344446322854E-4</v>
      </c>
      <c r="T6" s="85">
        <f>分析係数表!F9</f>
        <v>0.7142857142857143</v>
      </c>
      <c r="U6" s="86">
        <f t="shared" si="7"/>
        <v>2.3883817461659181E-4</v>
      </c>
      <c r="V6" s="87">
        <f>分析係数表!D9</f>
        <v>0</v>
      </c>
      <c r="W6" s="88">
        <f t="shared" si="8"/>
        <v>0</v>
      </c>
      <c r="X6" s="76">
        <f>分析係数表!E9</f>
        <v>0</v>
      </c>
      <c r="Y6" s="89">
        <f t="shared" si="9"/>
        <v>0</v>
      </c>
    </row>
    <row r="7" spans="1:25" x14ac:dyDescent="0.2">
      <c r="A7" s="6" t="s">
        <v>221</v>
      </c>
      <c r="B7" s="5" t="s">
        <v>267</v>
      </c>
      <c r="C7" s="90"/>
      <c r="D7" s="76">
        <f>投入係数表!V7</f>
        <v>0</v>
      </c>
      <c r="E7" s="77">
        <f t="shared" si="0"/>
        <v>0</v>
      </c>
      <c r="F7" s="76">
        <f>分析係数表!C10</f>
        <v>1</v>
      </c>
      <c r="G7" s="77">
        <f t="shared" si="1"/>
        <v>0</v>
      </c>
      <c r="H7" s="77">
        <v>7.7203776137704412E-3</v>
      </c>
      <c r="I7" s="77">
        <f t="shared" si="2"/>
        <v>7.7203776137704412E-3</v>
      </c>
      <c r="J7" s="76">
        <f>分析係数表!G10</f>
        <v>0.17979610750695088</v>
      </c>
      <c r="K7" s="78">
        <f t="shared" si="3"/>
        <v>1.3880938434397271E-3</v>
      </c>
      <c r="L7" s="79"/>
      <c r="M7" s="80"/>
      <c r="N7" s="81">
        <f>分析係数表!H10</f>
        <v>1.2488112277735618E-3</v>
      </c>
      <c r="O7" s="82">
        <f t="shared" si="4"/>
        <v>1.5389735512437249E-2</v>
      </c>
      <c r="P7" s="76">
        <f>分析係数表!C10</f>
        <v>1</v>
      </c>
      <c r="Q7" s="82">
        <f t="shared" si="5"/>
        <v>1.5389735512437249E-2</v>
      </c>
      <c r="R7" s="83">
        <v>2.244259318420283E-2</v>
      </c>
      <c r="S7" s="84">
        <f t="shared" si="6"/>
        <v>3.0162970797973272E-2</v>
      </c>
      <c r="T7" s="85">
        <f>分析係数表!F10</f>
        <v>0.51899907321594063</v>
      </c>
      <c r="U7" s="86">
        <f t="shared" si="7"/>
        <v>1.565455388958761E-2</v>
      </c>
      <c r="V7" s="87">
        <f>分析係数表!D10</f>
        <v>9.8239110287303061E-2</v>
      </c>
      <c r="W7" s="88">
        <f t="shared" si="8"/>
        <v>0</v>
      </c>
      <c r="X7" s="76">
        <f>分析係数表!E10</f>
        <v>2.9657089898053754E-2</v>
      </c>
      <c r="Y7" s="89">
        <f t="shared" si="9"/>
        <v>0</v>
      </c>
    </row>
    <row r="8" spans="1:25" x14ac:dyDescent="0.2">
      <c r="A8" s="6" t="s">
        <v>222</v>
      </c>
      <c r="B8" s="5" t="s">
        <v>27</v>
      </c>
      <c r="C8" s="90"/>
      <c r="D8" s="76">
        <f>投入係数表!V8</f>
        <v>0</v>
      </c>
      <c r="E8" s="77">
        <f t="shared" si="0"/>
        <v>0</v>
      </c>
      <c r="F8" s="76">
        <f>分析係数表!C11</f>
        <v>4.7758906908440535E-3</v>
      </c>
      <c r="G8" s="77">
        <f t="shared" si="1"/>
        <v>0</v>
      </c>
      <c r="H8" s="77">
        <v>1.485356128677281E-3</v>
      </c>
      <c r="I8" s="77">
        <f t="shared" si="2"/>
        <v>1.485356128677281E-3</v>
      </c>
      <c r="J8" s="76">
        <f>分析係数表!G11</f>
        <v>0.34306569343065696</v>
      </c>
      <c r="K8" s="78">
        <f t="shared" si="3"/>
        <v>5.0957473027614755E-4</v>
      </c>
      <c r="L8" s="79"/>
      <c r="M8" s="80"/>
      <c r="N8" s="81">
        <f>分析係数表!H11</f>
        <v>-1.9212480427285565E-5</v>
      </c>
      <c r="O8" s="82">
        <f t="shared" si="4"/>
        <v>-2.3676516172980381E-4</v>
      </c>
      <c r="P8" s="76">
        <f>分析係数表!C11</f>
        <v>4.7758906908440535E-3</v>
      </c>
      <c r="Q8" s="82">
        <f t="shared" si="5"/>
        <v>-1.1307645318215568E-6</v>
      </c>
      <c r="R8" s="83">
        <v>6.8957792895898875E-4</v>
      </c>
      <c r="S8" s="84">
        <f t="shared" si="6"/>
        <v>2.1749340576362698E-3</v>
      </c>
      <c r="T8" s="85">
        <f>分析係数表!F11</f>
        <v>0.56569343065693434</v>
      </c>
      <c r="U8" s="86">
        <f t="shared" si="7"/>
        <v>1.2303459085168679E-3</v>
      </c>
      <c r="V8" s="87">
        <f>分析係数表!D11</f>
        <v>8.0291970802919707E-2</v>
      </c>
      <c r="W8" s="88">
        <f t="shared" si="8"/>
        <v>0</v>
      </c>
      <c r="X8" s="76">
        <f>分析係数表!E11</f>
        <v>6.9343065693430656E-2</v>
      </c>
      <c r="Y8" s="89">
        <f t="shared" si="9"/>
        <v>0</v>
      </c>
    </row>
    <row r="9" spans="1:25" x14ac:dyDescent="0.2">
      <c r="A9" s="6" t="s">
        <v>223</v>
      </c>
      <c r="B9" s="5" t="s">
        <v>191</v>
      </c>
      <c r="C9" s="90"/>
      <c r="D9" s="76">
        <f>投入係数表!V9</f>
        <v>0</v>
      </c>
      <c r="E9" s="77">
        <f t="shared" si="0"/>
        <v>0</v>
      </c>
      <c r="F9" s="76">
        <f>分析係数表!C12</f>
        <v>2.7665742374590407E-2</v>
      </c>
      <c r="G9" s="77">
        <f t="shared" si="1"/>
        <v>0</v>
      </c>
      <c r="H9" s="77">
        <v>1.4360584302444498E-4</v>
      </c>
      <c r="I9" s="77">
        <f t="shared" si="2"/>
        <v>1.4360584302444498E-4</v>
      </c>
      <c r="J9" s="76">
        <f>分析係数表!G12</f>
        <v>0.13175675675675674</v>
      </c>
      <c r="K9" s="78">
        <f t="shared" si="3"/>
        <v>1.8921040128220788E-5</v>
      </c>
      <c r="L9" s="79"/>
      <c r="M9" s="80"/>
      <c r="N9" s="81">
        <f>分析係数表!H12</f>
        <v>9.8185381223642884E-2</v>
      </c>
      <c r="O9" s="82">
        <f t="shared" si="4"/>
        <v>1.2099883590201623</v>
      </c>
      <c r="P9" s="76">
        <f>分析係数表!C12</f>
        <v>2.7665742374590407E-2</v>
      </c>
      <c r="Q9" s="82">
        <f t="shared" si="5"/>
        <v>3.3475226216905213E-2</v>
      </c>
      <c r="R9" s="83">
        <v>3.7602242370180415E-2</v>
      </c>
      <c r="S9" s="84">
        <f t="shared" si="6"/>
        <v>3.7745848213204862E-2</v>
      </c>
      <c r="T9" s="85">
        <f>分析係数表!F12</f>
        <v>0.37027027027027026</v>
      </c>
      <c r="U9" s="86">
        <f t="shared" si="7"/>
        <v>1.3976165419483962E-2</v>
      </c>
      <c r="V9" s="87">
        <f>分析係数表!D12</f>
        <v>5.1576576576576577E-2</v>
      </c>
      <c r="W9" s="88">
        <f t="shared" si="8"/>
        <v>0</v>
      </c>
      <c r="X9" s="76">
        <f>分析係数表!E12</f>
        <v>4.954954954954955E-2</v>
      </c>
      <c r="Y9" s="89">
        <f t="shared" si="9"/>
        <v>0</v>
      </c>
    </row>
    <row r="10" spans="1:25" x14ac:dyDescent="0.2">
      <c r="A10" s="6" t="s">
        <v>224</v>
      </c>
      <c r="B10" s="5" t="s">
        <v>28</v>
      </c>
      <c r="C10" s="90"/>
      <c r="D10" s="76">
        <f>投入係数表!V10</f>
        <v>1.741486068111455E-3</v>
      </c>
      <c r="E10" s="77">
        <f t="shared" si="0"/>
        <v>0.1741486068111455</v>
      </c>
      <c r="F10" s="76">
        <f>分析係数表!C13</f>
        <v>0</v>
      </c>
      <c r="G10" s="77">
        <f t="shared" si="1"/>
        <v>0</v>
      </c>
      <c r="H10" s="77">
        <v>0</v>
      </c>
      <c r="I10" s="77">
        <f t="shared" si="2"/>
        <v>0</v>
      </c>
      <c r="J10" s="76">
        <f>分析係数表!G13</f>
        <v>0.24516960068699012</v>
      </c>
      <c r="K10" s="78">
        <f t="shared" si="3"/>
        <v>0</v>
      </c>
      <c r="L10" s="79"/>
      <c r="M10" s="80"/>
      <c r="N10" s="81">
        <f>分析係数表!H13</f>
        <v>1.522589073862381E-2</v>
      </c>
      <c r="O10" s="82">
        <f t="shared" si="4"/>
        <v>0.18763639067086951</v>
      </c>
      <c r="P10" s="76">
        <f>分析係数表!C13</f>
        <v>0</v>
      </c>
      <c r="Q10" s="82">
        <f t="shared" si="5"/>
        <v>0</v>
      </c>
      <c r="R10" s="83">
        <v>0</v>
      </c>
      <c r="S10" s="84">
        <f t="shared" si="6"/>
        <v>0</v>
      </c>
      <c r="T10" s="85">
        <f>分析係数表!F13</f>
        <v>0.38299699441820523</v>
      </c>
      <c r="U10" s="86">
        <f t="shared" si="7"/>
        <v>0</v>
      </c>
      <c r="V10" s="87">
        <f>分析係数表!D13</f>
        <v>0.13954486904250751</v>
      </c>
      <c r="W10" s="88">
        <f t="shared" si="8"/>
        <v>0</v>
      </c>
      <c r="X10" s="76">
        <f>分析係数表!E13</f>
        <v>0.1348218119364534</v>
      </c>
      <c r="Y10" s="89">
        <f t="shared" si="9"/>
        <v>0</v>
      </c>
    </row>
    <row r="11" spans="1:25" x14ac:dyDescent="0.2">
      <c r="A11" s="6" t="s">
        <v>225</v>
      </c>
      <c r="B11" s="5" t="s">
        <v>268</v>
      </c>
      <c r="C11" s="90"/>
      <c r="D11" s="76">
        <f>投入係数表!V11</f>
        <v>5.9984520123839008E-3</v>
      </c>
      <c r="E11" s="77">
        <f t="shared" si="0"/>
        <v>0.59984520123839014</v>
      </c>
      <c r="F11" s="76">
        <f>分析係数表!C14</f>
        <v>8.758537565287261E-2</v>
      </c>
      <c r="G11" s="77">
        <f t="shared" si="1"/>
        <v>5.2537667284037366E-2</v>
      </c>
      <c r="H11" s="77">
        <v>6.9645776045553526E-2</v>
      </c>
      <c r="I11" s="77">
        <f t="shared" si="2"/>
        <v>6.9645776045553526E-2</v>
      </c>
      <c r="J11" s="76">
        <f>分析係数表!G14</f>
        <v>0.1675092686215032</v>
      </c>
      <c r="K11" s="78">
        <f t="shared" si="3"/>
        <v>1.1666313007967678E-2</v>
      </c>
      <c r="L11" s="79"/>
      <c r="M11" s="80"/>
      <c r="N11" s="81">
        <f>分析係数表!H14</f>
        <v>1.2392049875599189E-3</v>
      </c>
      <c r="O11" s="82">
        <f t="shared" si="4"/>
        <v>1.5271352931572345E-2</v>
      </c>
      <c r="P11" s="76">
        <f>分析係数表!C14</f>
        <v>8.758537565287261E-2</v>
      </c>
      <c r="Q11" s="82">
        <f t="shared" si="5"/>
        <v>1.3375471832393613E-3</v>
      </c>
      <c r="R11" s="83">
        <v>1.5857551474186583E-2</v>
      </c>
      <c r="S11" s="84">
        <f t="shared" si="6"/>
        <v>8.5503327519740102E-2</v>
      </c>
      <c r="T11" s="85">
        <f>分析係数表!F14</f>
        <v>0.31985170205594876</v>
      </c>
      <c r="U11" s="86">
        <f t="shared" si="7"/>
        <v>2.7348384838636115E-2</v>
      </c>
      <c r="V11" s="87">
        <f>分析係数表!D14</f>
        <v>3.3704078193461412E-2</v>
      </c>
      <c r="W11" s="88">
        <f t="shared" si="8"/>
        <v>0</v>
      </c>
      <c r="X11" s="76">
        <f>分析係数表!E14</f>
        <v>2.8985507246376812E-2</v>
      </c>
      <c r="Y11" s="89">
        <f t="shared" si="9"/>
        <v>0</v>
      </c>
    </row>
    <row r="12" spans="1:25" x14ac:dyDescent="0.2">
      <c r="A12" s="6" t="s">
        <v>226</v>
      </c>
      <c r="B12" s="5" t="s">
        <v>29</v>
      </c>
      <c r="C12" s="90"/>
      <c r="D12" s="76">
        <f>投入係数表!V12</f>
        <v>1.044891640866873E-2</v>
      </c>
      <c r="E12" s="77">
        <f t="shared" si="0"/>
        <v>1.0448916408668729</v>
      </c>
      <c r="F12" s="76">
        <f>分析係数表!C15</f>
        <v>0</v>
      </c>
      <c r="G12" s="77">
        <f t="shared" si="1"/>
        <v>0</v>
      </c>
      <c r="H12" s="77">
        <v>0</v>
      </c>
      <c r="I12" s="77">
        <f t="shared" si="2"/>
        <v>0</v>
      </c>
      <c r="J12" s="76">
        <f>分析係数表!G15</f>
        <v>9.5604813172894237E-2</v>
      </c>
      <c r="K12" s="78">
        <f t="shared" si="3"/>
        <v>0</v>
      </c>
      <c r="L12" s="79"/>
      <c r="M12" s="80"/>
      <c r="N12" s="81">
        <f>分析係数表!H15</f>
        <v>9.0490782812515016E-3</v>
      </c>
      <c r="O12" s="82">
        <f t="shared" si="4"/>
        <v>0.11151639117473761</v>
      </c>
      <c r="P12" s="76">
        <f>分析係数表!C15</f>
        <v>0</v>
      </c>
      <c r="Q12" s="82">
        <f t="shared" si="5"/>
        <v>0</v>
      </c>
      <c r="R12" s="83">
        <v>0</v>
      </c>
      <c r="S12" s="84">
        <f t="shared" si="6"/>
        <v>0</v>
      </c>
      <c r="T12" s="85">
        <f>分析係数表!F15</f>
        <v>0.30347055098163395</v>
      </c>
      <c r="U12" s="86">
        <f t="shared" si="7"/>
        <v>0</v>
      </c>
      <c r="V12" s="87">
        <f>分析係数表!D15</f>
        <v>2.4585180493983533E-2</v>
      </c>
      <c r="W12" s="88">
        <f t="shared" si="8"/>
        <v>0</v>
      </c>
      <c r="X12" s="76">
        <f>分析係数表!E15</f>
        <v>2.2317922735908803E-2</v>
      </c>
      <c r="Y12" s="89">
        <f t="shared" si="9"/>
        <v>0</v>
      </c>
    </row>
    <row r="13" spans="1:25" x14ac:dyDescent="0.2">
      <c r="A13" s="6" t="s">
        <v>227</v>
      </c>
      <c r="B13" s="5" t="s">
        <v>30</v>
      </c>
      <c r="C13" s="90"/>
      <c r="D13" s="76">
        <f>投入係数表!V13</f>
        <v>5.8049535603715168E-4</v>
      </c>
      <c r="E13" s="77">
        <f t="shared" si="0"/>
        <v>5.8049535603715167E-2</v>
      </c>
      <c r="F13" s="76">
        <f>分析係数表!C16</f>
        <v>0.11006875655518</v>
      </c>
      <c r="G13" s="77">
        <f t="shared" si="1"/>
        <v>6.3894402025065789E-3</v>
      </c>
      <c r="H13" s="77">
        <v>1.7560851014095893E-2</v>
      </c>
      <c r="I13" s="77">
        <f t="shared" si="2"/>
        <v>1.7560851014095893E-2</v>
      </c>
      <c r="J13" s="76">
        <f>分析係数表!G16</f>
        <v>3.3349328214971212E-2</v>
      </c>
      <c r="K13" s="78">
        <f t="shared" si="3"/>
        <v>5.8564258420329396E-4</v>
      </c>
      <c r="L13" s="79"/>
      <c r="M13" s="80"/>
      <c r="N13" s="81">
        <f>分析係数表!H16</f>
        <v>1.7877213037589219E-2</v>
      </c>
      <c r="O13" s="82">
        <f t="shared" si="4"/>
        <v>0.22030998298958246</v>
      </c>
      <c r="P13" s="76">
        <f>分析係数表!C16</f>
        <v>0.11006875655518</v>
      </c>
      <c r="Q13" s="82">
        <f t="shared" si="5"/>
        <v>2.4249245884356199E-2</v>
      </c>
      <c r="R13" s="83">
        <v>3.1516492532008146E-2</v>
      </c>
      <c r="S13" s="84">
        <f t="shared" si="6"/>
        <v>4.9077343546104039E-2</v>
      </c>
      <c r="T13" s="85">
        <f>分析係数表!F16</f>
        <v>0.28862763915547024</v>
      </c>
      <c r="U13" s="86">
        <f t="shared" si="7"/>
        <v>1.4165077803733963E-2</v>
      </c>
      <c r="V13" s="87">
        <f>分析係数表!D16</f>
        <v>1.6314779270633396E-2</v>
      </c>
      <c r="W13" s="88">
        <f t="shared" si="8"/>
        <v>0</v>
      </c>
      <c r="X13" s="76">
        <f>分析係数表!E16</f>
        <v>1.6554702495201537E-2</v>
      </c>
      <c r="Y13" s="89">
        <f t="shared" si="9"/>
        <v>0</v>
      </c>
    </row>
    <row r="14" spans="1:25" x14ac:dyDescent="0.2">
      <c r="A14" s="6" t="s">
        <v>2</v>
      </c>
      <c r="B14" s="5" t="s">
        <v>365</v>
      </c>
      <c r="C14" s="90"/>
      <c r="D14" s="76">
        <f>投入係数表!V14</f>
        <v>4.1795665634674919E-2</v>
      </c>
      <c r="E14" s="77">
        <f t="shared" si="0"/>
        <v>4.1795665634674917</v>
      </c>
      <c r="F14" s="76">
        <f>分析係数表!C17</f>
        <v>0.13914449142004481</v>
      </c>
      <c r="G14" s="77">
        <f t="shared" si="1"/>
        <v>0.58156366382990854</v>
      </c>
      <c r="H14" s="77">
        <v>0.63656837057919724</v>
      </c>
      <c r="I14" s="77">
        <f t="shared" si="2"/>
        <v>0.63656837057919724</v>
      </c>
      <c r="J14" s="76">
        <f>分析係数表!G17</f>
        <v>0.21214924452667283</v>
      </c>
      <c r="K14" s="78">
        <f t="shared" si="3"/>
        <v>0.13504749890795181</v>
      </c>
      <c r="L14" s="79"/>
      <c r="M14" s="80"/>
      <c r="N14" s="81">
        <f>分析係数表!H17</f>
        <v>3.1124218292202617E-3</v>
      </c>
      <c r="O14" s="82">
        <f t="shared" si="4"/>
        <v>3.8355956200228219E-2</v>
      </c>
      <c r="P14" s="76">
        <f>分析係数表!C17</f>
        <v>0.13914449142004481</v>
      </c>
      <c r="Q14" s="82">
        <f t="shared" si="5"/>
        <v>5.3370200184102703E-3</v>
      </c>
      <c r="R14" s="83">
        <v>1.4179977546084023E-2</v>
      </c>
      <c r="S14" s="84">
        <f t="shared" si="6"/>
        <v>0.65074834812528126</v>
      </c>
      <c r="T14" s="85">
        <f>分析係数表!F17</f>
        <v>0.32223250077089116</v>
      </c>
      <c r="U14" s="86">
        <f t="shared" si="7"/>
        <v>0.20969226758893583</v>
      </c>
      <c r="V14" s="87">
        <f>分析係数表!D17</f>
        <v>3.12981806968856E-2</v>
      </c>
      <c r="W14" s="88">
        <f t="shared" si="8"/>
        <v>0</v>
      </c>
      <c r="X14" s="76">
        <f>分析係数表!E17</f>
        <v>2.8677150786308975E-2</v>
      </c>
      <c r="Y14" s="89">
        <f t="shared" si="9"/>
        <v>0</v>
      </c>
    </row>
    <row r="15" spans="1:25" x14ac:dyDescent="0.2">
      <c r="A15" s="6" t="s">
        <v>3</v>
      </c>
      <c r="B15" s="5" t="s">
        <v>31</v>
      </c>
      <c r="C15" s="90"/>
      <c r="D15" s="76">
        <f>投入係数表!V15</f>
        <v>2.9024767801857586E-3</v>
      </c>
      <c r="E15" s="77">
        <f t="shared" si="0"/>
        <v>0.29024767801857587</v>
      </c>
      <c r="F15" s="76">
        <f>分析係数表!C18</f>
        <v>1</v>
      </c>
      <c r="G15" s="77">
        <f t="shared" si="1"/>
        <v>0.29024767801857587</v>
      </c>
      <c r="H15" s="77">
        <v>0.39504044923678394</v>
      </c>
      <c r="I15" s="77">
        <f t="shared" si="2"/>
        <v>0.39504044923678394</v>
      </c>
      <c r="J15" s="76">
        <f>分析係数表!G18</f>
        <v>0.2156836946153087</v>
      </c>
      <c r="K15" s="78">
        <f t="shared" si="3"/>
        <v>8.5203783613880868E-2</v>
      </c>
      <c r="L15" s="79"/>
      <c r="M15" s="80"/>
      <c r="N15" s="81">
        <f>分析係数表!H18</f>
        <v>4.8031201068213914E-4</v>
      </c>
      <c r="O15" s="82">
        <f t="shared" si="4"/>
        <v>5.9191290432450954E-3</v>
      </c>
      <c r="P15" s="76">
        <f>分析係数表!C18</f>
        <v>1</v>
      </c>
      <c r="Q15" s="82">
        <f t="shared" si="5"/>
        <v>5.9191290432450954E-3</v>
      </c>
      <c r="R15" s="83">
        <v>2.2901335135107753E-2</v>
      </c>
      <c r="S15" s="84">
        <f t="shared" si="6"/>
        <v>0.41794178437189167</v>
      </c>
      <c r="T15" s="85">
        <f>分析係数表!F18</f>
        <v>0.45886648465511004</v>
      </c>
      <c r="U15" s="86">
        <f t="shared" si="7"/>
        <v>0.19177947738521395</v>
      </c>
      <c r="V15" s="87">
        <f>分析係数表!D18</f>
        <v>2.7301733495608698E-2</v>
      </c>
      <c r="W15" s="88">
        <f t="shared" si="8"/>
        <v>0</v>
      </c>
      <c r="X15" s="76">
        <f>分析係数表!E18</f>
        <v>2.9308246439261866E-2</v>
      </c>
      <c r="Y15" s="89">
        <f t="shared" si="9"/>
        <v>0</v>
      </c>
    </row>
    <row r="16" spans="1:25" x14ac:dyDescent="0.2">
      <c r="A16" s="6" t="s">
        <v>4</v>
      </c>
      <c r="B16" s="5" t="s">
        <v>32</v>
      </c>
      <c r="C16" s="90"/>
      <c r="D16" s="76">
        <f>投入係数表!V16</f>
        <v>9.2879256965944269E-3</v>
      </c>
      <c r="E16" s="77">
        <f t="shared" si="0"/>
        <v>0.92879256965944268</v>
      </c>
      <c r="F16" s="76">
        <f>分析係数表!C19</f>
        <v>0.27592808390211421</v>
      </c>
      <c r="G16" s="77">
        <f t="shared" si="1"/>
        <v>0.25627995408865095</v>
      </c>
      <c r="H16" s="77">
        <v>0.38379810517497004</v>
      </c>
      <c r="I16" s="77">
        <f t="shared" si="2"/>
        <v>0.38379810517497004</v>
      </c>
      <c r="J16" s="76">
        <f>分析係数表!G19</f>
        <v>5.7631973809848587E-2</v>
      </c>
      <c r="K16" s="78">
        <f t="shared" si="3"/>
        <v>2.2119042345713387E-2</v>
      </c>
      <c r="L16" s="79"/>
      <c r="M16" s="80"/>
      <c r="N16" s="81">
        <f>分析係数表!H19</f>
        <v>-1.2488112277735618E-4</v>
      </c>
      <c r="O16" s="82">
        <f t="shared" si="4"/>
        <v>-1.5389735512437248E-3</v>
      </c>
      <c r="P16" s="76">
        <f>分析係数表!C19</f>
        <v>0.27592808390211421</v>
      </c>
      <c r="Q16" s="82">
        <f t="shared" si="5"/>
        <v>-4.2464602317071316E-4</v>
      </c>
      <c r="R16" s="83">
        <v>4.461461169498528E-3</v>
      </c>
      <c r="S16" s="84">
        <f t="shared" si="6"/>
        <v>0.38825956634446857</v>
      </c>
      <c r="T16" s="85">
        <f>分析係数表!F19</f>
        <v>0.23987177738371299</v>
      </c>
      <c r="U16" s="86">
        <f t="shared" si="7"/>
        <v>9.3132512265277301E-2</v>
      </c>
      <c r="V16" s="87">
        <f>分析係数表!D19</f>
        <v>7.502387123175556E-4</v>
      </c>
      <c r="W16" s="88">
        <f t="shared" si="8"/>
        <v>0</v>
      </c>
      <c r="X16" s="76">
        <f>分析係数表!E19</f>
        <v>8.1844223161915155E-4</v>
      </c>
      <c r="Y16" s="89">
        <f t="shared" si="9"/>
        <v>0</v>
      </c>
    </row>
    <row r="17" spans="1:25" x14ac:dyDescent="0.2">
      <c r="A17" s="6" t="s">
        <v>5</v>
      </c>
      <c r="B17" s="5" t="s">
        <v>33</v>
      </c>
      <c r="C17" s="90"/>
      <c r="D17" s="76">
        <f>投入係数表!V17</f>
        <v>4.1795665634674919E-2</v>
      </c>
      <c r="E17" s="77">
        <f t="shared" si="0"/>
        <v>4.1795665634674917</v>
      </c>
      <c r="F17" s="76">
        <f>分析係数表!C20</f>
        <v>2.5484643868438295E-2</v>
      </c>
      <c r="G17" s="77">
        <f t="shared" si="1"/>
        <v>0.10651476539440152</v>
      </c>
      <c r="H17" s="77">
        <v>0.11424307365080412</v>
      </c>
      <c r="I17" s="77">
        <f t="shared" si="2"/>
        <v>0.11424307365080412</v>
      </c>
      <c r="J17" s="76">
        <f>分析係数表!G20</f>
        <v>9.947643979057591E-2</v>
      </c>
      <c r="K17" s="78">
        <f t="shared" si="3"/>
        <v>1.1364494237514546E-2</v>
      </c>
      <c r="L17" s="79"/>
      <c r="M17" s="80"/>
      <c r="N17" s="81">
        <f>分析係数表!H20</f>
        <v>5.9558689324585256E-4</v>
      </c>
      <c r="O17" s="82">
        <f t="shared" si="4"/>
        <v>7.3397200136239189E-3</v>
      </c>
      <c r="P17" s="76">
        <f>分析係数表!C20</f>
        <v>2.5484643868438295E-2</v>
      </c>
      <c r="Q17" s="82">
        <f t="shared" si="5"/>
        <v>1.8705015064125464E-4</v>
      </c>
      <c r="R17" s="83">
        <v>7.6399103630661602E-4</v>
      </c>
      <c r="S17" s="84">
        <f t="shared" si="6"/>
        <v>0.11500706468711074</v>
      </c>
      <c r="T17" s="85">
        <f>分析係数表!F20</f>
        <v>0.22338568935427575</v>
      </c>
      <c r="U17" s="86">
        <f t="shared" si="7"/>
        <v>2.5690932425742014E-2</v>
      </c>
      <c r="V17" s="87">
        <f>分析係数表!D20</f>
        <v>0.15532286212914484</v>
      </c>
      <c r="W17" s="88">
        <f t="shared" si="8"/>
        <v>0</v>
      </c>
      <c r="X17" s="76">
        <f>分析係数表!E20</f>
        <v>0.17102966841186737</v>
      </c>
      <c r="Y17" s="89">
        <f t="shared" si="9"/>
        <v>0</v>
      </c>
    </row>
    <row r="18" spans="1:25" x14ac:dyDescent="0.2">
      <c r="A18" s="6" t="s">
        <v>6</v>
      </c>
      <c r="B18" s="5" t="s">
        <v>34</v>
      </c>
      <c r="C18" s="90"/>
      <c r="D18" s="76">
        <f>投入係数表!V18</f>
        <v>2.7670278637770898E-2</v>
      </c>
      <c r="E18" s="77">
        <f t="shared" si="0"/>
        <v>2.76702786377709</v>
      </c>
      <c r="F18" s="76">
        <f>分析係数表!C21</f>
        <v>0.22087867795243854</v>
      </c>
      <c r="G18" s="77">
        <f t="shared" si="1"/>
        <v>0.61117745640864385</v>
      </c>
      <c r="H18" s="77">
        <v>0.65360054499810982</v>
      </c>
      <c r="I18" s="77">
        <f t="shared" si="2"/>
        <v>0.65360054499810982</v>
      </c>
      <c r="J18" s="76">
        <f>分析係数表!G21</f>
        <v>0.28511270745603173</v>
      </c>
      <c r="K18" s="78">
        <f t="shared" si="3"/>
        <v>0.18634982097914898</v>
      </c>
      <c r="L18" s="79"/>
      <c r="M18" s="80"/>
      <c r="N18" s="81">
        <f>分析係数表!H21</f>
        <v>9.8944274200520651E-4</v>
      </c>
      <c r="O18" s="82">
        <f t="shared" si="4"/>
        <v>1.2193405829084895E-2</v>
      </c>
      <c r="P18" s="76">
        <f>分析係数表!C21</f>
        <v>0.22087867795243854</v>
      </c>
      <c r="Q18" s="82">
        <f t="shared" si="5"/>
        <v>2.6932633592658293E-3</v>
      </c>
      <c r="R18" s="83">
        <v>8.1796276409063055E-3</v>
      </c>
      <c r="S18" s="84">
        <f t="shared" si="6"/>
        <v>0.66178017263901612</v>
      </c>
      <c r="T18" s="85">
        <f>分析係数表!F21</f>
        <v>0.42531582858558337</v>
      </c>
      <c r="U18" s="86">
        <f t="shared" si="7"/>
        <v>0.28146558246747355</v>
      </c>
      <c r="V18" s="87">
        <f>分析係数表!D21</f>
        <v>6.1431756254644539E-2</v>
      </c>
      <c r="W18" s="88">
        <f t="shared" si="8"/>
        <v>0</v>
      </c>
      <c r="X18" s="76">
        <f>分析係数表!E21</f>
        <v>5.1523408471637354E-2</v>
      </c>
      <c r="Y18" s="89">
        <f t="shared" si="9"/>
        <v>0</v>
      </c>
    </row>
    <row r="19" spans="1:25" x14ac:dyDescent="0.2">
      <c r="A19" s="6" t="s">
        <v>7</v>
      </c>
      <c r="B19" s="5" t="s">
        <v>269</v>
      </c>
      <c r="C19" s="90"/>
      <c r="D19" s="76">
        <f>投入係数表!V19</f>
        <v>2.3219814241486067E-3</v>
      </c>
      <c r="E19" s="77">
        <f t="shared" si="0"/>
        <v>0.23219814241486067</v>
      </c>
      <c r="F19" s="76">
        <f>分析係数表!C22</f>
        <v>2.2900763358778664E-2</v>
      </c>
      <c r="G19" s="77">
        <f t="shared" si="1"/>
        <v>5.3175147117907112E-3</v>
      </c>
      <c r="H19" s="77">
        <v>6.3759773078968613E-3</v>
      </c>
      <c r="I19" s="77">
        <f t="shared" si="2"/>
        <v>6.3759773078968613E-3</v>
      </c>
      <c r="J19" s="76">
        <f>分析係数表!G22</f>
        <v>0.19537275064267351</v>
      </c>
      <c r="K19" s="78">
        <f t="shared" si="3"/>
        <v>1.2456922246790781E-3</v>
      </c>
      <c r="L19" s="79"/>
      <c r="M19" s="80"/>
      <c r="N19" s="81">
        <f>分析係数表!H22</f>
        <v>4.8031201068213912E-5</v>
      </c>
      <c r="O19" s="82">
        <f t="shared" si="4"/>
        <v>5.9191290432450948E-4</v>
      </c>
      <c r="P19" s="76">
        <f>分析係数表!C22</f>
        <v>2.2900763358778664E-2</v>
      </c>
      <c r="Q19" s="82">
        <f t="shared" si="5"/>
        <v>1.3555257350942988E-5</v>
      </c>
      <c r="R19" s="83">
        <v>1.706746074624813E-4</v>
      </c>
      <c r="S19" s="84">
        <f t="shared" si="6"/>
        <v>6.5466519153593427E-3</v>
      </c>
      <c r="T19" s="85">
        <f>分析係数表!F22</f>
        <v>0.41388174807197942</v>
      </c>
      <c r="U19" s="86">
        <f t="shared" si="7"/>
        <v>2.7095397387476971E-3</v>
      </c>
      <c r="V19" s="87">
        <f>分析係数表!D22</f>
        <v>2.313624678663239E-2</v>
      </c>
      <c r="W19" s="88">
        <f t="shared" si="8"/>
        <v>0</v>
      </c>
      <c r="X19" s="76">
        <f>分析係数表!E22</f>
        <v>1.713796058269066E-2</v>
      </c>
      <c r="Y19" s="89">
        <f t="shared" si="9"/>
        <v>0</v>
      </c>
    </row>
    <row r="20" spans="1:25" x14ac:dyDescent="0.2">
      <c r="A20" s="6" t="s">
        <v>8</v>
      </c>
      <c r="B20" s="5" t="s">
        <v>270</v>
      </c>
      <c r="C20" s="90"/>
      <c r="D20" s="76">
        <f>投入係数表!V20</f>
        <v>9.6749226006191951E-4</v>
      </c>
      <c r="E20" s="77">
        <f t="shared" si="0"/>
        <v>9.6749226006191957E-2</v>
      </c>
      <c r="F20" s="76">
        <f>分析係数表!C23</f>
        <v>0</v>
      </c>
      <c r="G20" s="77">
        <f t="shared" si="1"/>
        <v>0</v>
      </c>
      <c r="H20" s="77">
        <v>0</v>
      </c>
      <c r="I20" s="77">
        <f t="shared" si="2"/>
        <v>0</v>
      </c>
      <c r="J20" s="76">
        <f>分析係数表!G23</f>
        <v>0.21568627450980393</v>
      </c>
      <c r="K20" s="78">
        <f t="shared" si="3"/>
        <v>0</v>
      </c>
      <c r="L20" s="79"/>
      <c r="M20" s="80"/>
      <c r="N20" s="81">
        <f>分析係数表!H23</f>
        <v>2.8818720640928347E-5</v>
      </c>
      <c r="O20" s="82">
        <f t="shared" si="4"/>
        <v>3.5514774259470572E-4</v>
      </c>
      <c r="P20" s="76">
        <f>分析係数表!C23</f>
        <v>0</v>
      </c>
      <c r="Q20" s="82">
        <f t="shared" si="5"/>
        <v>0</v>
      </c>
      <c r="R20" s="83">
        <v>0</v>
      </c>
      <c r="S20" s="84">
        <f t="shared" si="6"/>
        <v>0</v>
      </c>
      <c r="T20" s="85">
        <f>分析係数表!F23</f>
        <v>0.44049247606019154</v>
      </c>
      <c r="U20" s="86">
        <f t="shared" si="7"/>
        <v>0</v>
      </c>
      <c r="V20" s="87">
        <f>分析係数表!D23</f>
        <v>5.6087551299589603E-2</v>
      </c>
      <c r="W20" s="88">
        <f t="shared" si="8"/>
        <v>0</v>
      </c>
      <c r="X20" s="76">
        <f>分析係数表!E23</f>
        <v>5.0615595075239397E-2</v>
      </c>
      <c r="Y20" s="89">
        <f t="shared" si="9"/>
        <v>0</v>
      </c>
    </row>
    <row r="21" spans="1:25" x14ac:dyDescent="0.2">
      <c r="A21" s="6" t="s">
        <v>9</v>
      </c>
      <c r="B21" s="5" t="s">
        <v>271</v>
      </c>
      <c r="C21" s="90"/>
      <c r="D21" s="76">
        <f>投入係数表!V21</f>
        <v>1.1609907120743034E-3</v>
      </c>
      <c r="E21" s="77">
        <f t="shared" si="0"/>
        <v>0.11609907120743033</v>
      </c>
      <c r="F21" s="76">
        <f>分析係数表!C24</f>
        <v>0.12778993435448582</v>
      </c>
      <c r="G21" s="77">
        <f t="shared" si="1"/>
        <v>1.4836292688214297E-2</v>
      </c>
      <c r="H21" s="77">
        <v>1.6908519683966602E-2</v>
      </c>
      <c r="I21" s="77">
        <f t="shared" si="2"/>
        <v>1.6908519683966602E-2</v>
      </c>
      <c r="J21" s="76">
        <f>分析係数表!G24</f>
        <v>0.20582120582120583</v>
      </c>
      <c r="K21" s="78">
        <f t="shared" si="3"/>
        <v>3.4801319100056004E-3</v>
      </c>
      <c r="L21" s="79"/>
      <c r="M21" s="80"/>
      <c r="N21" s="81">
        <f>分析係数表!H24</f>
        <v>3.7464336833206854E-4</v>
      </c>
      <c r="O21" s="82">
        <f t="shared" si="4"/>
        <v>4.6169206537311743E-3</v>
      </c>
      <c r="P21" s="76">
        <f>分析係数表!C24</f>
        <v>0.12778993435448582</v>
      </c>
      <c r="Q21" s="82">
        <f t="shared" si="5"/>
        <v>5.8999598726017656E-4</v>
      </c>
      <c r="R21" s="83">
        <v>3.3743557760340021E-3</v>
      </c>
      <c r="S21" s="84">
        <f t="shared" si="6"/>
        <v>2.0282875460000606E-2</v>
      </c>
      <c r="T21" s="85">
        <f>分析係数表!F24</f>
        <v>0.38877338877338879</v>
      </c>
      <c r="U21" s="86">
        <f t="shared" si="7"/>
        <v>7.885442226653043E-3</v>
      </c>
      <c r="V21" s="87">
        <f>分析係数表!D24</f>
        <v>2.0790020790020791E-3</v>
      </c>
      <c r="W21" s="88">
        <f t="shared" si="8"/>
        <v>0</v>
      </c>
      <c r="X21" s="76">
        <f>分析係数表!E24</f>
        <v>0</v>
      </c>
      <c r="Y21" s="89">
        <f t="shared" si="9"/>
        <v>0</v>
      </c>
    </row>
    <row r="22" spans="1:25" x14ac:dyDescent="0.2">
      <c r="A22" s="6" t="s">
        <v>10</v>
      </c>
      <c r="B22" s="5" t="s">
        <v>272</v>
      </c>
      <c r="C22" s="90"/>
      <c r="D22" s="76">
        <f>投入係数表!V22</f>
        <v>0.32198142414860681</v>
      </c>
      <c r="E22" s="77">
        <f t="shared" si="0"/>
        <v>32.198142414860683</v>
      </c>
      <c r="F22" s="76">
        <f>分析係数表!C25</f>
        <v>1.1170547514159801E-2</v>
      </c>
      <c r="G22" s="77">
        <f t="shared" si="1"/>
        <v>0.35967087971288525</v>
      </c>
      <c r="H22" s="77">
        <v>0.36924178260872043</v>
      </c>
      <c r="I22" s="77">
        <f t="shared" si="2"/>
        <v>0.36924178260872043</v>
      </c>
      <c r="J22" s="76">
        <f>分析係数表!G25</f>
        <v>0.19560185185185186</v>
      </c>
      <c r="K22" s="78">
        <f t="shared" si="3"/>
        <v>7.2224376459344625E-2</v>
      </c>
      <c r="L22" s="79"/>
      <c r="M22" s="80"/>
      <c r="N22" s="81">
        <f>分析係数表!H25</f>
        <v>5.4755569217763858E-4</v>
      </c>
      <c r="O22" s="82">
        <f t="shared" si="4"/>
        <v>6.7478071092994087E-3</v>
      </c>
      <c r="P22" s="76">
        <f>分析係数表!C25</f>
        <v>1.1170547514159801E-2</v>
      </c>
      <c r="Q22" s="82">
        <f t="shared" si="5"/>
        <v>7.5376699930814348E-5</v>
      </c>
      <c r="R22" s="83">
        <v>7.7790809143386992E-4</v>
      </c>
      <c r="S22" s="84">
        <f t="shared" si="6"/>
        <v>0.37001969070015428</v>
      </c>
      <c r="T22" s="85">
        <f>分析係数表!F25</f>
        <v>0.34722222222222221</v>
      </c>
      <c r="U22" s="86">
        <f t="shared" si="7"/>
        <v>0.1284790592708869</v>
      </c>
      <c r="V22" s="87">
        <f>分析係数表!D25</f>
        <v>0.24652777777777779</v>
      </c>
      <c r="W22" s="88">
        <f t="shared" si="8"/>
        <v>0</v>
      </c>
      <c r="X22" s="76">
        <f>分析係数表!E25</f>
        <v>0.22337962962962962</v>
      </c>
      <c r="Y22" s="89">
        <f t="shared" si="9"/>
        <v>0</v>
      </c>
    </row>
    <row r="23" spans="1:25" x14ac:dyDescent="0.2">
      <c r="A23" s="6" t="s">
        <v>11</v>
      </c>
      <c r="B23" s="5" t="s">
        <v>35</v>
      </c>
      <c r="C23" s="90"/>
      <c r="D23" s="76">
        <f>投入係数表!V23</f>
        <v>1.9156346749226005E-2</v>
      </c>
      <c r="E23" s="77">
        <f t="shared" si="0"/>
        <v>1.9156346749226005</v>
      </c>
      <c r="F23" s="76">
        <f>分析係数表!C26</f>
        <v>0.68426150121065377</v>
      </c>
      <c r="G23" s="77">
        <f t="shared" si="1"/>
        <v>1.3107950584337213</v>
      </c>
      <c r="H23" s="77">
        <v>1.4683991911353793</v>
      </c>
      <c r="I23" s="77">
        <f t="shared" si="2"/>
        <v>1.4683991911353793</v>
      </c>
      <c r="J23" s="76">
        <f>分析係数表!G26</f>
        <v>0.19646752810874307</v>
      </c>
      <c r="K23" s="78">
        <f t="shared" si="3"/>
        <v>0.28849275935924573</v>
      </c>
      <c r="L23" s="79"/>
      <c r="M23" s="80"/>
      <c r="N23" s="81">
        <f>分析係数表!H26</f>
        <v>1.1546700736798624E-2</v>
      </c>
      <c r="O23" s="82">
        <f t="shared" si="4"/>
        <v>0.14229586219961207</v>
      </c>
      <c r="P23" s="76">
        <f>分析係数表!C26</f>
        <v>0.68426150121065377</v>
      </c>
      <c r="Q23" s="82">
        <f t="shared" si="5"/>
        <v>9.7367580284770883E-2</v>
      </c>
      <c r="R23" s="83">
        <v>0.11161959274583517</v>
      </c>
      <c r="S23" s="84">
        <f t="shared" si="6"/>
        <v>1.5800187838812145</v>
      </c>
      <c r="T23" s="85">
        <f>分析係数表!F26</f>
        <v>0.33441013592884711</v>
      </c>
      <c r="U23" s="86">
        <f t="shared" si="7"/>
        <v>0.5283742962878486</v>
      </c>
      <c r="V23" s="87">
        <f>分析係数表!D26</f>
        <v>3.0416177210941434E-2</v>
      </c>
      <c r="W23" s="88">
        <f t="shared" si="8"/>
        <v>0</v>
      </c>
      <c r="X23" s="76">
        <f>分析係数表!E26</f>
        <v>3.3227051518711193E-2</v>
      </c>
      <c r="Y23" s="89">
        <f t="shared" si="9"/>
        <v>0</v>
      </c>
    </row>
    <row r="24" spans="1:25" x14ac:dyDescent="0.2">
      <c r="A24" s="6" t="s">
        <v>12</v>
      </c>
      <c r="B24" s="5" t="s">
        <v>366</v>
      </c>
      <c r="C24" s="75">
        <f>最終需要_まとめ!C25</f>
        <v>100</v>
      </c>
      <c r="D24" s="76">
        <f>投入係数表!V24</f>
        <v>2.6702786377708978E-2</v>
      </c>
      <c r="E24" s="77">
        <f t="shared" si="0"/>
        <v>2.6702786377708976</v>
      </c>
      <c r="F24" s="76">
        <f>分析係数表!C27</f>
        <v>0.55841188231933736</v>
      </c>
      <c r="G24" s="77">
        <f t="shared" si="1"/>
        <v>1.4911153204347629</v>
      </c>
      <c r="H24" s="77">
        <v>1.5150881552535824</v>
      </c>
      <c r="I24" s="77">
        <f t="shared" si="2"/>
        <v>101.51508815525358</v>
      </c>
      <c r="J24" s="76">
        <f>分析係数表!G27</f>
        <v>0.17085913312693499</v>
      </c>
      <c r="K24" s="78">
        <f t="shared" si="3"/>
        <v>17.344779961511012</v>
      </c>
      <c r="L24" s="79"/>
      <c r="M24" s="80"/>
      <c r="N24" s="81">
        <f>分析係数表!H27</f>
        <v>1.1844494183421551E-2</v>
      </c>
      <c r="O24" s="82">
        <f t="shared" si="4"/>
        <v>0.14596572220642406</v>
      </c>
      <c r="P24" s="76">
        <f>分析係数表!C27</f>
        <v>0.55841188231933736</v>
      </c>
      <c r="Q24" s="82">
        <f t="shared" si="5"/>
        <v>8.1508993691390766E-2</v>
      </c>
      <c r="R24" s="83">
        <v>8.3442068171843936E-2</v>
      </c>
      <c r="S24" s="84">
        <f t="shared" si="6"/>
        <v>101.59853022342543</v>
      </c>
      <c r="T24" s="85">
        <f>分析係数表!F27</f>
        <v>0.32159442724458204</v>
      </c>
      <c r="U24" s="86">
        <f t="shared" si="7"/>
        <v>32.673521136093861</v>
      </c>
      <c r="V24" s="87">
        <f>分析係数表!D27</f>
        <v>0</v>
      </c>
      <c r="W24" s="88">
        <f t="shared" si="8"/>
        <v>0</v>
      </c>
      <c r="X24" s="76">
        <f>分析係数表!E27</f>
        <v>0</v>
      </c>
      <c r="Y24" s="89">
        <f t="shared" si="9"/>
        <v>0</v>
      </c>
    </row>
    <row r="25" spans="1:25" x14ac:dyDescent="0.2">
      <c r="A25" s="6" t="s">
        <v>13</v>
      </c>
      <c r="B25" s="5" t="s">
        <v>192</v>
      </c>
      <c r="C25" s="90"/>
      <c r="D25" s="76">
        <f>投入係数表!V25</f>
        <v>0</v>
      </c>
      <c r="E25" s="77">
        <f t="shared" si="0"/>
        <v>0</v>
      </c>
      <c r="F25" s="76">
        <f>分析係数表!C28</f>
        <v>4.6678935921030562E-2</v>
      </c>
      <c r="G25" s="77">
        <f t="shared" si="1"/>
        <v>0</v>
      </c>
      <c r="H25" s="77">
        <v>2.7819017856354606E-3</v>
      </c>
      <c r="I25" s="77">
        <f t="shared" si="2"/>
        <v>2.7819017856354606E-3</v>
      </c>
      <c r="J25" s="76">
        <f>分析係数表!G28</f>
        <v>0.12480417754569191</v>
      </c>
      <c r="K25" s="78">
        <f t="shared" si="3"/>
        <v>3.4719296436912537E-4</v>
      </c>
      <c r="L25" s="79"/>
      <c r="M25" s="80"/>
      <c r="N25" s="81">
        <f>分析係数表!H28</f>
        <v>2.1854196486037331E-2</v>
      </c>
      <c r="O25" s="82">
        <f t="shared" si="4"/>
        <v>0.26932037146765186</v>
      </c>
      <c r="P25" s="76">
        <f>分析係数表!C28</f>
        <v>4.6678935921030562E-2</v>
      </c>
      <c r="Q25" s="82">
        <f t="shared" si="5"/>
        <v>1.2571588361966668E-2</v>
      </c>
      <c r="R25" s="83">
        <v>1.3542985331181503E-2</v>
      </c>
      <c r="S25" s="84">
        <f t="shared" si="6"/>
        <v>1.6324887116816962E-2</v>
      </c>
      <c r="T25" s="85">
        <f>分析係数表!F28</f>
        <v>0.21409921671018275</v>
      </c>
      <c r="U25" s="86">
        <f t="shared" si="7"/>
        <v>3.4951455445926655E-3</v>
      </c>
      <c r="V25" s="87">
        <f>分析係数表!D28</f>
        <v>3.7075718015665796E-2</v>
      </c>
      <c r="W25" s="88">
        <f t="shared" si="8"/>
        <v>0</v>
      </c>
      <c r="X25" s="76">
        <f>分析係数表!E28</f>
        <v>3.3420365535248041E-2</v>
      </c>
      <c r="Y25" s="89">
        <f t="shared" si="9"/>
        <v>0</v>
      </c>
    </row>
    <row r="26" spans="1:25" x14ac:dyDescent="0.2">
      <c r="A26" s="6" t="s">
        <v>14</v>
      </c>
      <c r="B26" s="5" t="s">
        <v>50</v>
      </c>
      <c r="C26" s="90"/>
      <c r="D26" s="76">
        <f>投入係数表!V26</f>
        <v>7.7399380804953561E-3</v>
      </c>
      <c r="E26" s="77">
        <f t="shared" si="0"/>
        <v>0.77399380804953566</v>
      </c>
      <c r="F26" s="76">
        <f>分析係数表!C29</f>
        <v>0.714898177920686</v>
      </c>
      <c r="G26" s="77">
        <f t="shared" si="1"/>
        <v>0.55332676309650619</v>
      </c>
      <c r="H26" s="77">
        <v>0.66927692653872273</v>
      </c>
      <c r="I26" s="77">
        <f t="shared" si="2"/>
        <v>0.66927692653872273</v>
      </c>
      <c r="J26" s="76">
        <f>分析係数表!G29</f>
        <v>0.2589450092051549</v>
      </c>
      <c r="K26" s="78">
        <f t="shared" si="3"/>
        <v>0.17330591990336733</v>
      </c>
      <c r="L26" s="79"/>
      <c r="M26" s="80"/>
      <c r="N26" s="81">
        <f>分析係数表!H29</f>
        <v>1.0662926637143489E-2</v>
      </c>
      <c r="O26" s="82">
        <f t="shared" si="4"/>
        <v>0.13140466476004112</v>
      </c>
      <c r="P26" s="76">
        <f>分析係数表!C29</f>
        <v>0.714898177920686</v>
      </c>
      <c r="Q26" s="82">
        <f t="shared" si="5"/>
        <v>9.3940955407231977E-2</v>
      </c>
      <c r="R26" s="83">
        <v>0.15853602203465689</v>
      </c>
      <c r="S26" s="84">
        <f t="shared" si="6"/>
        <v>0.82781294857337961</v>
      </c>
      <c r="T26" s="85">
        <f>分析係数表!F29</f>
        <v>0.37284879532538223</v>
      </c>
      <c r="U26" s="86">
        <f t="shared" si="7"/>
        <v>0.3086490606303372</v>
      </c>
      <c r="V26" s="87">
        <f>分析係数表!D29</f>
        <v>6.5236532458176578E-3</v>
      </c>
      <c r="W26" s="88">
        <f t="shared" si="8"/>
        <v>0</v>
      </c>
      <c r="X26" s="76">
        <f>分析係数表!E29</f>
        <v>4.8026895061234294E-3</v>
      </c>
      <c r="Y26" s="89">
        <f t="shared" si="9"/>
        <v>0</v>
      </c>
    </row>
    <row r="27" spans="1:25" x14ac:dyDescent="0.2">
      <c r="A27" s="6" t="s">
        <v>15</v>
      </c>
      <c r="B27" s="5" t="s">
        <v>36</v>
      </c>
      <c r="C27" s="90"/>
      <c r="D27" s="76">
        <f>投入係数表!V27</f>
        <v>1.741486068111455E-3</v>
      </c>
      <c r="E27" s="77">
        <f t="shared" si="0"/>
        <v>0.1741486068111455</v>
      </c>
      <c r="F27" s="76">
        <f>分析係数表!C30</f>
        <v>1</v>
      </c>
      <c r="G27" s="77">
        <f t="shared" si="1"/>
        <v>0.1741486068111455</v>
      </c>
      <c r="H27" s="77">
        <v>0.21265569264397427</v>
      </c>
      <c r="I27" s="77">
        <f t="shared" si="2"/>
        <v>0.21265569264397427</v>
      </c>
      <c r="J27" s="76">
        <f>分析係数表!G30</f>
        <v>0.34457852549986789</v>
      </c>
      <c r="K27" s="78">
        <f t="shared" si="3"/>
        <v>7.3276585010413758E-2</v>
      </c>
      <c r="L27" s="79"/>
      <c r="M27" s="80"/>
      <c r="N27" s="81">
        <f>分析係数表!H30</f>
        <v>0</v>
      </c>
      <c r="O27" s="82">
        <f t="shared" si="4"/>
        <v>0</v>
      </c>
      <c r="P27" s="76">
        <f>分析係数表!C30</f>
        <v>1</v>
      </c>
      <c r="Q27" s="82">
        <f t="shared" si="5"/>
        <v>0</v>
      </c>
      <c r="R27" s="83">
        <v>2.5881963384136609E-2</v>
      </c>
      <c r="S27" s="84">
        <f t="shared" si="6"/>
        <v>0.23853765602811089</v>
      </c>
      <c r="T27" s="85">
        <f>分析係数表!F30</f>
        <v>0.44032414339822074</v>
      </c>
      <c r="U27" s="86">
        <f t="shared" si="7"/>
        <v>0.10503388905879735</v>
      </c>
      <c r="V27" s="87">
        <f>分析係数表!D30</f>
        <v>0.11177662291905223</v>
      </c>
      <c r="W27" s="88">
        <f t="shared" si="8"/>
        <v>0</v>
      </c>
      <c r="X27" s="76">
        <f>分析係数表!E30</f>
        <v>7.5662820399894304E-2</v>
      </c>
      <c r="Y27" s="89">
        <f t="shared" si="9"/>
        <v>0</v>
      </c>
    </row>
    <row r="28" spans="1:25" x14ac:dyDescent="0.2">
      <c r="A28" s="6" t="s">
        <v>16</v>
      </c>
      <c r="B28" s="5" t="s">
        <v>193</v>
      </c>
      <c r="C28" s="90"/>
      <c r="D28" s="76">
        <f>投入係数表!V28</f>
        <v>5.6114551083591329E-3</v>
      </c>
      <c r="E28" s="77">
        <f t="shared" si="0"/>
        <v>0.56114551083591324</v>
      </c>
      <c r="F28" s="76">
        <f>分析係数表!C31</f>
        <v>0.96265092809515229</v>
      </c>
      <c r="G28" s="77">
        <f t="shared" si="1"/>
        <v>0.5401872468026202</v>
      </c>
      <c r="H28" s="77">
        <v>0.77837057236331664</v>
      </c>
      <c r="I28" s="77">
        <f t="shared" si="2"/>
        <v>0.77837057236331664</v>
      </c>
      <c r="J28" s="76">
        <f>分析係数表!G31</f>
        <v>7.0888135593220339E-2</v>
      </c>
      <c r="K28" s="78">
        <f t="shared" si="3"/>
        <v>5.5177238675463314E-2</v>
      </c>
      <c r="L28" s="79"/>
      <c r="M28" s="80"/>
      <c r="N28" s="81">
        <f>分析係数表!H31</f>
        <v>2.4361425181798096E-2</v>
      </c>
      <c r="O28" s="82">
        <f t="shared" si="4"/>
        <v>0.30021822507339124</v>
      </c>
      <c r="P28" s="76">
        <f>分析係数表!C31</f>
        <v>0.96265092809515229</v>
      </c>
      <c r="Q28" s="82">
        <f t="shared" si="5"/>
        <v>0.28900535299797941</v>
      </c>
      <c r="R28" s="83">
        <v>0.41108006945820658</v>
      </c>
      <c r="S28" s="84">
        <f t="shared" si="6"/>
        <v>1.1894506418215232</v>
      </c>
      <c r="T28" s="85">
        <f>分析係数表!F31</f>
        <v>0.34461468926553673</v>
      </c>
      <c r="U28" s="86">
        <f t="shared" si="7"/>
        <v>0.40990216332801743</v>
      </c>
      <c r="V28" s="87">
        <f>分析係数表!D31</f>
        <v>2.2598870056497176E-3</v>
      </c>
      <c r="W28" s="88">
        <f t="shared" si="8"/>
        <v>0</v>
      </c>
      <c r="X28" s="76">
        <f>分析係数表!E31</f>
        <v>1.9706214689265535E-3</v>
      </c>
      <c r="Y28" s="89">
        <f t="shared" si="9"/>
        <v>0</v>
      </c>
    </row>
    <row r="29" spans="1:25" x14ac:dyDescent="0.2">
      <c r="A29" s="6" t="s">
        <v>17</v>
      </c>
      <c r="B29" s="5" t="s">
        <v>273</v>
      </c>
      <c r="C29" s="90"/>
      <c r="D29" s="76">
        <f>投入係数表!V29</f>
        <v>3.8699690402476783E-4</v>
      </c>
      <c r="E29" s="77">
        <f t="shared" si="0"/>
        <v>3.8699690402476783E-2</v>
      </c>
      <c r="F29" s="76">
        <f>分析係数表!C32</f>
        <v>0.97339246119733924</v>
      </c>
      <c r="G29" s="77">
        <f t="shared" si="1"/>
        <v>3.7669986888441927E-2</v>
      </c>
      <c r="H29" s="77">
        <v>5.4056176613184508E-2</v>
      </c>
      <c r="I29" s="77">
        <f t="shared" si="2"/>
        <v>5.4056176613184508E-2</v>
      </c>
      <c r="J29" s="76">
        <f>分析係数表!G32</f>
        <v>0.14027149321266968</v>
      </c>
      <c r="K29" s="78">
        <f t="shared" si="3"/>
        <v>7.5825406108991841E-3</v>
      </c>
      <c r="L29" s="79"/>
      <c r="M29" s="80"/>
      <c r="N29" s="81">
        <f>分析係数表!H32</f>
        <v>6.9260991940364464E-3</v>
      </c>
      <c r="O29" s="82">
        <f t="shared" si="4"/>
        <v>8.5353840803594275E-2</v>
      </c>
      <c r="P29" s="76">
        <f>分析係数表!C32</f>
        <v>0.97339246119733924</v>
      </c>
      <c r="Q29" s="82">
        <f t="shared" si="5"/>
        <v>8.3082785172456514E-2</v>
      </c>
      <c r="R29" s="83">
        <v>0.1116930856919679</v>
      </c>
      <c r="S29" s="84">
        <f t="shared" si="6"/>
        <v>0.16574926230515241</v>
      </c>
      <c r="T29" s="85">
        <f>分析係数表!F32</f>
        <v>0.48190045248868779</v>
      </c>
      <c r="U29" s="86">
        <f t="shared" si="7"/>
        <v>7.9874644504519143E-2</v>
      </c>
      <c r="V29" s="87">
        <f>分析係数表!D32</f>
        <v>3.0542986425339366E-2</v>
      </c>
      <c r="W29" s="88">
        <f t="shared" si="8"/>
        <v>0</v>
      </c>
      <c r="X29" s="76">
        <f>分析係数表!E32</f>
        <v>4.6380090497737558E-2</v>
      </c>
      <c r="Y29" s="89">
        <f t="shared" si="9"/>
        <v>0</v>
      </c>
    </row>
    <row r="30" spans="1:25" x14ac:dyDescent="0.2">
      <c r="A30" s="6" t="s">
        <v>18</v>
      </c>
      <c r="B30" s="5" t="s">
        <v>274</v>
      </c>
      <c r="C30" s="90"/>
      <c r="D30" s="76">
        <f>投入係数表!V30</f>
        <v>3.8699690402476783E-4</v>
      </c>
      <c r="E30" s="77">
        <f t="shared" si="0"/>
        <v>3.8699690402476783E-2</v>
      </c>
      <c r="F30" s="76">
        <f>分析係数表!C33</f>
        <v>0.73613503272476755</v>
      </c>
      <c r="G30" s="77">
        <f t="shared" si="1"/>
        <v>2.8488197860865618E-2</v>
      </c>
      <c r="H30" s="77">
        <v>4.4689067762661856E-2</v>
      </c>
      <c r="I30" s="77">
        <f t="shared" si="2"/>
        <v>4.4689067762661856E-2</v>
      </c>
      <c r="J30" s="76">
        <f>分析係数表!G33</f>
        <v>0.507239607659972</v>
      </c>
      <c r="K30" s="78">
        <f t="shared" si="3"/>
        <v>2.2668065198622502E-2</v>
      </c>
      <c r="L30" s="79"/>
      <c r="M30" s="80"/>
      <c r="N30" s="81">
        <f>分析係数表!H33</f>
        <v>1.0278677028597778E-3</v>
      </c>
      <c r="O30" s="82">
        <f t="shared" si="4"/>
        <v>1.2666936152544505E-2</v>
      </c>
      <c r="P30" s="76">
        <f>分析係数表!C33</f>
        <v>0.73613503272476755</v>
      </c>
      <c r="Q30" s="82">
        <f t="shared" si="5"/>
        <v>9.3245754591758899E-3</v>
      </c>
      <c r="R30" s="83">
        <v>4.4926843083290618E-2</v>
      </c>
      <c r="S30" s="84">
        <f t="shared" si="6"/>
        <v>8.9615910845952468E-2</v>
      </c>
      <c r="T30" s="85">
        <f>分析係数表!F33</f>
        <v>0.64409154600653895</v>
      </c>
      <c r="U30" s="86">
        <f t="shared" si="7"/>
        <v>5.7720850563553687E-2</v>
      </c>
      <c r="V30" s="87">
        <f>分析係数表!D33</f>
        <v>0.11583372255955161</v>
      </c>
      <c r="W30" s="88">
        <f t="shared" si="8"/>
        <v>0</v>
      </c>
      <c r="X30" s="76">
        <f>分析係数表!E33</f>
        <v>0.11116300794021486</v>
      </c>
      <c r="Y30" s="89">
        <f t="shared" si="9"/>
        <v>0</v>
      </c>
    </row>
    <row r="31" spans="1:25" x14ac:dyDescent="0.2">
      <c r="A31" s="6" t="s">
        <v>19</v>
      </c>
      <c r="B31" s="5" t="s">
        <v>275</v>
      </c>
      <c r="C31" s="90"/>
      <c r="D31" s="76">
        <f>投入係数表!V31</f>
        <v>4.3537151702786381E-2</v>
      </c>
      <c r="E31" s="77">
        <f t="shared" si="0"/>
        <v>4.3537151702786385</v>
      </c>
      <c r="F31" s="76">
        <f>分析係数表!C34</f>
        <v>0.16452089215864052</v>
      </c>
      <c r="G31" s="77">
        <f t="shared" si="1"/>
        <v>0.71627710401884914</v>
      </c>
      <c r="H31" s="77">
        <v>0.78543830341599397</v>
      </c>
      <c r="I31" s="77">
        <f t="shared" si="2"/>
        <v>0.78543830341599397</v>
      </c>
      <c r="J31" s="76">
        <f>分析係数表!G34</f>
        <v>0.42495687176538238</v>
      </c>
      <c r="K31" s="78">
        <f t="shared" si="3"/>
        <v>0.33377740438437004</v>
      </c>
      <c r="L31" s="79"/>
      <c r="M31" s="80"/>
      <c r="N31" s="81">
        <f>分析係数表!H34</f>
        <v>0.1722879182316833</v>
      </c>
      <c r="O31" s="82">
        <f t="shared" si="4"/>
        <v>2.1231915878120158</v>
      </c>
      <c r="P31" s="76">
        <f>分析係数表!C34</f>
        <v>0.16452089215864052</v>
      </c>
      <c r="Q31" s="82">
        <f t="shared" si="5"/>
        <v>0.34930937425055336</v>
      </c>
      <c r="R31" s="83">
        <v>0.39268144654993992</v>
      </c>
      <c r="S31" s="84">
        <f t="shared" si="6"/>
        <v>1.1781197499659339</v>
      </c>
      <c r="T31" s="85">
        <f>分析係数表!F34</f>
        <v>0.6985815602836879</v>
      </c>
      <c r="U31" s="86">
        <f t="shared" si="7"/>
        <v>0.82301273313223045</v>
      </c>
      <c r="V31" s="87">
        <f>分析係数表!D34</f>
        <v>0.35882691201840139</v>
      </c>
      <c r="W31" s="88">
        <f t="shared" si="8"/>
        <v>0</v>
      </c>
      <c r="X31" s="76">
        <f>分析係数表!E34</f>
        <v>0.25177304964539005</v>
      </c>
      <c r="Y31" s="89">
        <f t="shared" si="9"/>
        <v>0</v>
      </c>
    </row>
    <row r="32" spans="1:25" x14ac:dyDescent="0.2">
      <c r="A32" s="6" t="s">
        <v>20</v>
      </c>
      <c r="B32" s="5" t="s">
        <v>37</v>
      </c>
      <c r="C32" s="90"/>
      <c r="D32" s="76">
        <f>投入係数表!V32</f>
        <v>6.1919504643962852E-3</v>
      </c>
      <c r="E32" s="77">
        <f t="shared" si="0"/>
        <v>0.61919504643962853</v>
      </c>
      <c r="F32" s="76">
        <f>分析係数表!C35</f>
        <v>0.4086737714624038</v>
      </c>
      <c r="G32" s="77">
        <f t="shared" si="1"/>
        <v>0.25304877489932126</v>
      </c>
      <c r="H32" s="77">
        <v>0.30569902437794494</v>
      </c>
      <c r="I32" s="77">
        <f t="shared" si="2"/>
        <v>0.30569902437794494</v>
      </c>
      <c r="J32" s="76">
        <f>分析係数表!G35</f>
        <v>0.3140916808149406</v>
      </c>
      <c r="K32" s="78">
        <f t="shared" si="3"/>
        <v>9.6017520390356229E-2</v>
      </c>
      <c r="L32" s="79"/>
      <c r="M32" s="80"/>
      <c r="N32" s="81">
        <f>分析係数表!H35</f>
        <v>6.449629679439764E-2</v>
      </c>
      <c r="O32" s="82">
        <f t="shared" si="4"/>
        <v>0.7948206479269514</v>
      </c>
      <c r="P32" s="76">
        <f>分析係数表!C35</f>
        <v>0.4086737714624038</v>
      </c>
      <c r="Q32" s="82">
        <f t="shared" si="5"/>
        <v>0.32482235182449865</v>
      </c>
      <c r="R32" s="83">
        <v>0.36771871370326675</v>
      </c>
      <c r="S32" s="84">
        <f t="shared" si="6"/>
        <v>0.67341773808121164</v>
      </c>
      <c r="T32" s="85">
        <f>分析係数表!F35</f>
        <v>0.64261460101867574</v>
      </c>
      <c r="U32" s="86">
        <f t="shared" si="7"/>
        <v>0.43274807107595692</v>
      </c>
      <c r="V32" s="87">
        <f>分析係数表!D35</f>
        <v>5.9932088285229203E-2</v>
      </c>
      <c r="W32" s="88">
        <f t="shared" si="8"/>
        <v>0</v>
      </c>
      <c r="X32" s="76">
        <f>分析係数表!E35</f>
        <v>5.2631578947368418E-2</v>
      </c>
      <c r="Y32" s="89">
        <f t="shared" si="9"/>
        <v>0</v>
      </c>
    </row>
    <row r="33" spans="1:25" x14ac:dyDescent="0.2">
      <c r="A33" s="6" t="s">
        <v>21</v>
      </c>
      <c r="B33" s="5" t="s">
        <v>38</v>
      </c>
      <c r="C33" s="90"/>
      <c r="D33" s="76">
        <f>投入係数表!V33</f>
        <v>1.741486068111455E-3</v>
      </c>
      <c r="E33" s="77">
        <f t="shared" si="0"/>
        <v>0.1741486068111455</v>
      </c>
      <c r="F33" s="76">
        <f>分析係数表!C36</f>
        <v>0.74689610106730564</v>
      </c>
      <c r="G33" s="77">
        <f t="shared" si="1"/>
        <v>0.13007091543354779</v>
      </c>
      <c r="H33" s="77">
        <v>0.17761856402229748</v>
      </c>
      <c r="I33" s="77">
        <f t="shared" si="2"/>
        <v>0.17761856402229748</v>
      </c>
      <c r="J33" s="76">
        <f>分析係数表!G36</f>
        <v>1.5876708345449259E-2</v>
      </c>
      <c r="K33" s="78">
        <f t="shared" si="3"/>
        <v>2.8199981377195239E-3</v>
      </c>
      <c r="L33" s="79"/>
      <c r="M33" s="80"/>
      <c r="N33" s="81">
        <f>分析係数表!H36</f>
        <v>4.3132018559256094E-2</v>
      </c>
      <c r="O33" s="82">
        <f t="shared" si="4"/>
        <v>0.53153778808340957</v>
      </c>
      <c r="P33" s="76">
        <f>分析係数表!C36</f>
        <v>0.74689610106730564</v>
      </c>
      <c r="Q33" s="82">
        <f t="shared" si="5"/>
        <v>0.39700350148943836</v>
      </c>
      <c r="R33" s="83">
        <v>0.45770404948230975</v>
      </c>
      <c r="S33" s="84">
        <f t="shared" si="6"/>
        <v>0.63532261350460728</v>
      </c>
      <c r="T33" s="85">
        <f>分析係数表!F36</f>
        <v>0.88601337598138996</v>
      </c>
      <c r="U33" s="86">
        <f t="shared" si="7"/>
        <v>0.56290433362853687</v>
      </c>
      <c r="V33" s="87">
        <f>分析係数表!D36</f>
        <v>1.0468159348647864E-2</v>
      </c>
      <c r="W33" s="88">
        <f t="shared" si="8"/>
        <v>0</v>
      </c>
      <c r="X33" s="76">
        <f>分析係数表!E36</f>
        <v>4.1291072986333237E-3</v>
      </c>
      <c r="Y33" s="89">
        <f t="shared" si="9"/>
        <v>0</v>
      </c>
    </row>
    <row r="34" spans="1:25" x14ac:dyDescent="0.2">
      <c r="A34" s="6" t="s">
        <v>22</v>
      </c>
      <c r="B34" s="5" t="s">
        <v>378</v>
      </c>
      <c r="C34" s="90"/>
      <c r="D34" s="76">
        <f>投入係数表!V34</f>
        <v>2.0123839009287926E-2</v>
      </c>
      <c r="E34" s="77">
        <f t="shared" si="0"/>
        <v>2.0123839009287927</v>
      </c>
      <c r="F34" s="76">
        <f>分析係数表!C37</f>
        <v>0.19184325518019074</v>
      </c>
      <c r="G34" s="77">
        <f t="shared" si="1"/>
        <v>0.38606227822639005</v>
      </c>
      <c r="H34" s="77">
        <v>0.45047716569903906</v>
      </c>
      <c r="I34" s="77">
        <f t="shared" si="2"/>
        <v>0.45047716569903906</v>
      </c>
      <c r="J34" s="76">
        <f>分析係数表!G37</f>
        <v>0.41984423991099423</v>
      </c>
      <c r="K34" s="78">
        <f t="shared" si="3"/>
        <v>0.18913024323017205</v>
      </c>
      <c r="L34" s="79"/>
      <c r="M34" s="80"/>
      <c r="N34" s="81">
        <f>分析係数表!H37</f>
        <v>5.2046609477516596E-2</v>
      </c>
      <c r="O34" s="82">
        <f t="shared" si="4"/>
        <v>0.64139682312603852</v>
      </c>
      <c r="P34" s="76">
        <f>分析係数表!C37</f>
        <v>0.19184325518019074</v>
      </c>
      <c r="Q34" s="82">
        <f t="shared" si="5"/>
        <v>0.12304765441073227</v>
      </c>
      <c r="R34" s="83">
        <v>0.16452823266212963</v>
      </c>
      <c r="S34" s="84">
        <f t="shared" si="6"/>
        <v>0.61500539836116874</v>
      </c>
      <c r="T34" s="85">
        <f>分析係数表!F37</f>
        <v>0.69485182562961467</v>
      </c>
      <c r="U34" s="86">
        <f t="shared" si="7"/>
        <v>0.42733762382332652</v>
      </c>
      <c r="V34" s="87">
        <f>分析係数表!D37</f>
        <v>8.7589764337008186E-2</v>
      </c>
      <c r="W34" s="88">
        <f t="shared" si="8"/>
        <v>0</v>
      </c>
      <c r="X34" s="76">
        <f>分析係数表!E37</f>
        <v>8.1420046525740877E-2</v>
      </c>
      <c r="Y34" s="89">
        <f t="shared" si="9"/>
        <v>0</v>
      </c>
    </row>
    <row r="35" spans="1:25" x14ac:dyDescent="0.2">
      <c r="A35" s="6" t="s">
        <v>23</v>
      </c>
      <c r="B35" s="5" t="s">
        <v>194</v>
      </c>
      <c r="C35" s="90"/>
      <c r="D35" s="76">
        <f>投入係数表!V35</f>
        <v>1.8962848297213623E-2</v>
      </c>
      <c r="E35" s="77">
        <f t="shared" si="0"/>
        <v>1.8962848297213624</v>
      </c>
      <c r="F35" s="76">
        <f>分析係数表!C38</f>
        <v>3.8450184501845008E-2</v>
      </c>
      <c r="G35" s="77">
        <f t="shared" si="1"/>
        <v>7.2912501570836133E-2</v>
      </c>
      <c r="H35" s="77">
        <v>7.9903371510242599E-2</v>
      </c>
      <c r="I35" s="77">
        <f t="shared" si="2"/>
        <v>7.9903371510242599E-2</v>
      </c>
      <c r="J35" s="76">
        <f>分析係数表!G38</f>
        <v>0.35618279569892475</v>
      </c>
      <c r="K35" s="78">
        <f t="shared" si="3"/>
        <v>2.8460206250288025E-2</v>
      </c>
      <c r="L35" s="79"/>
      <c r="M35" s="80"/>
      <c r="N35" s="81">
        <f>分析係数表!H38</f>
        <v>4.5927434461426143E-2</v>
      </c>
      <c r="O35" s="82">
        <f t="shared" si="4"/>
        <v>0.56598711911509603</v>
      </c>
      <c r="P35" s="76">
        <f>分析係数表!C38</f>
        <v>3.8450184501845008E-2</v>
      </c>
      <c r="Q35" s="82">
        <f t="shared" si="5"/>
        <v>2.1762309155643169E-2</v>
      </c>
      <c r="R35" s="83">
        <v>2.842735129448367E-2</v>
      </c>
      <c r="S35" s="84">
        <f t="shared" si="6"/>
        <v>0.10833072280472628</v>
      </c>
      <c r="T35" s="85">
        <f>分析係数表!F38</f>
        <v>0.56854838709677424</v>
      </c>
      <c r="U35" s="86">
        <f t="shared" si="7"/>
        <v>6.1591257723654862E-2</v>
      </c>
      <c r="V35" s="87">
        <f>分析係数表!D38</f>
        <v>5.6451612903225805E-2</v>
      </c>
      <c r="W35" s="88">
        <f t="shared" si="8"/>
        <v>0</v>
      </c>
      <c r="X35" s="76">
        <f>分析係数表!E38</f>
        <v>4.7043010752688172E-2</v>
      </c>
      <c r="Y35" s="89">
        <f t="shared" si="9"/>
        <v>0</v>
      </c>
    </row>
    <row r="36" spans="1:25" x14ac:dyDescent="0.2">
      <c r="A36" s="6" t="s">
        <v>24</v>
      </c>
      <c r="B36" s="5" t="s">
        <v>39</v>
      </c>
      <c r="C36" s="90"/>
      <c r="D36" s="76">
        <f>投入係数表!V36</f>
        <v>0</v>
      </c>
      <c r="E36" s="77">
        <f t="shared" si="0"/>
        <v>0</v>
      </c>
      <c r="F36" s="76">
        <f>分析係数表!C39</f>
        <v>1</v>
      </c>
      <c r="G36" s="77">
        <f t="shared" si="1"/>
        <v>0</v>
      </c>
      <c r="H36" s="77">
        <v>5.3935448504237697E-2</v>
      </c>
      <c r="I36" s="77">
        <f t="shared" si="2"/>
        <v>5.3935448504237697E-2</v>
      </c>
      <c r="J36" s="76">
        <f>分析係数表!G39</f>
        <v>0.35147550111358572</v>
      </c>
      <c r="K36" s="78">
        <f t="shared" si="3"/>
        <v>1.895698879081294E-2</v>
      </c>
      <c r="L36" s="79"/>
      <c r="M36" s="80"/>
      <c r="N36" s="81">
        <f>分析係数表!H39</f>
        <v>4.1114708114391111E-3</v>
      </c>
      <c r="O36" s="82">
        <f t="shared" si="4"/>
        <v>5.066774461017802E-2</v>
      </c>
      <c r="P36" s="76">
        <f>分析係数表!C39</f>
        <v>1</v>
      </c>
      <c r="Q36" s="82">
        <f t="shared" si="5"/>
        <v>5.066774461017802E-2</v>
      </c>
      <c r="R36" s="83">
        <v>0.26789428494731493</v>
      </c>
      <c r="S36" s="84">
        <f t="shared" si="6"/>
        <v>0.32182973345155264</v>
      </c>
      <c r="T36" s="85">
        <f>分析係数表!F39</f>
        <v>0.70211581291759462</v>
      </c>
      <c r="U36" s="86">
        <f t="shared" si="7"/>
        <v>0.22596174492338966</v>
      </c>
      <c r="V36" s="87">
        <f>分析係数表!D39</f>
        <v>7.4053452115812921E-2</v>
      </c>
      <c r="W36" s="88">
        <f t="shared" si="8"/>
        <v>0</v>
      </c>
      <c r="X36" s="76">
        <f>分析係数表!E39</f>
        <v>9.3819599109131402E-2</v>
      </c>
      <c r="Y36" s="89">
        <f t="shared" si="9"/>
        <v>0</v>
      </c>
    </row>
    <row r="37" spans="1:25" x14ac:dyDescent="0.2">
      <c r="A37" s="6" t="s">
        <v>25</v>
      </c>
      <c r="B37" s="5" t="s">
        <v>40</v>
      </c>
      <c r="C37" s="90"/>
      <c r="D37" s="76">
        <f>投入係数表!V37</f>
        <v>1.1609907120743034E-3</v>
      </c>
      <c r="E37" s="77">
        <f t="shared" si="0"/>
        <v>0.11609907120743033</v>
      </c>
      <c r="F37" s="76">
        <f>分析係数表!C40</f>
        <v>0.87072171446580526</v>
      </c>
      <c r="G37" s="77">
        <f t="shared" si="1"/>
        <v>0.10108998232962135</v>
      </c>
      <c r="H37" s="77">
        <v>0.10524651280927012</v>
      </c>
      <c r="I37" s="77">
        <f t="shared" si="2"/>
        <v>0.10524651280927012</v>
      </c>
      <c r="J37" s="76">
        <f>分析係数表!G40</f>
        <v>0.51632160548710782</v>
      </c>
      <c r="K37" s="78">
        <f t="shared" si="3"/>
        <v>5.434104846560181E-2</v>
      </c>
      <c r="L37" s="79"/>
      <c r="M37" s="80"/>
      <c r="N37" s="81">
        <f>分析係数表!H40</f>
        <v>3.2209723436344248E-2</v>
      </c>
      <c r="O37" s="82">
        <f t="shared" si="4"/>
        <v>0.39693679364001605</v>
      </c>
      <c r="P37" s="76">
        <f>分析係数表!C40</f>
        <v>0.87072171446580526</v>
      </c>
      <c r="Q37" s="82">
        <f t="shared" si="5"/>
        <v>0.34562148549279431</v>
      </c>
      <c r="R37" s="83">
        <v>0.34632999873575443</v>
      </c>
      <c r="S37" s="84">
        <f t="shared" si="6"/>
        <v>0.45157651154502454</v>
      </c>
      <c r="T37" s="85">
        <f>分析係数表!F40</f>
        <v>0.71084719928870821</v>
      </c>
      <c r="U37" s="86">
        <f t="shared" si="7"/>
        <v>0.32100189849634569</v>
      </c>
      <c r="V37" s="87">
        <f>分析係数表!D40</f>
        <v>7.6590880223548832E-2</v>
      </c>
      <c r="W37" s="88">
        <f t="shared" si="8"/>
        <v>0</v>
      </c>
      <c r="X37" s="76">
        <f>分析係数表!E40</f>
        <v>4.8520259113425633E-2</v>
      </c>
      <c r="Y37" s="89">
        <f t="shared" si="9"/>
        <v>0</v>
      </c>
    </row>
    <row r="38" spans="1:25" x14ac:dyDescent="0.2">
      <c r="A38" s="6" t="s">
        <v>26</v>
      </c>
      <c r="B38" s="5" t="s">
        <v>277</v>
      </c>
      <c r="C38" s="90"/>
      <c r="D38" s="76">
        <f>投入係数表!V38</f>
        <v>0</v>
      </c>
      <c r="E38" s="77">
        <f t="shared" si="0"/>
        <v>0</v>
      </c>
      <c r="F38" s="76">
        <f>分析係数表!C41</f>
        <v>0.84583808437856334</v>
      </c>
      <c r="G38" s="77">
        <f t="shared" si="1"/>
        <v>0</v>
      </c>
      <c r="H38" s="77">
        <v>7.4950249312003296E-4</v>
      </c>
      <c r="I38" s="77">
        <f t="shared" si="2"/>
        <v>7.4950249312003296E-4</v>
      </c>
      <c r="J38" s="76">
        <f>分析係数表!G41</f>
        <v>0.44301808878315901</v>
      </c>
      <c r="K38" s="78">
        <f t="shared" si="3"/>
        <v>3.3204316204024978E-4</v>
      </c>
      <c r="L38" s="79"/>
      <c r="M38" s="80"/>
      <c r="N38" s="81">
        <f>分析係数表!H41</f>
        <v>7.1326333586297655E-2</v>
      </c>
      <c r="O38" s="82">
        <f t="shared" si="4"/>
        <v>0.87899066292189654</v>
      </c>
      <c r="P38" s="76">
        <f>分析係数表!C41</f>
        <v>0.84583808437856334</v>
      </c>
      <c r="Q38" s="82">
        <f t="shared" si="5"/>
        <v>0.74348377851250047</v>
      </c>
      <c r="R38" s="83">
        <v>0.75899401462966165</v>
      </c>
      <c r="S38" s="84">
        <f t="shared" si="6"/>
        <v>0.75974351712278165</v>
      </c>
      <c r="T38" s="85">
        <f>分析係数表!F41</f>
        <v>0.54692759998204588</v>
      </c>
      <c r="U38" s="86">
        <f t="shared" si="7"/>
        <v>0.41552469842188133</v>
      </c>
      <c r="V38" s="87">
        <f>分析係数表!D41</f>
        <v>0.14515911845235424</v>
      </c>
      <c r="W38" s="88">
        <f t="shared" si="8"/>
        <v>0</v>
      </c>
      <c r="X38" s="76">
        <f>分析係数表!E41</f>
        <v>0.14242111405359306</v>
      </c>
      <c r="Y38" s="89">
        <f t="shared" si="9"/>
        <v>0</v>
      </c>
    </row>
    <row r="39" spans="1:25" x14ac:dyDescent="0.2">
      <c r="A39" s="6" t="s">
        <v>51</v>
      </c>
      <c r="B39" s="5" t="s">
        <v>368</v>
      </c>
      <c r="C39" s="90"/>
      <c r="D39" s="76">
        <f>投入係数表!V39</f>
        <v>5.8049535603715168E-4</v>
      </c>
      <c r="E39" s="77">
        <f>$C$24*D39</f>
        <v>5.8049535603715167E-2</v>
      </c>
      <c r="F39" s="76">
        <f>分析係数表!C42</f>
        <v>0.23407560849300879</v>
      </c>
      <c r="G39" s="77">
        <f>E39*F39</f>
        <v>1.3587980369176206E-2</v>
      </c>
      <c r="H39" s="77">
        <v>1.58873936021681E-2</v>
      </c>
      <c r="I39" s="77">
        <f>C39+H39</f>
        <v>1.58873936021681E-2</v>
      </c>
      <c r="J39" s="76">
        <f>分析係数表!G42</f>
        <v>0.48351648351648352</v>
      </c>
      <c r="K39" s="78">
        <f t="shared" si="3"/>
        <v>7.6818166867625975E-3</v>
      </c>
      <c r="L39" s="79"/>
      <c r="M39" s="80"/>
      <c r="N39" s="81">
        <f>分析係数表!H42</f>
        <v>1.4092354393413963E-2</v>
      </c>
      <c r="O39" s="82">
        <f t="shared" si="4"/>
        <v>0.1736672461288111</v>
      </c>
      <c r="P39" s="76">
        <f>分析係数表!C42</f>
        <v>0.23407560849300879</v>
      </c>
      <c r="Q39" s="82">
        <f>O39*P39</f>
        <v>4.0651266312906581E-2</v>
      </c>
      <c r="R39" s="83">
        <v>4.335147294341176E-2</v>
      </c>
      <c r="S39" s="84">
        <f>I39+R39</f>
        <v>5.923886654557986E-2</v>
      </c>
      <c r="T39" s="85">
        <f>分析係数表!F42</f>
        <v>0.55384615384615388</v>
      </c>
      <c r="U39" s="86">
        <f>S39*T39</f>
        <v>3.2809218394475002E-2</v>
      </c>
      <c r="V39" s="87">
        <f>分析係数表!D42</f>
        <v>0.66153846153846152</v>
      </c>
      <c r="W39" s="88">
        <f>ROUND(S39*V39,0)</f>
        <v>0</v>
      </c>
      <c r="X39" s="76">
        <f>分析係数表!E42</f>
        <v>0.56483516483516483</v>
      </c>
      <c r="Y39" s="89">
        <f>ROUND(S39*X39,0)</f>
        <v>0</v>
      </c>
    </row>
    <row r="40" spans="1:25" x14ac:dyDescent="0.2">
      <c r="A40" s="6" t="s">
        <v>195</v>
      </c>
      <c r="B40" s="5" t="s">
        <v>41</v>
      </c>
      <c r="C40" s="90"/>
      <c r="D40" s="76">
        <f>投入係数表!V40</f>
        <v>3.4055727554179564E-2</v>
      </c>
      <c r="E40" s="77">
        <f>$C$24*D40</f>
        <v>3.4055727554179565</v>
      </c>
      <c r="F40" s="76">
        <f>分析係数表!C43</f>
        <v>0.27699973067600325</v>
      </c>
      <c r="G40" s="77">
        <f>E40*F40</f>
        <v>0.94334273604830821</v>
      </c>
      <c r="H40" s="77">
        <v>1.1160884533200497</v>
      </c>
      <c r="I40" s="77">
        <f>C40+H40</f>
        <v>1.1160884533200497</v>
      </c>
      <c r="J40" s="76">
        <f>分析係数表!G43</f>
        <v>0.36947234730400647</v>
      </c>
      <c r="K40" s="78">
        <f t="shared" si="3"/>
        <v>0.41236382064705679</v>
      </c>
      <c r="L40" s="79"/>
      <c r="M40" s="80"/>
      <c r="N40" s="81">
        <f>分析係数表!H43</f>
        <v>3.8415354614357487E-2</v>
      </c>
      <c r="O40" s="82">
        <f t="shared" si="4"/>
        <v>0.47341194087874272</v>
      </c>
      <c r="P40" s="76">
        <f>分析係数表!C43</f>
        <v>0.27699973067600325</v>
      </c>
      <c r="Q40" s="82">
        <f>O40*P40</f>
        <v>0.13113498012221572</v>
      </c>
      <c r="R40" s="83">
        <v>0.22740215357973789</v>
      </c>
      <c r="S40" s="84">
        <f>I40+R40</f>
        <v>1.3434906068997876</v>
      </c>
      <c r="T40" s="85">
        <f>分析係数表!F43</f>
        <v>0.59762152176423045</v>
      </c>
      <c r="U40" s="86">
        <f>S40*T40</f>
        <v>0.8028989009714006</v>
      </c>
      <c r="V40" s="87">
        <f>分析係数表!D43</f>
        <v>0.12735249971134974</v>
      </c>
      <c r="W40" s="88">
        <f>ROUND(S40*V40,0)</f>
        <v>0</v>
      </c>
      <c r="X40" s="76">
        <f>分析係数表!E43</f>
        <v>0.10079667474887426</v>
      </c>
      <c r="Y40" s="89">
        <f>ROUND(S40*X40,0)</f>
        <v>0</v>
      </c>
    </row>
    <row r="41" spans="1:25" x14ac:dyDescent="0.2">
      <c r="A41" s="6" t="s">
        <v>341</v>
      </c>
      <c r="B41" s="5" t="s">
        <v>42</v>
      </c>
      <c r="C41" s="90"/>
      <c r="D41" s="76">
        <f>投入係数表!V41</f>
        <v>0</v>
      </c>
      <c r="E41" s="77">
        <f>$C$24*D41</f>
        <v>0</v>
      </c>
      <c r="F41" s="76">
        <f>分析係数表!C44</f>
        <v>0.49584741394123377</v>
      </c>
      <c r="G41" s="77">
        <f>E41*F41</f>
        <v>0</v>
      </c>
      <c r="H41" s="77">
        <v>1.7838558822812608E-3</v>
      </c>
      <c r="I41" s="77">
        <f>C41+H41</f>
        <v>1.7838558822812608E-3</v>
      </c>
      <c r="J41" s="76">
        <f>分析係数表!G44</f>
        <v>0.26302305721605468</v>
      </c>
      <c r="K41" s="78">
        <f t="shared" si="3"/>
        <v>4.6919522779045978E-4</v>
      </c>
      <c r="L41" s="79"/>
      <c r="M41" s="80"/>
      <c r="N41" s="81">
        <f>分析係数表!H44</f>
        <v>0.12140366382001748</v>
      </c>
      <c r="O41" s="82">
        <f t="shared" si="4"/>
        <v>1.4961190569706302</v>
      </c>
      <c r="P41" s="76">
        <f>分析係数表!C44</f>
        <v>0.49584741394123377</v>
      </c>
      <c r="Q41" s="82">
        <f>O41*P41</f>
        <v>0.74184676534708438</v>
      </c>
      <c r="R41" s="83">
        <v>0.75541214413406144</v>
      </c>
      <c r="S41" s="84">
        <f>I41+R41</f>
        <v>0.75719600001634269</v>
      </c>
      <c r="T41" s="85">
        <f>分析係数表!F44</f>
        <v>0.50173640762880733</v>
      </c>
      <c r="U41" s="86">
        <f>S41*T41</f>
        <v>0.37991280091910212</v>
      </c>
      <c r="V41" s="87">
        <f>分析係数表!D44</f>
        <v>0.16572729860518076</v>
      </c>
      <c r="W41" s="88">
        <f>ROUND(S41*V41,0)</f>
        <v>0</v>
      </c>
      <c r="X41" s="76">
        <f>分析係数表!E44</f>
        <v>0.11534301167093652</v>
      </c>
      <c r="Y41" s="89">
        <f>ROUND(S41*X41,0)</f>
        <v>0</v>
      </c>
    </row>
    <row r="42" spans="1:25" x14ac:dyDescent="0.2">
      <c r="A42" s="6" t="s">
        <v>342</v>
      </c>
      <c r="B42" s="5" t="s">
        <v>279</v>
      </c>
      <c r="C42" s="90"/>
      <c r="D42" s="76">
        <f>投入係数表!V42</f>
        <v>1.3544891640866873E-3</v>
      </c>
      <c r="E42" s="77">
        <f>$C$24*D42</f>
        <v>0.13544891640866874</v>
      </c>
      <c r="F42" s="76">
        <f>分析係数表!C45</f>
        <v>1</v>
      </c>
      <c r="G42" s="77">
        <f>E42*F42</f>
        <v>0.13544891640866874</v>
      </c>
      <c r="H42" s="77">
        <v>0.15358593929202738</v>
      </c>
      <c r="I42" s="77">
        <f>C42+H42</f>
        <v>0.15358593929202738</v>
      </c>
      <c r="J42" s="76">
        <f>分析係数表!G45</f>
        <v>0</v>
      </c>
      <c r="K42" s="78">
        <f t="shared" si="3"/>
        <v>0</v>
      </c>
      <c r="L42" s="79"/>
      <c r="M42" s="80"/>
      <c r="N42" s="81">
        <f>分析係数表!H45</f>
        <v>0</v>
      </c>
      <c r="O42" s="82">
        <f t="shared" si="4"/>
        <v>0</v>
      </c>
      <c r="P42" s="76">
        <f>分析係数表!C45</f>
        <v>1</v>
      </c>
      <c r="Q42" s="82">
        <f>O42*P42</f>
        <v>0</v>
      </c>
      <c r="R42" s="83">
        <v>1.4365093707622317E-2</v>
      </c>
      <c r="S42" s="84">
        <f>I42+R42</f>
        <v>0.1679510329996497</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投入係数表!V43</f>
        <v>2.3219814241486067E-3</v>
      </c>
      <c r="E43" s="77">
        <f>$C$24*D43</f>
        <v>0.23219814241486067</v>
      </c>
      <c r="F43" s="76">
        <f>分析係数表!C46</f>
        <v>1</v>
      </c>
      <c r="G43" s="77">
        <f>E43*F43</f>
        <v>0.23219814241486067</v>
      </c>
      <c r="H43" s="77">
        <v>0.28427814709589827</v>
      </c>
      <c r="I43" s="77">
        <f>C43+H43</f>
        <v>0.28427814709589827</v>
      </c>
      <c r="J43" s="76">
        <f>分析係数表!G46</f>
        <v>9.2759598041741824E-3</v>
      </c>
      <c r="K43" s="78">
        <f t="shared" si="3"/>
        <v>2.6369526656666678E-3</v>
      </c>
      <c r="L43" s="79"/>
      <c r="M43" s="80"/>
      <c r="N43" s="81">
        <f>分析係数表!H46</f>
        <v>9.0452357851660434E-2</v>
      </c>
      <c r="O43" s="82">
        <f t="shared" si="4"/>
        <v>1.1146903814239162</v>
      </c>
      <c r="P43" s="76">
        <f>分析係数表!C46</f>
        <v>1</v>
      </c>
      <c r="Q43" s="82">
        <f>O43*P43</f>
        <v>1.1146903814239162</v>
      </c>
      <c r="R43" s="83">
        <v>1.1449382567429989</v>
      </c>
      <c r="S43" s="84">
        <f>I43+R43</f>
        <v>1.4292164038388973</v>
      </c>
      <c r="T43" s="85">
        <f>分析係数表!F46</f>
        <v>0.31349308597440523</v>
      </c>
      <c r="U43" s="86">
        <f>S43*T43</f>
        <v>0.44804946096469767</v>
      </c>
      <c r="V43" s="87">
        <f>分析係数表!D46</f>
        <v>1.71777033410633E-4</v>
      </c>
      <c r="W43" s="88">
        <f>ROUND(S43*V43,0)</f>
        <v>0</v>
      </c>
      <c r="X43" s="76">
        <f>分析係数表!E46</f>
        <v>5.1533110023189901E-4</v>
      </c>
      <c r="Y43" s="89">
        <f>ROUND(S43*X43,0)</f>
        <v>0</v>
      </c>
    </row>
    <row r="44" spans="1:25" x14ac:dyDescent="0.2">
      <c r="A44" s="3">
        <v>37</v>
      </c>
      <c r="B44" s="14" t="s">
        <v>151</v>
      </c>
      <c r="C44" s="197">
        <f>SUM(C5:C43)</f>
        <v>100</v>
      </c>
      <c r="D44" s="92">
        <f>投入係数表!V44</f>
        <v>0.66041021671826627</v>
      </c>
      <c r="E44" s="91">
        <f>SUM(E5:E43)</f>
        <v>66.041021671826599</v>
      </c>
      <c r="F44" s="92">
        <f>分析係数表!C47</f>
        <v>0.37574754530031729</v>
      </c>
      <c r="G44" s="91">
        <f>SUM(G5:G43)</f>
        <v>9.4043058243872579</v>
      </c>
      <c r="H44" s="91">
        <f>SUM(H5:H43)</f>
        <v>10.952038308804818</v>
      </c>
      <c r="I44" s="91">
        <f>SUM(I5:I43)</f>
        <v>110.95203830880483</v>
      </c>
      <c r="J44" s="92">
        <f>分析係数表!G47</f>
        <v>0.18377890112838052</v>
      </c>
      <c r="K44" s="93">
        <f>SUM(K5:K43)</f>
        <v>19.644274631437973</v>
      </c>
      <c r="L44" s="94">
        <f>最終需要_まとめ!$L$33</f>
        <v>0.62733333333333341</v>
      </c>
      <c r="M44" s="91">
        <f>K44*L44</f>
        <v>12.323508285455423</v>
      </c>
      <c r="N44" s="95">
        <f>分析係数表!H47</f>
        <v>1</v>
      </c>
      <c r="O44" s="96">
        <f>SUM(O5:O43)</f>
        <v>12.323508285455425</v>
      </c>
      <c r="P44" s="92">
        <f>分析係数表!C47</f>
        <v>0.37574754530031729</v>
      </c>
      <c r="Q44" s="96">
        <f>SUM(Q5:Q43)</f>
        <v>5.2922678260212175</v>
      </c>
      <c r="R44" s="91">
        <f>SUM(R7:R43)</f>
        <v>6.0933876315061832</v>
      </c>
      <c r="S44" s="97">
        <f>SUM(S5:S43)</f>
        <v>117.24939178594506</v>
      </c>
      <c r="T44" s="98">
        <f>分析係数表!F47</f>
        <v>0.42462652784065186</v>
      </c>
      <c r="U44" s="99">
        <f>SUM(U5:U43)</f>
        <v>40.207352198864243</v>
      </c>
      <c r="V44" s="100">
        <f>分析係数表!D47</f>
        <v>4.7224737186258234E-2</v>
      </c>
      <c r="W44" s="101">
        <f>SUM(W5:W43)</f>
        <v>0</v>
      </c>
      <c r="X44" s="92">
        <f>分析係数表!E47</f>
        <v>3.9558288483141357E-2</v>
      </c>
      <c r="Y44" s="102">
        <f>SUM(Y5:Y43)</f>
        <v>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2015年赤穂市産業連関表</v>
      </c>
      <c r="H1" s="401"/>
      <c r="I1" s="401"/>
    </row>
    <row r="2" spans="1:25" x14ac:dyDescent="0.2">
      <c r="B2" s="3" t="s">
        <v>207</v>
      </c>
      <c r="S2" s="3" t="s">
        <v>153</v>
      </c>
      <c r="U2" s="64" t="s">
        <v>210</v>
      </c>
      <c r="W2" s="3" t="s">
        <v>130</v>
      </c>
      <c r="Y2" s="3" t="s">
        <v>154</v>
      </c>
    </row>
    <row r="3" spans="1:25" ht="44" x14ac:dyDescent="0.2">
      <c r="B3" s="65"/>
      <c r="C3" s="66" t="s">
        <v>228</v>
      </c>
      <c r="D3" s="66" t="s">
        <v>237</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投入係数表!W5</f>
        <v>0</v>
      </c>
      <c r="E5" s="77">
        <f t="shared" ref="E5:E38" si="0">$C$25*D5</f>
        <v>0</v>
      </c>
      <c r="F5" s="76">
        <f>分析係数表!C8</f>
        <v>1</v>
      </c>
      <c r="G5" s="77">
        <f t="shared" ref="G5:G38" si="1">E5*F5</f>
        <v>0</v>
      </c>
      <c r="H5" s="77">
        <f t="array" ref="H5:H43">MMULT(逆行列係数!C5:AO43,'21'!G5:G43)</f>
        <v>1.4665585002551871E-3</v>
      </c>
      <c r="I5" s="77">
        <f t="shared" ref="I5:I38" si="2">C5+H5</f>
        <v>1.4665585002551871E-3</v>
      </c>
      <c r="J5" s="76">
        <f>分析係数表!G8</f>
        <v>0.11972098922003804</v>
      </c>
      <c r="K5" s="78">
        <f t="shared" ref="K5:K38" si="3">I5*J5</f>
        <v>1.755778343996064E-4</v>
      </c>
      <c r="L5" s="79" t="s">
        <v>184</v>
      </c>
      <c r="M5" s="80" t="s">
        <v>184</v>
      </c>
      <c r="N5" s="81">
        <f>分析係数表!H8</f>
        <v>1.236323115495826E-2</v>
      </c>
      <c r="O5" s="82">
        <f t="shared" ref="O5:O43" si="4">$M$44*N5</f>
        <v>0.11545575086124425</v>
      </c>
      <c r="P5" s="76">
        <f>分析係数表!C8</f>
        <v>1</v>
      </c>
      <c r="Q5" s="82">
        <f t="shared" ref="Q5:Q38" si="5">O5*P5</f>
        <v>0.11545575086124425</v>
      </c>
      <c r="R5" s="83">
        <f t="array" ref="R5:R43">MMULT(逆行列係数!C5:AO43,'21'!Q5:Q43)</f>
        <v>0.15436131744678783</v>
      </c>
      <c r="S5" s="84">
        <f t="shared" ref="S5:S38" si="6">I5+R5</f>
        <v>0.155827875947043</v>
      </c>
      <c r="T5" s="85">
        <f>分析係数表!F8</f>
        <v>0.45136334812935952</v>
      </c>
      <c r="U5" s="86">
        <f t="shared" ref="U5:U38" si="7">S5*T5</f>
        <v>7.0334991819343815E-2</v>
      </c>
      <c r="V5" s="87">
        <f>分析係数表!D8</f>
        <v>6.2777425491439443E-2</v>
      </c>
      <c r="W5" s="167">
        <f t="shared" ref="W5:W38" si="8">ROUND(S5*V5,0)</f>
        <v>0</v>
      </c>
      <c r="X5" s="76">
        <f>分析係数表!E8</f>
        <v>5.7324032974001266E-2</v>
      </c>
      <c r="Y5" s="166">
        <f t="shared" ref="Y5:Y38" si="9">ROUND(S5*X5,0)</f>
        <v>0</v>
      </c>
    </row>
    <row r="6" spans="1:25" x14ac:dyDescent="0.2">
      <c r="A6" s="6" t="s">
        <v>220</v>
      </c>
      <c r="B6" s="5" t="s">
        <v>266</v>
      </c>
      <c r="C6" s="90"/>
      <c r="D6" s="76">
        <f>投入係数表!W6</f>
        <v>0</v>
      </c>
      <c r="E6" s="77">
        <f t="shared" si="0"/>
        <v>0</v>
      </c>
      <c r="F6" s="76">
        <f>分析係数表!C9</f>
        <v>2.7906976744186074E-2</v>
      </c>
      <c r="G6" s="77">
        <f t="shared" si="1"/>
        <v>0</v>
      </c>
      <c r="H6" s="77">
        <v>2.4213161023530013E-5</v>
      </c>
      <c r="I6" s="77">
        <f t="shared" si="2"/>
        <v>2.4213161023530013E-5</v>
      </c>
      <c r="J6" s="76">
        <f>分析係数表!G9</f>
        <v>0.2857142857142857</v>
      </c>
      <c r="K6" s="78">
        <f t="shared" si="3"/>
        <v>6.9180460067228604E-6</v>
      </c>
      <c r="L6" s="79"/>
      <c r="M6" s="80"/>
      <c r="N6" s="81">
        <f>分析係数表!H9</f>
        <v>6.5322433452770924E-4</v>
      </c>
      <c r="O6" s="82">
        <f t="shared" si="4"/>
        <v>6.1002261527308551E-3</v>
      </c>
      <c r="P6" s="76">
        <f>分析係数表!C9</f>
        <v>2.7906976744186074E-2</v>
      </c>
      <c r="Q6" s="82">
        <f t="shared" si="5"/>
        <v>1.7023886937853565E-4</v>
      </c>
      <c r="R6" s="83">
        <v>2.0208506891447988E-4</v>
      </c>
      <c r="S6" s="84">
        <f t="shared" si="6"/>
        <v>2.262982299380099E-4</v>
      </c>
      <c r="T6" s="85">
        <f>分析係数表!F9</f>
        <v>0.7142857142857143</v>
      </c>
      <c r="U6" s="86">
        <f t="shared" si="7"/>
        <v>1.6164159281286422E-4</v>
      </c>
      <c r="V6" s="87">
        <f>分析係数表!D9</f>
        <v>0</v>
      </c>
      <c r="W6" s="167">
        <f t="shared" si="8"/>
        <v>0</v>
      </c>
      <c r="X6" s="76">
        <f>分析係数表!E9</f>
        <v>0</v>
      </c>
      <c r="Y6" s="166">
        <f t="shared" si="9"/>
        <v>0</v>
      </c>
    </row>
    <row r="7" spans="1:25" x14ac:dyDescent="0.2">
      <c r="A7" s="6" t="s">
        <v>221</v>
      </c>
      <c r="B7" s="5" t="s">
        <v>267</v>
      </c>
      <c r="C7" s="90"/>
      <c r="D7" s="76">
        <f>投入係数表!W7</f>
        <v>0</v>
      </c>
      <c r="E7" s="77">
        <f t="shared" si="0"/>
        <v>0</v>
      </c>
      <c r="F7" s="76">
        <f>分析係数表!C10</f>
        <v>1</v>
      </c>
      <c r="G7" s="77">
        <f t="shared" si="1"/>
        <v>0</v>
      </c>
      <c r="H7" s="77">
        <v>2.2590146446167282E-3</v>
      </c>
      <c r="I7" s="77">
        <f t="shared" si="2"/>
        <v>2.2590146446167282E-3</v>
      </c>
      <c r="J7" s="76">
        <f>分析係数表!G10</f>
        <v>0.17979610750695088</v>
      </c>
      <c r="K7" s="78">
        <f t="shared" si="3"/>
        <v>4.061620399032857E-4</v>
      </c>
      <c r="L7" s="79"/>
      <c r="M7" s="80"/>
      <c r="N7" s="81">
        <f>分析係数表!H10</f>
        <v>1.2488112277735618E-3</v>
      </c>
      <c r="O7" s="82">
        <f t="shared" si="4"/>
        <v>1.166219705669134E-2</v>
      </c>
      <c r="P7" s="76">
        <f>分析係数表!C10</f>
        <v>1</v>
      </c>
      <c r="Q7" s="82">
        <f t="shared" si="5"/>
        <v>1.166219705669134E-2</v>
      </c>
      <c r="R7" s="83">
        <v>1.7006786371722475E-2</v>
      </c>
      <c r="S7" s="84">
        <f t="shared" si="6"/>
        <v>1.9265801016339203E-2</v>
      </c>
      <c r="T7" s="85">
        <f>分析係数表!F10</f>
        <v>0.51899907321594063</v>
      </c>
      <c r="U7" s="86">
        <f t="shared" si="7"/>
        <v>9.9989328722427731E-3</v>
      </c>
      <c r="V7" s="87">
        <f>分析係数表!D10</f>
        <v>9.8239110287303061E-2</v>
      </c>
      <c r="W7" s="167">
        <f t="shared" si="8"/>
        <v>0</v>
      </c>
      <c r="X7" s="76">
        <f>分析係数表!E10</f>
        <v>2.9657089898053754E-2</v>
      </c>
      <c r="Y7" s="166">
        <f t="shared" si="9"/>
        <v>0</v>
      </c>
    </row>
    <row r="8" spans="1:25" x14ac:dyDescent="0.2">
      <c r="A8" s="6" t="s">
        <v>222</v>
      </c>
      <c r="B8" s="5" t="s">
        <v>27</v>
      </c>
      <c r="C8" s="90"/>
      <c r="D8" s="76">
        <f>投入係数表!W8</f>
        <v>0</v>
      </c>
      <c r="E8" s="77">
        <f t="shared" si="0"/>
        <v>0</v>
      </c>
      <c r="F8" s="76">
        <f>分析係数表!C11</f>
        <v>4.7758906908440535E-3</v>
      </c>
      <c r="G8" s="77">
        <f t="shared" si="1"/>
        <v>0</v>
      </c>
      <c r="H8" s="77">
        <v>3.1758825708076538E-3</v>
      </c>
      <c r="I8" s="77">
        <f t="shared" si="2"/>
        <v>3.1758825708076538E-3</v>
      </c>
      <c r="J8" s="76">
        <f>分析係数表!G11</f>
        <v>0.34306569343065696</v>
      </c>
      <c r="K8" s="78">
        <f t="shared" si="3"/>
        <v>1.0895363564084653E-3</v>
      </c>
      <c r="L8" s="79"/>
      <c r="M8" s="80"/>
      <c r="N8" s="81">
        <f>分析係数表!H11</f>
        <v>-1.9212480427285565E-5</v>
      </c>
      <c r="O8" s="82">
        <f t="shared" si="4"/>
        <v>-1.7941841625678984E-4</v>
      </c>
      <c r="P8" s="76">
        <f>分析係数表!C11</f>
        <v>4.7758906908440535E-3</v>
      </c>
      <c r="Q8" s="82">
        <f t="shared" si="5"/>
        <v>-8.5688274396678602E-7</v>
      </c>
      <c r="R8" s="83">
        <v>5.2255567920356206E-4</v>
      </c>
      <c r="S8" s="84">
        <f t="shared" si="6"/>
        <v>3.6984382500112158E-3</v>
      </c>
      <c r="T8" s="85">
        <f>分析係数表!F11</f>
        <v>0.56569343065693434</v>
      </c>
      <c r="U8" s="86">
        <f t="shared" si="7"/>
        <v>2.0921822217216733E-3</v>
      </c>
      <c r="V8" s="87">
        <f>分析係数表!D11</f>
        <v>8.0291970802919707E-2</v>
      </c>
      <c r="W8" s="167">
        <f t="shared" si="8"/>
        <v>0</v>
      </c>
      <c r="X8" s="76">
        <f>分析係数表!E11</f>
        <v>6.9343065693430656E-2</v>
      </c>
      <c r="Y8" s="166">
        <f t="shared" si="9"/>
        <v>0</v>
      </c>
    </row>
    <row r="9" spans="1:25" x14ac:dyDescent="0.2">
      <c r="A9" s="6" t="s">
        <v>223</v>
      </c>
      <c r="B9" s="5" t="s">
        <v>191</v>
      </c>
      <c r="C9" s="90"/>
      <c r="D9" s="76">
        <f>投入係数表!W9</f>
        <v>0</v>
      </c>
      <c r="E9" s="77">
        <f t="shared" si="0"/>
        <v>0</v>
      </c>
      <c r="F9" s="76">
        <f>分析係数表!C12</f>
        <v>2.7665742374590407E-2</v>
      </c>
      <c r="G9" s="77">
        <f t="shared" si="1"/>
        <v>0</v>
      </c>
      <c r="H9" s="77">
        <v>6.6088112505010036E-5</v>
      </c>
      <c r="I9" s="77">
        <f t="shared" si="2"/>
        <v>6.6088112505010036E-5</v>
      </c>
      <c r="J9" s="76">
        <f>分析係数表!G12</f>
        <v>0.13175675675675674</v>
      </c>
      <c r="K9" s="78">
        <f t="shared" si="3"/>
        <v>8.7075553638357804E-6</v>
      </c>
      <c r="L9" s="79"/>
      <c r="M9" s="80"/>
      <c r="N9" s="81">
        <f>分析係数表!H12</f>
        <v>9.8185381223642884E-2</v>
      </c>
      <c r="O9" s="82">
        <f t="shared" si="4"/>
        <v>0.91691781628032454</v>
      </c>
      <c r="P9" s="76">
        <f>分析係数表!C12</f>
        <v>2.7665742374590407E-2</v>
      </c>
      <c r="Q9" s="82">
        <f t="shared" si="5"/>
        <v>2.5367212083883477E-2</v>
      </c>
      <c r="R9" s="83">
        <v>2.8494626170808311E-2</v>
      </c>
      <c r="S9" s="84">
        <f t="shared" si="6"/>
        <v>2.8560714283313322E-2</v>
      </c>
      <c r="T9" s="85">
        <f>分析係数表!F12</f>
        <v>0.37027027027027026</v>
      </c>
      <c r="U9" s="86">
        <f t="shared" si="7"/>
        <v>1.0575183396794393E-2</v>
      </c>
      <c r="V9" s="87">
        <f>分析係数表!D12</f>
        <v>5.1576576576576577E-2</v>
      </c>
      <c r="W9" s="167">
        <f t="shared" si="8"/>
        <v>0</v>
      </c>
      <c r="X9" s="76">
        <f>分析係数表!E12</f>
        <v>4.954954954954955E-2</v>
      </c>
      <c r="Y9" s="166">
        <f t="shared" si="9"/>
        <v>0</v>
      </c>
    </row>
    <row r="10" spans="1:25" x14ac:dyDescent="0.2">
      <c r="A10" s="6" t="s">
        <v>224</v>
      </c>
      <c r="B10" s="5" t="s">
        <v>28</v>
      </c>
      <c r="C10" s="90"/>
      <c r="D10" s="76">
        <f>投入係数表!W10</f>
        <v>1.566579634464752E-3</v>
      </c>
      <c r="E10" s="77">
        <f t="shared" si="0"/>
        <v>0.1566579634464752</v>
      </c>
      <c r="F10" s="76">
        <f>分析係数表!C13</f>
        <v>0</v>
      </c>
      <c r="G10" s="77">
        <f t="shared" si="1"/>
        <v>0</v>
      </c>
      <c r="H10" s="77">
        <v>0</v>
      </c>
      <c r="I10" s="77">
        <f t="shared" si="2"/>
        <v>0</v>
      </c>
      <c r="J10" s="76">
        <f>分析係数表!G13</f>
        <v>0.24516960068699012</v>
      </c>
      <c r="K10" s="78">
        <f t="shared" si="3"/>
        <v>0</v>
      </c>
      <c r="L10" s="79"/>
      <c r="M10" s="80"/>
      <c r="N10" s="81">
        <f>分析係数表!H13</f>
        <v>1.522589073862381E-2</v>
      </c>
      <c r="O10" s="82">
        <f t="shared" si="4"/>
        <v>0.14218909488350595</v>
      </c>
      <c r="P10" s="76">
        <f>分析係数表!C13</f>
        <v>0</v>
      </c>
      <c r="Q10" s="82">
        <f t="shared" si="5"/>
        <v>0</v>
      </c>
      <c r="R10" s="83">
        <v>0</v>
      </c>
      <c r="S10" s="84">
        <f t="shared" si="6"/>
        <v>0</v>
      </c>
      <c r="T10" s="85">
        <f>分析係数表!F13</f>
        <v>0.38299699441820523</v>
      </c>
      <c r="U10" s="86">
        <f t="shared" si="7"/>
        <v>0</v>
      </c>
      <c r="V10" s="87">
        <f>分析係数表!D13</f>
        <v>0.13954486904250751</v>
      </c>
      <c r="W10" s="167">
        <f t="shared" si="8"/>
        <v>0</v>
      </c>
      <c r="X10" s="76">
        <f>分析係数表!E13</f>
        <v>0.1348218119364534</v>
      </c>
      <c r="Y10" s="166">
        <f t="shared" si="9"/>
        <v>0</v>
      </c>
    </row>
    <row r="11" spans="1:25" x14ac:dyDescent="0.2">
      <c r="A11" s="6" t="s">
        <v>225</v>
      </c>
      <c r="B11" s="5" t="s">
        <v>268</v>
      </c>
      <c r="C11" s="90"/>
      <c r="D11" s="76">
        <f>投入係数表!W11</f>
        <v>1.566579634464752E-3</v>
      </c>
      <c r="E11" s="77">
        <f t="shared" si="0"/>
        <v>0.1566579634464752</v>
      </c>
      <c r="F11" s="76">
        <f>分析係数表!C14</f>
        <v>8.758537565287261E-2</v>
      </c>
      <c r="G11" s="77">
        <f t="shared" si="1"/>
        <v>1.3720946577473516E-2</v>
      </c>
      <c r="H11" s="77">
        <v>2.5403736167721555E-2</v>
      </c>
      <c r="I11" s="77">
        <f t="shared" si="2"/>
        <v>2.5403736167721555E-2</v>
      </c>
      <c r="J11" s="76">
        <f>分析係数表!G14</f>
        <v>0.1675092686215032</v>
      </c>
      <c r="K11" s="78">
        <f t="shared" si="3"/>
        <v>4.255361265708666E-3</v>
      </c>
      <c r="L11" s="79"/>
      <c r="M11" s="80"/>
      <c r="N11" s="81">
        <f>分析係数表!H14</f>
        <v>1.2392049875599189E-3</v>
      </c>
      <c r="O11" s="82">
        <f t="shared" si="4"/>
        <v>1.1572487848562943E-2</v>
      </c>
      <c r="P11" s="76">
        <f>分析係数表!C14</f>
        <v>8.758537565287261E-2</v>
      </c>
      <c r="Q11" s="82">
        <f t="shared" si="5"/>
        <v>1.0135806954546889E-3</v>
      </c>
      <c r="R11" s="83">
        <v>1.2016703599560596E-2</v>
      </c>
      <c r="S11" s="84">
        <f t="shared" si="6"/>
        <v>3.7420439767282154E-2</v>
      </c>
      <c r="T11" s="85">
        <f>分析係数表!F14</f>
        <v>0.31985170205594876</v>
      </c>
      <c r="U11" s="86">
        <f t="shared" si="7"/>
        <v>1.1968991351247309E-2</v>
      </c>
      <c r="V11" s="87">
        <f>分析係数表!D14</f>
        <v>3.3704078193461412E-2</v>
      </c>
      <c r="W11" s="167">
        <f t="shared" si="8"/>
        <v>0</v>
      </c>
      <c r="X11" s="76">
        <f>分析係数表!E14</f>
        <v>2.8985507246376812E-2</v>
      </c>
      <c r="Y11" s="166">
        <f t="shared" si="9"/>
        <v>0</v>
      </c>
    </row>
    <row r="12" spans="1:25" x14ac:dyDescent="0.2">
      <c r="A12" s="6" t="s">
        <v>226</v>
      </c>
      <c r="B12" s="5" t="s">
        <v>29</v>
      </c>
      <c r="C12" s="90"/>
      <c r="D12" s="76">
        <f>投入係数表!W12</f>
        <v>1.0443864229765013E-2</v>
      </c>
      <c r="E12" s="77">
        <f t="shared" si="0"/>
        <v>1.0443864229765014</v>
      </c>
      <c r="F12" s="76">
        <f>分析係数表!C15</f>
        <v>0</v>
      </c>
      <c r="G12" s="77">
        <f t="shared" si="1"/>
        <v>0</v>
      </c>
      <c r="H12" s="77">
        <v>0</v>
      </c>
      <c r="I12" s="77">
        <f t="shared" si="2"/>
        <v>0</v>
      </c>
      <c r="J12" s="76">
        <f>分析係数表!G15</f>
        <v>9.5604813172894237E-2</v>
      </c>
      <c r="K12" s="78">
        <f t="shared" si="3"/>
        <v>0</v>
      </c>
      <c r="L12" s="79"/>
      <c r="M12" s="80"/>
      <c r="N12" s="81">
        <f>分析係数表!H15</f>
        <v>9.0490782812515016E-3</v>
      </c>
      <c r="O12" s="82">
        <f t="shared" si="4"/>
        <v>8.4506074056948016E-2</v>
      </c>
      <c r="P12" s="76">
        <f>分析係数表!C15</f>
        <v>0</v>
      </c>
      <c r="Q12" s="82">
        <f t="shared" si="5"/>
        <v>0</v>
      </c>
      <c r="R12" s="83">
        <v>0</v>
      </c>
      <c r="S12" s="84">
        <f t="shared" si="6"/>
        <v>0</v>
      </c>
      <c r="T12" s="85">
        <f>分析係数表!F15</f>
        <v>0.30347055098163395</v>
      </c>
      <c r="U12" s="86">
        <f t="shared" si="7"/>
        <v>0</v>
      </c>
      <c r="V12" s="87">
        <f>分析係数表!D15</f>
        <v>2.4585180493983533E-2</v>
      </c>
      <c r="W12" s="167">
        <f t="shared" si="8"/>
        <v>0</v>
      </c>
      <c r="X12" s="76">
        <f>分析係数表!E15</f>
        <v>2.2317922735908803E-2</v>
      </c>
      <c r="Y12" s="166">
        <f t="shared" si="9"/>
        <v>0</v>
      </c>
    </row>
    <row r="13" spans="1:25" x14ac:dyDescent="0.2">
      <c r="A13" s="6" t="s">
        <v>227</v>
      </c>
      <c r="B13" s="5" t="s">
        <v>30</v>
      </c>
      <c r="C13" s="90"/>
      <c r="D13" s="76">
        <f>投入係数表!W13</f>
        <v>2.0887728459530026E-3</v>
      </c>
      <c r="E13" s="77">
        <f t="shared" si="0"/>
        <v>0.20887728459530025</v>
      </c>
      <c r="F13" s="76">
        <f>分析係数表!C16</f>
        <v>0.11006875655518</v>
      </c>
      <c r="G13" s="77">
        <f t="shared" si="1"/>
        <v>2.2990862988027154E-2</v>
      </c>
      <c r="H13" s="77">
        <v>4.3445209512649421E-2</v>
      </c>
      <c r="I13" s="77">
        <f t="shared" si="2"/>
        <v>4.3445209512649421E-2</v>
      </c>
      <c r="J13" s="76">
        <f>分析係数表!G16</f>
        <v>3.3349328214971212E-2</v>
      </c>
      <c r="K13" s="78">
        <f t="shared" si="3"/>
        <v>1.448868551405535E-3</v>
      </c>
      <c r="L13" s="79"/>
      <c r="M13" s="80"/>
      <c r="N13" s="81">
        <f>分析係数表!H16</f>
        <v>1.7877213037589219E-2</v>
      </c>
      <c r="O13" s="82">
        <f t="shared" si="4"/>
        <v>0.16694883632694296</v>
      </c>
      <c r="P13" s="76">
        <f>分析係数表!C16</f>
        <v>0.11006875655518</v>
      </c>
      <c r="Q13" s="82">
        <f t="shared" si="5"/>
        <v>1.8375850822840878E-2</v>
      </c>
      <c r="R13" s="83">
        <v>2.3882902090616345E-2</v>
      </c>
      <c r="S13" s="84">
        <f t="shared" si="6"/>
        <v>6.7328111603265767E-2</v>
      </c>
      <c r="T13" s="85">
        <f>分析係数表!F16</f>
        <v>0.28862763915547024</v>
      </c>
      <c r="U13" s="86">
        <f t="shared" si="7"/>
        <v>1.943275390084662E-2</v>
      </c>
      <c r="V13" s="87">
        <f>分析係数表!D16</f>
        <v>1.6314779270633396E-2</v>
      </c>
      <c r="W13" s="167">
        <f t="shared" si="8"/>
        <v>0</v>
      </c>
      <c r="X13" s="76">
        <f>分析係数表!E16</f>
        <v>1.6554702495201537E-2</v>
      </c>
      <c r="Y13" s="166">
        <f t="shared" si="9"/>
        <v>0</v>
      </c>
    </row>
    <row r="14" spans="1:25" x14ac:dyDescent="0.2">
      <c r="A14" s="6" t="s">
        <v>2</v>
      </c>
      <c r="B14" s="5" t="s">
        <v>365</v>
      </c>
      <c r="C14" s="90"/>
      <c r="D14" s="76">
        <f>投入係数表!W14</f>
        <v>3.8120104438642298E-2</v>
      </c>
      <c r="E14" s="77">
        <f t="shared" si="0"/>
        <v>3.8120104438642297</v>
      </c>
      <c r="F14" s="76">
        <f>分析係数表!C17</f>
        <v>0.13914449142004481</v>
      </c>
      <c r="G14" s="77">
        <f t="shared" si="1"/>
        <v>0.53042025449938757</v>
      </c>
      <c r="H14" s="77">
        <v>0.58749544027834943</v>
      </c>
      <c r="I14" s="77">
        <f t="shared" si="2"/>
        <v>0.58749544027834943</v>
      </c>
      <c r="J14" s="76">
        <f>分析係数表!G17</f>
        <v>0.21214924452667283</v>
      </c>
      <c r="K14" s="78">
        <f t="shared" si="3"/>
        <v>0.12463671381791687</v>
      </c>
      <c r="L14" s="79"/>
      <c r="M14" s="80"/>
      <c r="N14" s="81">
        <f>分析係数表!H17</f>
        <v>3.1124218292202617E-3</v>
      </c>
      <c r="O14" s="82">
        <f t="shared" si="4"/>
        <v>2.9065783433599956E-2</v>
      </c>
      <c r="P14" s="76">
        <f>分析係数表!C17</f>
        <v>0.13914449142004481</v>
      </c>
      <c r="Q14" s="82">
        <f t="shared" si="5"/>
        <v>4.04434365359343E-3</v>
      </c>
      <c r="R14" s="83">
        <v>1.0745453829810559E-2</v>
      </c>
      <c r="S14" s="84">
        <f t="shared" si="6"/>
        <v>0.59824089410815995</v>
      </c>
      <c r="T14" s="85">
        <f>分析係数表!F17</f>
        <v>0.32223250077089116</v>
      </c>
      <c r="U14" s="86">
        <f t="shared" si="7"/>
        <v>0.19277265937188626</v>
      </c>
      <c r="V14" s="87">
        <f>分析係数表!D17</f>
        <v>3.12981806968856E-2</v>
      </c>
      <c r="W14" s="167">
        <f t="shared" si="8"/>
        <v>0</v>
      </c>
      <c r="X14" s="76">
        <f>分析係数表!E17</f>
        <v>2.8677150786308975E-2</v>
      </c>
      <c r="Y14" s="166">
        <f t="shared" si="9"/>
        <v>0</v>
      </c>
    </row>
    <row r="15" spans="1:25" x14ac:dyDescent="0.2">
      <c r="A15" s="6" t="s">
        <v>3</v>
      </c>
      <c r="B15" s="5" t="s">
        <v>31</v>
      </c>
      <c r="C15" s="90"/>
      <c r="D15" s="76">
        <f>投入係数表!W15</f>
        <v>5.7441253263707569E-3</v>
      </c>
      <c r="E15" s="77">
        <f t="shared" si="0"/>
        <v>0.5744125326370757</v>
      </c>
      <c r="F15" s="76">
        <f>分析係数表!C18</f>
        <v>1</v>
      </c>
      <c r="G15" s="77">
        <f t="shared" si="1"/>
        <v>0.5744125326370757</v>
      </c>
      <c r="H15" s="77">
        <v>0.70160060507259248</v>
      </c>
      <c r="I15" s="77">
        <f t="shared" si="2"/>
        <v>0.70160060507259248</v>
      </c>
      <c r="J15" s="76">
        <f>分析係数表!G18</f>
        <v>0.2156836946153087</v>
      </c>
      <c r="K15" s="78">
        <f t="shared" si="3"/>
        <v>0.15132381064639283</v>
      </c>
      <c r="L15" s="79"/>
      <c r="M15" s="80"/>
      <c r="N15" s="81">
        <f>分析係数表!H18</f>
        <v>4.8031201068213914E-4</v>
      </c>
      <c r="O15" s="82">
        <f t="shared" si="4"/>
        <v>4.4854604064197461E-3</v>
      </c>
      <c r="P15" s="76">
        <f>分析係数表!C18</f>
        <v>1</v>
      </c>
      <c r="Q15" s="82">
        <f t="shared" si="5"/>
        <v>4.4854604064197461E-3</v>
      </c>
      <c r="R15" s="83">
        <v>1.7354416714381767E-2</v>
      </c>
      <c r="S15" s="84">
        <f t="shared" si="6"/>
        <v>0.71895502178697424</v>
      </c>
      <c r="T15" s="85">
        <f>分析係数表!F18</f>
        <v>0.45886648465511004</v>
      </c>
      <c r="U15" s="86">
        <f t="shared" si="7"/>
        <v>0.32990436347252694</v>
      </c>
      <c r="V15" s="87">
        <f>分析係数表!D18</f>
        <v>2.7301733495608698E-2</v>
      </c>
      <c r="W15" s="167">
        <f t="shared" si="8"/>
        <v>0</v>
      </c>
      <c r="X15" s="76">
        <f>分析係数表!E18</f>
        <v>2.9308246439261866E-2</v>
      </c>
      <c r="Y15" s="166">
        <f t="shared" si="9"/>
        <v>0</v>
      </c>
    </row>
    <row r="16" spans="1:25" x14ac:dyDescent="0.2">
      <c r="A16" s="6" t="s">
        <v>4</v>
      </c>
      <c r="B16" s="5" t="s">
        <v>32</v>
      </c>
      <c r="C16" s="90"/>
      <c r="D16" s="76">
        <f>投入係数表!W16</f>
        <v>5.535248041775457E-2</v>
      </c>
      <c r="E16" s="77">
        <f t="shared" si="0"/>
        <v>5.535248041775457</v>
      </c>
      <c r="F16" s="76">
        <f>分析係数表!C19</f>
        <v>0.27592808390211421</v>
      </c>
      <c r="G16" s="77">
        <f t="shared" si="1"/>
        <v>1.5273303860900316</v>
      </c>
      <c r="H16" s="77">
        <v>1.8968758375297567</v>
      </c>
      <c r="I16" s="77">
        <f t="shared" si="2"/>
        <v>1.8968758375297567</v>
      </c>
      <c r="J16" s="76">
        <f>分析係数表!G19</f>
        <v>5.7631973809848587E-2</v>
      </c>
      <c r="K16" s="78">
        <f t="shared" si="3"/>
        <v>0.10932069858904954</v>
      </c>
      <c r="L16" s="79"/>
      <c r="M16" s="80"/>
      <c r="N16" s="81">
        <f>分析係数表!H19</f>
        <v>-1.2488112277735618E-4</v>
      </c>
      <c r="O16" s="82">
        <f t="shared" si="4"/>
        <v>-1.166219705669134E-3</v>
      </c>
      <c r="P16" s="76">
        <f>分析係数表!C19</f>
        <v>0.27592808390211421</v>
      </c>
      <c r="Q16" s="82">
        <f t="shared" si="5"/>
        <v>-3.2179276879417177E-4</v>
      </c>
      <c r="R16" s="83">
        <v>3.3808533796711414E-3</v>
      </c>
      <c r="S16" s="84">
        <f t="shared" si="6"/>
        <v>1.9002566909094278</v>
      </c>
      <c r="T16" s="85">
        <f>分析係数表!F19</f>
        <v>0.23987177738371299</v>
      </c>
      <c r="U16" s="86">
        <f t="shared" si="7"/>
        <v>0.45581794993373737</v>
      </c>
      <c r="V16" s="87">
        <f>分析係数表!D19</f>
        <v>7.502387123175556E-4</v>
      </c>
      <c r="W16" s="167">
        <f t="shared" si="8"/>
        <v>0</v>
      </c>
      <c r="X16" s="76">
        <f>分析係数表!E19</f>
        <v>8.1844223161915155E-4</v>
      </c>
      <c r="Y16" s="166">
        <f t="shared" si="9"/>
        <v>0</v>
      </c>
    </row>
    <row r="17" spans="1:25" x14ac:dyDescent="0.2">
      <c r="A17" s="6" t="s">
        <v>5</v>
      </c>
      <c r="B17" s="5" t="s">
        <v>33</v>
      </c>
      <c r="C17" s="90"/>
      <c r="D17" s="76">
        <f>投入係数表!W17</f>
        <v>2.5065274151436032E-2</v>
      </c>
      <c r="E17" s="77">
        <f t="shared" si="0"/>
        <v>2.5065274151436032</v>
      </c>
      <c r="F17" s="76">
        <f>分析係数表!C20</f>
        <v>2.5484643868438295E-2</v>
      </c>
      <c r="G17" s="77">
        <f t="shared" si="1"/>
        <v>6.3877958521411912E-2</v>
      </c>
      <c r="H17" s="77">
        <v>7.2117677893510174E-2</v>
      </c>
      <c r="I17" s="77">
        <f t="shared" si="2"/>
        <v>7.2117677893510174E-2</v>
      </c>
      <c r="J17" s="76">
        <f>分析係数表!G20</f>
        <v>9.947643979057591E-2</v>
      </c>
      <c r="K17" s="78">
        <f t="shared" si="3"/>
        <v>7.1740098428099124E-3</v>
      </c>
      <c r="L17" s="79"/>
      <c r="M17" s="80"/>
      <c r="N17" s="81">
        <f>分析係数表!H20</f>
        <v>5.9558689324585256E-4</v>
      </c>
      <c r="O17" s="82">
        <f t="shared" si="4"/>
        <v>5.5619709039604857E-3</v>
      </c>
      <c r="P17" s="76">
        <f>分析係数表!C20</f>
        <v>2.5484643868438295E-2</v>
      </c>
      <c r="Q17" s="82">
        <f t="shared" si="5"/>
        <v>1.4174484769404879E-4</v>
      </c>
      <c r="R17" s="83">
        <v>5.789452331882572E-4</v>
      </c>
      <c r="S17" s="84">
        <f t="shared" si="6"/>
        <v>7.2696623126698431E-2</v>
      </c>
      <c r="T17" s="85">
        <f>分析係数表!F20</f>
        <v>0.22338568935427575</v>
      </c>
      <c r="U17" s="86">
        <f t="shared" si="7"/>
        <v>1.6239385270885514E-2</v>
      </c>
      <c r="V17" s="87">
        <f>分析係数表!D20</f>
        <v>0.15532286212914484</v>
      </c>
      <c r="W17" s="167">
        <f t="shared" si="8"/>
        <v>0</v>
      </c>
      <c r="X17" s="76">
        <f>分析係数表!E20</f>
        <v>0.17102966841186737</v>
      </c>
      <c r="Y17" s="166">
        <f t="shared" si="9"/>
        <v>0</v>
      </c>
    </row>
    <row r="18" spans="1:25" x14ac:dyDescent="0.2">
      <c r="A18" s="6" t="s">
        <v>6</v>
      </c>
      <c r="B18" s="5" t="s">
        <v>34</v>
      </c>
      <c r="C18" s="90"/>
      <c r="D18" s="76">
        <f>投入係数表!W18</f>
        <v>1.0443864229765013E-2</v>
      </c>
      <c r="E18" s="77">
        <f t="shared" si="0"/>
        <v>1.0443864229765014</v>
      </c>
      <c r="F18" s="76">
        <f>分析係数表!C21</f>
        <v>0.22087867795243854</v>
      </c>
      <c r="G18" s="77">
        <f t="shared" si="1"/>
        <v>0.23068269237852593</v>
      </c>
      <c r="H18" s="77">
        <v>0.26566169504327608</v>
      </c>
      <c r="I18" s="77">
        <f t="shared" si="2"/>
        <v>0.26566169504327608</v>
      </c>
      <c r="J18" s="76">
        <f>分析係数表!G21</f>
        <v>0.28511270745603173</v>
      </c>
      <c r="K18" s="78">
        <f t="shared" si="3"/>
        <v>7.5743525141147086E-2</v>
      </c>
      <c r="L18" s="79"/>
      <c r="M18" s="80"/>
      <c r="N18" s="81">
        <f>分析係数表!H21</f>
        <v>9.8944274200520651E-4</v>
      </c>
      <c r="O18" s="82">
        <f t="shared" si="4"/>
        <v>9.2400484372246756E-3</v>
      </c>
      <c r="P18" s="76">
        <f>分析係数表!C21</f>
        <v>0.22087867795243854</v>
      </c>
      <c r="Q18" s="82">
        <f t="shared" si="5"/>
        <v>2.0409296830306823E-3</v>
      </c>
      <c r="R18" s="83">
        <v>6.1984450169086424E-3</v>
      </c>
      <c r="S18" s="84">
        <f t="shared" si="6"/>
        <v>0.27186014006018472</v>
      </c>
      <c r="T18" s="85">
        <f>分析係数表!F21</f>
        <v>0.42531582858558337</v>
      </c>
      <c r="U18" s="86">
        <f t="shared" si="7"/>
        <v>0.11562642072909021</v>
      </c>
      <c r="V18" s="87">
        <f>分析係数表!D21</f>
        <v>6.1431756254644539E-2</v>
      </c>
      <c r="W18" s="167">
        <f t="shared" si="8"/>
        <v>0</v>
      </c>
      <c r="X18" s="76">
        <f>分析係数表!E21</f>
        <v>5.1523408471637354E-2</v>
      </c>
      <c r="Y18" s="166">
        <f t="shared" si="9"/>
        <v>0</v>
      </c>
    </row>
    <row r="19" spans="1:25" x14ac:dyDescent="0.2">
      <c r="A19" s="6" t="s">
        <v>7</v>
      </c>
      <c r="B19" s="5" t="s">
        <v>269</v>
      </c>
      <c r="C19" s="90"/>
      <c r="D19" s="76">
        <f>投入係数表!W19</f>
        <v>8.3550913838120102E-3</v>
      </c>
      <c r="E19" s="77">
        <f t="shared" si="0"/>
        <v>0.835509138381201</v>
      </c>
      <c r="F19" s="76">
        <f>分析係数表!C22</f>
        <v>2.2900763358778664E-2</v>
      </c>
      <c r="G19" s="77">
        <f t="shared" si="1"/>
        <v>1.9133797062164941E-2</v>
      </c>
      <c r="H19" s="77">
        <v>2.0802793324355678E-2</v>
      </c>
      <c r="I19" s="77">
        <f t="shared" si="2"/>
        <v>2.0802793324355678E-2</v>
      </c>
      <c r="J19" s="76">
        <f>分析係数表!G22</f>
        <v>0.19537275064267351</v>
      </c>
      <c r="K19" s="78">
        <f t="shared" si="3"/>
        <v>4.0642989528304153E-3</v>
      </c>
      <c r="L19" s="79"/>
      <c r="M19" s="80"/>
      <c r="N19" s="81">
        <f>分析係数表!H22</f>
        <v>4.8031201068213912E-5</v>
      </c>
      <c r="O19" s="82">
        <f t="shared" si="4"/>
        <v>4.4854604064197462E-4</v>
      </c>
      <c r="P19" s="76">
        <f>分析係数表!C22</f>
        <v>2.2900763358778664E-2</v>
      </c>
      <c r="Q19" s="82">
        <f t="shared" si="5"/>
        <v>1.0272046732258978E-5</v>
      </c>
      <c r="R19" s="83">
        <v>1.2933561484486332E-4</v>
      </c>
      <c r="S19" s="84">
        <f t="shared" si="6"/>
        <v>2.0932128939200541E-2</v>
      </c>
      <c r="T19" s="85">
        <f>分析係数表!F22</f>
        <v>0.41388174807197942</v>
      </c>
      <c r="U19" s="86">
        <f t="shared" si="7"/>
        <v>8.6634261162243879E-3</v>
      </c>
      <c r="V19" s="87">
        <f>分析係数表!D22</f>
        <v>2.313624678663239E-2</v>
      </c>
      <c r="W19" s="167">
        <f t="shared" si="8"/>
        <v>0</v>
      </c>
      <c r="X19" s="76">
        <f>分析係数表!E22</f>
        <v>1.713796058269066E-2</v>
      </c>
      <c r="Y19" s="166">
        <f t="shared" si="9"/>
        <v>0</v>
      </c>
    </row>
    <row r="20" spans="1:25" x14ac:dyDescent="0.2">
      <c r="A20" s="6" t="s">
        <v>8</v>
      </c>
      <c r="B20" s="5" t="s">
        <v>270</v>
      </c>
      <c r="C20" s="90"/>
      <c r="D20" s="76">
        <f>投入係数表!W20</f>
        <v>1.0443864229765013E-3</v>
      </c>
      <c r="E20" s="77">
        <f t="shared" si="0"/>
        <v>0.10443864229765012</v>
      </c>
      <c r="F20" s="76">
        <f>分析係数表!C23</f>
        <v>0</v>
      </c>
      <c r="G20" s="77">
        <f t="shared" si="1"/>
        <v>0</v>
      </c>
      <c r="H20" s="77">
        <v>0</v>
      </c>
      <c r="I20" s="77">
        <f t="shared" si="2"/>
        <v>0</v>
      </c>
      <c r="J20" s="76">
        <f>分析係数表!G23</f>
        <v>0.21568627450980393</v>
      </c>
      <c r="K20" s="78">
        <f t="shared" si="3"/>
        <v>0</v>
      </c>
      <c r="L20" s="79"/>
      <c r="M20" s="80"/>
      <c r="N20" s="81">
        <f>分析係数表!H23</f>
        <v>2.8818720640928347E-5</v>
      </c>
      <c r="O20" s="82">
        <f t="shared" si="4"/>
        <v>2.6912762438518475E-4</v>
      </c>
      <c r="P20" s="76">
        <f>分析係数表!C23</f>
        <v>0</v>
      </c>
      <c r="Q20" s="82">
        <f t="shared" si="5"/>
        <v>0</v>
      </c>
      <c r="R20" s="83">
        <v>0</v>
      </c>
      <c r="S20" s="84">
        <f t="shared" si="6"/>
        <v>0</v>
      </c>
      <c r="T20" s="85">
        <f>分析係数表!F23</f>
        <v>0.44049247606019154</v>
      </c>
      <c r="U20" s="86">
        <f t="shared" si="7"/>
        <v>0</v>
      </c>
      <c r="V20" s="87">
        <f>分析係数表!D23</f>
        <v>5.6087551299589603E-2</v>
      </c>
      <c r="W20" s="167">
        <f t="shared" si="8"/>
        <v>0</v>
      </c>
      <c r="X20" s="76">
        <f>分析係数表!E23</f>
        <v>5.0615595075239397E-2</v>
      </c>
      <c r="Y20" s="166">
        <f t="shared" si="9"/>
        <v>0</v>
      </c>
    </row>
    <row r="21" spans="1:25" x14ac:dyDescent="0.2">
      <c r="A21" s="6" t="s">
        <v>9</v>
      </c>
      <c r="B21" s="5" t="s">
        <v>271</v>
      </c>
      <c r="C21" s="90"/>
      <c r="D21" s="76">
        <f>投入係数表!W21</f>
        <v>5.2219321148825064E-4</v>
      </c>
      <c r="E21" s="77">
        <f t="shared" si="0"/>
        <v>5.2219321148825062E-2</v>
      </c>
      <c r="F21" s="76">
        <f>分析係数表!C24</f>
        <v>0.12778993435448582</v>
      </c>
      <c r="G21" s="77">
        <f t="shared" si="1"/>
        <v>6.6731036216441681E-3</v>
      </c>
      <c r="H21" s="77">
        <v>8.390275640060384E-3</v>
      </c>
      <c r="I21" s="77">
        <f t="shared" si="2"/>
        <v>8.390275640060384E-3</v>
      </c>
      <c r="J21" s="76">
        <f>分析係数表!G24</f>
        <v>0.20582120582120583</v>
      </c>
      <c r="K21" s="78">
        <f t="shared" si="3"/>
        <v>1.7268966494095178E-3</v>
      </c>
      <c r="L21" s="79"/>
      <c r="M21" s="80"/>
      <c r="N21" s="81">
        <f>分析係数表!H24</f>
        <v>3.7464336833206854E-4</v>
      </c>
      <c r="O21" s="82">
        <f t="shared" si="4"/>
        <v>3.4986591170074019E-3</v>
      </c>
      <c r="P21" s="76">
        <f>分析係数表!C24</f>
        <v>0.12778993435448582</v>
      </c>
      <c r="Q21" s="82">
        <f t="shared" si="5"/>
        <v>4.4709341889109924E-4</v>
      </c>
      <c r="R21" s="83">
        <v>2.5570551207777696E-3</v>
      </c>
      <c r="S21" s="84">
        <f t="shared" si="6"/>
        <v>1.0947330760838155E-2</v>
      </c>
      <c r="T21" s="85">
        <f>分析係数表!F24</f>
        <v>0.38877338877338879</v>
      </c>
      <c r="U21" s="86">
        <f t="shared" si="7"/>
        <v>4.2560308779142101E-3</v>
      </c>
      <c r="V21" s="87">
        <f>分析係数表!D24</f>
        <v>2.0790020790020791E-3</v>
      </c>
      <c r="W21" s="167">
        <f t="shared" si="8"/>
        <v>0</v>
      </c>
      <c r="X21" s="76">
        <f>分析係数表!E24</f>
        <v>0</v>
      </c>
      <c r="Y21" s="166">
        <f t="shared" si="9"/>
        <v>0</v>
      </c>
    </row>
    <row r="22" spans="1:25" x14ac:dyDescent="0.2">
      <c r="A22" s="6" t="s">
        <v>10</v>
      </c>
      <c r="B22" s="5" t="s">
        <v>272</v>
      </c>
      <c r="C22" s="90"/>
      <c r="D22" s="76">
        <f>投入係数表!W22</f>
        <v>1.1488250652741514E-2</v>
      </c>
      <c r="E22" s="77">
        <f t="shared" si="0"/>
        <v>1.1488250652741514</v>
      </c>
      <c r="F22" s="76">
        <f>分析係数表!C25</f>
        <v>1.1170547514159801E-2</v>
      </c>
      <c r="G22" s="77">
        <f t="shared" si="1"/>
        <v>1.2833004977102644E-2</v>
      </c>
      <c r="H22" s="77">
        <v>1.8998301661806223E-2</v>
      </c>
      <c r="I22" s="77">
        <f t="shared" si="2"/>
        <v>1.8998301661806223E-2</v>
      </c>
      <c r="J22" s="76">
        <f>分析係数表!G25</f>
        <v>0.19560185185185186</v>
      </c>
      <c r="K22" s="78">
        <f t="shared" si="3"/>
        <v>3.7161029870894117E-3</v>
      </c>
      <c r="L22" s="79"/>
      <c r="M22" s="80"/>
      <c r="N22" s="81">
        <f>分析係数表!H25</f>
        <v>5.4755569217763858E-4</v>
      </c>
      <c r="O22" s="82">
        <f t="shared" si="4"/>
        <v>5.1134248633185105E-3</v>
      </c>
      <c r="P22" s="76">
        <f>分析係数表!C25</f>
        <v>1.1170547514159801E-2</v>
      </c>
      <c r="Q22" s="82">
        <f t="shared" si="5"/>
        <v>5.7119755395785508E-5</v>
      </c>
      <c r="R22" s="83">
        <v>5.8949144687800523E-4</v>
      </c>
      <c r="S22" s="84">
        <f t="shared" si="6"/>
        <v>1.9587793108684227E-2</v>
      </c>
      <c r="T22" s="85">
        <f>分析係数表!F25</f>
        <v>0.34722222222222221</v>
      </c>
      <c r="U22" s="86">
        <f t="shared" si="7"/>
        <v>6.8013170516264673E-3</v>
      </c>
      <c r="V22" s="87">
        <f>分析係数表!D25</f>
        <v>0.24652777777777779</v>
      </c>
      <c r="W22" s="167">
        <f t="shared" si="8"/>
        <v>0</v>
      </c>
      <c r="X22" s="76">
        <f>分析係数表!E25</f>
        <v>0.22337962962962962</v>
      </c>
      <c r="Y22" s="166">
        <f t="shared" si="9"/>
        <v>0</v>
      </c>
    </row>
    <row r="23" spans="1:25" x14ac:dyDescent="0.2">
      <c r="A23" s="6" t="s">
        <v>11</v>
      </c>
      <c r="B23" s="5" t="s">
        <v>35</v>
      </c>
      <c r="C23" s="90"/>
      <c r="D23" s="76">
        <f>投入係数表!W23</f>
        <v>3.2898172323759793E-2</v>
      </c>
      <c r="E23" s="77">
        <f t="shared" si="0"/>
        <v>3.2898172323759791</v>
      </c>
      <c r="F23" s="76">
        <f>分析係数表!C26</f>
        <v>0.68426150121065377</v>
      </c>
      <c r="G23" s="77">
        <f t="shared" si="1"/>
        <v>2.2510952781342657</v>
      </c>
      <c r="H23" s="77">
        <v>2.5201466750971226</v>
      </c>
      <c r="I23" s="77">
        <f t="shared" si="2"/>
        <v>2.5201466750971226</v>
      </c>
      <c r="J23" s="76">
        <f>分析係数表!G26</f>
        <v>0.19646752810874307</v>
      </c>
      <c r="K23" s="78">
        <f t="shared" si="3"/>
        <v>0.49512698772779934</v>
      </c>
      <c r="L23" s="79"/>
      <c r="M23" s="80"/>
      <c r="N23" s="81">
        <f>分析係数表!H26</f>
        <v>1.1546700736798624E-2</v>
      </c>
      <c r="O23" s="82">
        <f t="shared" si="4"/>
        <v>0.10783046817033069</v>
      </c>
      <c r="P23" s="76">
        <f>分析係数表!C26</f>
        <v>0.68426150121065377</v>
      </c>
      <c r="Q23" s="82">
        <f t="shared" si="5"/>
        <v>7.3784238026478099E-2</v>
      </c>
      <c r="R23" s="83">
        <v>8.45842792384294E-2</v>
      </c>
      <c r="S23" s="84">
        <f t="shared" si="6"/>
        <v>2.6047309543355519</v>
      </c>
      <c r="T23" s="85">
        <f>分析係数表!F26</f>
        <v>0.33441013592884711</v>
      </c>
      <c r="U23" s="86">
        <f t="shared" si="7"/>
        <v>0.87104843249742758</v>
      </c>
      <c r="V23" s="87">
        <f>分析係数表!D26</f>
        <v>3.0416177210941434E-2</v>
      </c>
      <c r="W23" s="167">
        <f t="shared" si="8"/>
        <v>0</v>
      </c>
      <c r="X23" s="76">
        <f>分析係数表!E26</f>
        <v>3.3227051518711193E-2</v>
      </c>
      <c r="Y23" s="166">
        <f t="shared" si="9"/>
        <v>0</v>
      </c>
    </row>
    <row r="24" spans="1:25" x14ac:dyDescent="0.2">
      <c r="A24" s="6" t="s">
        <v>12</v>
      </c>
      <c r="B24" s="5" t="s">
        <v>366</v>
      </c>
      <c r="C24" s="90"/>
      <c r="D24" s="76">
        <f>投入係数表!W24</f>
        <v>6.2663185378590081E-3</v>
      </c>
      <c r="E24" s="77">
        <f t="shared" si="0"/>
        <v>0.62663185378590081</v>
      </c>
      <c r="F24" s="76">
        <f>分析係数表!C27</f>
        <v>0.55841188231933736</v>
      </c>
      <c r="G24" s="77">
        <f t="shared" si="1"/>
        <v>0.34991867299384066</v>
      </c>
      <c r="H24" s="77">
        <v>0.36417195126669066</v>
      </c>
      <c r="I24" s="77">
        <f t="shared" si="2"/>
        <v>0.36417195126669066</v>
      </c>
      <c r="J24" s="76">
        <f>分析係数表!G27</f>
        <v>0.17085913312693499</v>
      </c>
      <c r="K24" s="78">
        <f t="shared" si="3"/>
        <v>6.2222103902571178E-2</v>
      </c>
      <c r="L24" s="79"/>
      <c r="M24" s="80"/>
      <c r="N24" s="81">
        <f>分析係数表!H27</f>
        <v>1.1844494183421551E-2</v>
      </c>
      <c r="O24" s="82">
        <f t="shared" si="4"/>
        <v>0.11061145362231094</v>
      </c>
      <c r="P24" s="76">
        <f>分析係数表!C27</f>
        <v>0.55841188231933736</v>
      </c>
      <c r="Q24" s="82">
        <f t="shared" si="5"/>
        <v>6.1766750023312736E-2</v>
      </c>
      <c r="R24" s="83">
        <v>6.3231615712400616E-2</v>
      </c>
      <c r="S24" s="84">
        <f t="shared" si="6"/>
        <v>0.42740356697909127</v>
      </c>
      <c r="T24" s="85">
        <f>分析係数表!F27</f>
        <v>0.32159442724458204</v>
      </c>
      <c r="U24" s="86">
        <f t="shared" si="7"/>
        <v>0.13745060532493222</v>
      </c>
      <c r="V24" s="87">
        <f>分析係数表!D27</f>
        <v>0</v>
      </c>
      <c r="W24" s="167">
        <f t="shared" si="8"/>
        <v>0</v>
      </c>
      <c r="X24" s="76">
        <f>分析係数表!E27</f>
        <v>0</v>
      </c>
      <c r="Y24" s="166">
        <f t="shared" si="9"/>
        <v>0</v>
      </c>
    </row>
    <row r="25" spans="1:25" x14ac:dyDescent="0.2">
      <c r="A25" s="6" t="s">
        <v>13</v>
      </c>
      <c r="B25" s="5" t="s">
        <v>192</v>
      </c>
      <c r="C25" s="75">
        <f>最終需要_まとめ!C26</f>
        <v>100</v>
      </c>
      <c r="D25" s="76">
        <f>投入係数表!W25</f>
        <v>0.46684073107049606</v>
      </c>
      <c r="E25" s="77">
        <f t="shared" si="0"/>
        <v>46.684073107049606</v>
      </c>
      <c r="F25" s="76">
        <f>分析係数表!C28</f>
        <v>4.6678935921030562E-2</v>
      </c>
      <c r="G25" s="77">
        <f t="shared" si="1"/>
        <v>2.1791628570966748</v>
      </c>
      <c r="H25" s="77">
        <v>2.2297176940479932</v>
      </c>
      <c r="I25" s="77">
        <f t="shared" si="2"/>
        <v>102.22971769404799</v>
      </c>
      <c r="J25" s="76">
        <f>分析係数表!G28</f>
        <v>0.12480417754569191</v>
      </c>
      <c r="K25" s="78">
        <f t="shared" si="3"/>
        <v>12.758695837533928</v>
      </c>
      <c r="L25" s="79"/>
      <c r="M25" s="80"/>
      <c r="N25" s="81">
        <f>分析係数表!H28</f>
        <v>2.1854196486037331E-2</v>
      </c>
      <c r="O25" s="82">
        <f t="shared" si="4"/>
        <v>0.20408844849209845</v>
      </c>
      <c r="P25" s="76">
        <f>分析係数表!C28</f>
        <v>4.6678935921030562E-2</v>
      </c>
      <c r="Q25" s="82">
        <f t="shared" si="5"/>
        <v>9.5266316093852096E-3</v>
      </c>
      <c r="R25" s="83">
        <v>1.0262747110921989E-2</v>
      </c>
      <c r="S25" s="84">
        <f t="shared" si="6"/>
        <v>102.23998044115892</v>
      </c>
      <c r="T25" s="85">
        <f>分析係数表!F28</f>
        <v>0.21409921671018275</v>
      </c>
      <c r="U25" s="86">
        <f t="shared" si="7"/>
        <v>21.88949972891653</v>
      </c>
      <c r="V25" s="87">
        <f>分析係数表!D28</f>
        <v>3.7075718015665796E-2</v>
      </c>
      <c r="W25" s="167">
        <f t="shared" si="8"/>
        <v>4</v>
      </c>
      <c r="X25" s="76">
        <f>分析係数表!E28</f>
        <v>3.3420365535248041E-2</v>
      </c>
      <c r="Y25" s="166">
        <f t="shared" si="9"/>
        <v>3</v>
      </c>
    </row>
    <row r="26" spans="1:25" x14ac:dyDescent="0.2">
      <c r="A26" s="6" t="s">
        <v>14</v>
      </c>
      <c r="B26" s="5" t="s">
        <v>50</v>
      </c>
      <c r="C26" s="90"/>
      <c r="D26" s="76">
        <f>投入係数表!W26</f>
        <v>1.566579634464752E-3</v>
      </c>
      <c r="E26" s="77">
        <f t="shared" si="0"/>
        <v>0.1566579634464752</v>
      </c>
      <c r="F26" s="76">
        <f>分析係数表!C29</f>
        <v>0.714898177920686</v>
      </c>
      <c r="G26" s="77">
        <f t="shared" si="1"/>
        <v>0.11199449262465055</v>
      </c>
      <c r="H26" s="77">
        <v>0.19564105072337562</v>
      </c>
      <c r="I26" s="77">
        <f t="shared" si="2"/>
        <v>0.19564105072337562</v>
      </c>
      <c r="J26" s="76">
        <f>分析係数表!G29</f>
        <v>0.2589450092051549</v>
      </c>
      <c r="K26" s="78">
        <f t="shared" si="3"/>
        <v>5.0660273680470679E-2</v>
      </c>
      <c r="L26" s="79"/>
      <c r="M26" s="80"/>
      <c r="N26" s="81">
        <f>分析係数表!H29</f>
        <v>1.0662926637143489E-2</v>
      </c>
      <c r="O26" s="82">
        <f t="shared" si="4"/>
        <v>9.9577221022518356E-2</v>
      </c>
      <c r="P26" s="76">
        <f>分析係数表!C29</f>
        <v>0.714898177920686</v>
      </c>
      <c r="Q26" s="82">
        <f t="shared" si="5"/>
        <v>7.11875738714038E-2</v>
      </c>
      <c r="R26" s="83">
        <v>0.12013710879293239</v>
      </c>
      <c r="S26" s="84">
        <f t="shared" si="6"/>
        <v>0.315778159516308</v>
      </c>
      <c r="T26" s="85">
        <f>分析係数表!F29</f>
        <v>0.37284879532538223</v>
      </c>
      <c r="U26" s="86">
        <f t="shared" si="7"/>
        <v>0.11773750636572182</v>
      </c>
      <c r="V26" s="87">
        <f>分析係数表!D29</f>
        <v>6.5236532458176578E-3</v>
      </c>
      <c r="W26" s="167">
        <f t="shared" si="8"/>
        <v>0</v>
      </c>
      <c r="X26" s="76">
        <f>分析係数表!E29</f>
        <v>4.8026895061234294E-3</v>
      </c>
      <c r="Y26" s="166">
        <f t="shared" si="9"/>
        <v>0</v>
      </c>
    </row>
    <row r="27" spans="1:25" x14ac:dyDescent="0.2">
      <c r="A27" s="6" t="s">
        <v>15</v>
      </c>
      <c r="B27" s="5" t="s">
        <v>36</v>
      </c>
      <c r="C27" s="90"/>
      <c r="D27" s="76">
        <f>投入係数表!W27</f>
        <v>5.2219321148825064E-4</v>
      </c>
      <c r="E27" s="77">
        <f t="shared" si="0"/>
        <v>5.2219321148825062E-2</v>
      </c>
      <c r="F27" s="76">
        <f>分析係数表!C30</f>
        <v>1</v>
      </c>
      <c r="G27" s="77">
        <f t="shared" si="1"/>
        <v>5.2219321148825062E-2</v>
      </c>
      <c r="H27" s="77">
        <v>0.10408189586966972</v>
      </c>
      <c r="I27" s="77">
        <f t="shared" si="2"/>
        <v>0.10408189586966972</v>
      </c>
      <c r="J27" s="76">
        <f>分析係数表!G30</f>
        <v>0.34457852549986789</v>
      </c>
      <c r="K27" s="78">
        <f t="shared" si="3"/>
        <v>3.5864386210001584E-2</v>
      </c>
      <c r="L27" s="79"/>
      <c r="M27" s="80"/>
      <c r="N27" s="81">
        <f>分析係数表!H30</f>
        <v>0</v>
      </c>
      <c r="O27" s="82">
        <f t="shared" si="4"/>
        <v>0</v>
      </c>
      <c r="P27" s="76">
        <f>分析係数表!C30</f>
        <v>1</v>
      </c>
      <c r="Q27" s="82">
        <f t="shared" si="5"/>
        <v>0</v>
      </c>
      <c r="R27" s="83">
        <v>1.9613108812424868E-2</v>
      </c>
      <c r="S27" s="84">
        <f t="shared" si="6"/>
        <v>0.12369500468209459</v>
      </c>
      <c r="T27" s="85">
        <f>分析係数表!F30</f>
        <v>0.44032414339822074</v>
      </c>
      <c r="U27" s="86">
        <f t="shared" si="7"/>
        <v>5.4465896979282204E-2</v>
      </c>
      <c r="V27" s="87">
        <f>分析係数表!D30</f>
        <v>0.11177662291905223</v>
      </c>
      <c r="W27" s="167">
        <f t="shared" si="8"/>
        <v>0</v>
      </c>
      <c r="X27" s="76">
        <f>分析係数表!E30</f>
        <v>7.5662820399894304E-2</v>
      </c>
      <c r="Y27" s="166">
        <f t="shared" si="9"/>
        <v>0</v>
      </c>
    </row>
    <row r="28" spans="1:25" x14ac:dyDescent="0.2">
      <c r="A28" s="6" t="s">
        <v>16</v>
      </c>
      <c r="B28" s="5" t="s">
        <v>193</v>
      </c>
      <c r="C28" s="90"/>
      <c r="D28" s="76">
        <f>投入係数表!W28</f>
        <v>1.2532637075718016E-2</v>
      </c>
      <c r="E28" s="77">
        <f t="shared" si="0"/>
        <v>1.2532637075718016</v>
      </c>
      <c r="F28" s="76">
        <f>分析係数表!C31</f>
        <v>0.96265092809515229</v>
      </c>
      <c r="G28" s="77">
        <f t="shared" si="1"/>
        <v>1.2064554712419664</v>
      </c>
      <c r="H28" s="77">
        <v>1.6023078017693457</v>
      </c>
      <c r="I28" s="77">
        <f t="shared" si="2"/>
        <v>1.6023078017693457</v>
      </c>
      <c r="J28" s="76">
        <f>分析係数表!G31</f>
        <v>7.0888135593220339E-2</v>
      </c>
      <c r="K28" s="78">
        <f t="shared" si="3"/>
        <v>0.11358461271390019</v>
      </c>
      <c r="L28" s="79"/>
      <c r="M28" s="80"/>
      <c r="N28" s="81">
        <f>分析係数表!H31</f>
        <v>2.4361425181798096E-2</v>
      </c>
      <c r="O28" s="82">
        <f t="shared" si="4"/>
        <v>0.22750255181360951</v>
      </c>
      <c r="P28" s="76">
        <f>分析係数表!C31</f>
        <v>0.96265092809515229</v>
      </c>
      <c r="Q28" s="82">
        <f t="shared" si="5"/>
        <v>0.21900554264738667</v>
      </c>
      <c r="R28" s="83">
        <v>0.31151261645956224</v>
      </c>
      <c r="S28" s="84">
        <f t="shared" si="6"/>
        <v>1.913820418228908</v>
      </c>
      <c r="T28" s="85">
        <f>分析係数表!F31</f>
        <v>0.34461468926553673</v>
      </c>
      <c r="U28" s="86">
        <f t="shared" si="7"/>
        <v>0.65953062873799473</v>
      </c>
      <c r="V28" s="87">
        <f>分析係数表!D31</f>
        <v>2.2598870056497176E-3</v>
      </c>
      <c r="W28" s="167">
        <f t="shared" si="8"/>
        <v>0</v>
      </c>
      <c r="X28" s="76">
        <f>分析係数表!E31</f>
        <v>1.9706214689265535E-3</v>
      </c>
      <c r="Y28" s="166">
        <f t="shared" si="9"/>
        <v>0</v>
      </c>
    </row>
    <row r="29" spans="1:25" x14ac:dyDescent="0.2">
      <c r="A29" s="6" t="s">
        <v>17</v>
      </c>
      <c r="B29" s="5" t="s">
        <v>273</v>
      </c>
      <c r="C29" s="90"/>
      <c r="D29" s="76">
        <f>投入係数表!W29</f>
        <v>5.2219321148825064E-4</v>
      </c>
      <c r="E29" s="77">
        <f t="shared" si="0"/>
        <v>5.2219321148825062E-2</v>
      </c>
      <c r="F29" s="76">
        <f>分析係数表!C32</f>
        <v>0.97339246119733924</v>
      </c>
      <c r="G29" s="77">
        <f t="shared" si="1"/>
        <v>5.0829893535109097E-2</v>
      </c>
      <c r="H29" s="77">
        <v>6.8572968467949247E-2</v>
      </c>
      <c r="I29" s="77">
        <f t="shared" si="2"/>
        <v>6.8572968467949247E-2</v>
      </c>
      <c r="J29" s="76">
        <f>分析係数表!G32</f>
        <v>0.14027149321266968</v>
      </c>
      <c r="K29" s="78">
        <f t="shared" si="3"/>
        <v>9.6188326810245552E-3</v>
      </c>
      <c r="L29" s="79"/>
      <c r="M29" s="80"/>
      <c r="N29" s="81">
        <f>分析係数表!H32</f>
        <v>6.9260991940364464E-3</v>
      </c>
      <c r="O29" s="82">
        <f t="shared" si="4"/>
        <v>6.4680339060572745E-2</v>
      </c>
      <c r="P29" s="76">
        <f>分析係数表!C32</f>
        <v>0.97339246119733924</v>
      </c>
      <c r="Q29" s="82">
        <f t="shared" si="5"/>
        <v>6.2959354429249298E-2</v>
      </c>
      <c r="R29" s="83">
        <v>8.4639971502886019E-2</v>
      </c>
      <c r="S29" s="84">
        <f t="shared" si="6"/>
        <v>0.15321293997083527</v>
      </c>
      <c r="T29" s="85">
        <f>分析係数表!F32</f>
        <v>0.48190045248868779</v>
      </c>
      <c r="U29" s="86">
        <f t="shared" si="7"/>
        <v>7.3833385099067672E-2</v>
      </c>
      <c r="V29" s="87">
        <f>分析係数表!D32</f>
        <v>3.0542986425339366E-2</v>
      </c>
      <c r="W29" s="167">
        <f t="shared" si="8"/>
        <v>0</v>
      </c>
      <c r="X29" s="76">
        <f>分析係数表!E32</f>
        <v>4.6380090497737558E-2</v>
      </c>
      <c r="Y29" s="166">
        <f t="shared" si="9"/>
        <v>0</v>
      </c>
    </row>
    <row r="30" spans="1:25" x14ac:dyDescent="0.2">
      <c r="A30" s="6" t="s">
        <v>18</v>
      </c>
      <c r="B30" s="5" t="s">
        <v>274</v>
      </c>
      <c r="C30" s="90"/>
      <c r="D30" s="76">
        <f>投入係数表!W30</f>
        <v>5.2219321148825064E-4</v>
      </c>
      <c r="E30" s="77">
        <f t="shared" si="0"/>
        <v>5.2219321148825062E-2</v>
      </c>
      <c r="F30" s="76">
        <f>分析係数表!C33</f>
        <v>0.73613503272476755</v>
      </c>
      <c r="G30" s="77">
        <f t="shared" si="1"/>
        <v>3.8440471682755481E-2</v>
      </c>
      <c r="H30" s="77">
        <v>6.1581090971792624E-2</v>
      </c>
      <c r="I30" s="77">
        <f t="shared" si="2"/>
        <v>6.1581090971792624E-2</v>
      </c>
      <c r="J30" s="76">
        <f>分析係数表!G33</f>
        <v>0.507239607659972</v>
      </c>
      <c r="K30" s="78">
        <f t="shared" si="3"/>
        <v>3.1236368423805134E-2</v>
      </c>
      <c r="L30" s="79"/>
      <c r="M30" s="80"/>
      <c r="N30" s="81">
        <f>分析係数表!H33</f>
        <v>1.0278677028597778E-3</v>
      </c>
      <c r="O30" s="82">
        <f t="shared" si="4"/>
        <v>9.5988852697382575E-3</v>
      </c>
      <c r="P30" s="76">
        <f>分析係数表!C33</f>
        <v>0.73613503272476755</v>
      </c>
      <c r="Q30" s="82">
        <f t="shared" si="5"/>
        <v>7.0660757221600616E-3</v>
      </c>
      <c r="R30" s="83">
        <v>3.4045139810814667E-2</v>
      </c>
      <c r="S30" s="84">
        <f t="shared" si="6"/>
        <v>9.5626230782607291E-2</v>
      </c>
      <c r="T30" s="85">
        <f>分析係数表!F33</f>
        <v>0.64409154600653895</v>
      </c>
      <c r="U30" s="86">
        <f t="shared" si="7"/>
        <v>6.1592046823547617E-2</v>
      </c>
      <c r="V30" s="87">
        <f>分析係数表!D33</f>
        <v>0.11583372255955161</v>
      </c>
      <c r="W30" s="167">
        <f t="shared" si="8"/>
        <v>0</v>
      </c>
      <c r="X30" s="76">
        <f>分析係数表!E33</f>
        <v>0.11116300794021486</v>
      </c>
      <c r="Y30" s="166">
        <f t="shared" si="9"/>
        <v>0</v>
      </c>
    </row>
    <row r="31" spans="1:25" x14ac:dyDescent="0.2">
      <c r="A31" s="6" t="s">
        <v>19</v>
      </c>
      <c r="B31" s="5" t="s">
        <v>275</v>
      </c>
      <c r="C31" s="90"/>
      <c r="D31" s="76">
        <f>投入係数表!W31</f>
        <v>4.0208877284595303E-2</v>
      </c>
      <c r="E31" s="77">
        <f t="shared" si="0"/>
        <v>4.0208877284595301</v>
      </c>
      <c r="F31" s="76">
        <f>分析係数表!C34</f>
        <v>0.16452089215864052</v>
      </c>
      <c r="G31" s="77">
        <f t="shared" si="1"/>
        <v>0.66152003635589141</v>
      </c>
      <c r="H31" s="77">
        <v>0.7391785412959585</v>
      </c>
      <c r="I31" s="77">
        <f t="shared" si="2"/>
        <v>0.7391785412959585</v>
      </c>
      <c r="J31" s="76">
        <f>分析係数表!G34</f>
        <v>0.42495687176538238</v>
      </c>
      <c r="K31" s="78">
        <f t="shared" si="3"/>
        <v>0.31411900058522907</v>
      </c>
      <c r="L31" s="79"/>
      <c r="M31" s="80"/>
      <c r="N31" s="81">
        <f>分析係数表!H34</f>
        <v>0.1722879182316833</v>
      </c>
      <c r="O31" s="82">
        <f t="shared" si="4"/>
        <v>1.6089346477827629</v>
      </c>
      <c r="P31" s="76">
        <f>分析係数表!C34</f>
        <v>0.16452089215864052</v>
      </c>
      <c r="Q31" s="82">
        <f t="shared" si="5"/>
        <v>0.26470336367816821</v>
      </c>
      <c r="R31" s="83">
        <v>0.29757031278874496</v>
      </c>
      <c r="S31" s="84">
        <f t="shared" si="6"/>
        <v>1.0367488540847034</v>
      </c>
      <c r="T31" s="85">
        <f>分析係数表!F34</f>
        <v>0.6985815602836879</v>
      </c>
      <c r="U31" s="86">
        <f t="shared" si="7"/>
        <v>0.72425363210881755</v>
      </c>
      <c r="V31" s="87">
        <f>分析係数表!D34</f>
        <v>0.35882691201840139</v>
      </c>
      <c r="W31" s="167">
        <f t="shared" si="8"/>
        <v>0</v>
      </c>
      <c r="X31" s="76">
        <f>分析係数表!E34</f>
        <v>0.25177304964539005</v>
      </c>
      <c r="Y31" s="166">
        <f t="shared" si="9"/>
        <v>0</v>
      </c>
    </row>
    <row r="32" spans="1:25" x14ac:dyDescent="0.2">
      <c r="A32" s="6" t="s">
        <v>20</v>
      </c>
      <c r="B32" s="5" t="s">
        <v>37</v>
      </c>
      <c r="C32" s="90"/>
      <c r="D32" s="76">
        <f>投入係数表!W32</f>
        <v>3.6553524804177544E-3</v>
      </c>
      <c r="E32" s="77">
        <f t="shared" si="0"/>
        <v>0.36553524804177545</v>
      </c>
      <c r="F32" s="76">
        <f>分析係数表!C35</f>
        <v>0.4086737714624038</v>
      </c>
      <c r="G32" s="77">
        <f t="shared" si="1"/>
        <v>0.14938466841967762</v>
      </c>
      <c r="H32" s="77">
        <v>0.20035368476131085</v>
      </c>
      <c r="I32" s="77">
        <f t="shared" si="2"/>
        <v>0.20035368476131085</v>
      </c>
      <c r="J32" s="76">
        <f>分析係数表!G35</f>
        <v>0.3140916808149406</v>
      </c>
      <c r="K32" s="78">
        <f t="shared" si="3"/>
        <v>6.2929425604146882E-2</v>
      </c>
      <c r="L32" s="79"/>
      <c r="M32" s="80"/>
      <c r="N32" s="81">
        <f>分析係数表!H35</f>
        <v>6.449629679439764E-2</v>
      </c>
      <c r="O32" s="82">
        <f t="shared" si="4"/>
        <v>0.60230762337404342</v>
      </c>
      <c r="P32" s="76">
        <f>分析係数表!C35</f>
        <v>0.4086737714624038</v>
      </c>
      <c r="Q32" s="82">
        <f t="shared" si="5"/>
        <v>0.24614732802482742</v>
      </c>
      <c r="R32" s="83">
        <v>0.27865378824573545</v>
      </c>
      <c r="S32" s="84">
        <f t="shared" si="6"/>
        <v>0.47900747300704627</v>
      </c>
      <c r="T32" s="85">
        <f>分析係数表!F35</f>
        <v>0.64261460101867574</v>
      </c>
      <c r="U32" s="86">
        <f t="shared" si="7"/>
        <v>0.30781719615138714</v>
      </c>
      <c r="V32" s="87">
        <f>分析係数表!D35</f>
        <v>5.9932088285229203E-2</v>
      </c>
      <c r="W32" s="167">
        <f t="shared" si="8"/>
        <v>0</v>
      </c>
      <c r="X32" s="76">
        <f>分析係数表!E35</f>
        <v>5.2631578947368418E-2</v>
      </c>
      <c r="Y32" s="166">
        <f t="shared" si="9"/>
        <v>0</v>
      </c>
    </row>
    <row r="33" spans="1:25" x14ac:dyDescent="0.2">
      <c r="A33" s="6" t="s">
        <v>21</v>
      </c>
      <c r="B33" s="5" t="s">
        <v>38</v>
      </c>
      <c r="C33" s="90"/>
      <c r="D33" s="76">
        <f>投入係数表!W33</f>
        <v>5.2219321148825064E-4</v>
      </c>
      <c r="E33" s="77">
        <f t="shared" si="0"/>
        <v>5.2219321148825062E-2</v>
      </c>
      <c r="F33" s="76">
        <f>分析係数表!C36</f>
        <v>0.74689610106730564</v>
      </c>
      <c r="G33" s="77">
        <f t="shared" si="1"/>
        <v>3.9002407366438938E-2</v>
      </c>
      <c r="H33" s="77">
        <v>8.0497880274398387E-2</v>
      </c>
      <c r="I33" s="77">
        <f t="shared" si="2"/>
        <v>8.0497880274398387E-2</v>
      </c>
      <c r="J33" s="76">
        <f>分析係数表!G36</f>
        <v>1.5876708345449259E-2</v>
      </c>
      <c r="K33" s="78">
        <f t="shared" si="3"/>
        <v>1.2780413675435162E-3</v>
      </c>
      <c r="L33" s="79"/>
      <c r="M33" s="80"/>
      <c r="N33" s="81">
        <f>分析係数表!H36</f>
        <v>4.3132018559256094E-2</v>
      </c>
      <c r="O33" s="82">
        <f t="shared" si="4"/>
        <v>0.40279434449649321</v>
      </c>
      <c r="P33" s="76">
        <f>分析係数表!C36</f>
        <v>0.74689610106730564</v>
      </c>
      <c r="Q33" s="82">
        <f t="shared" si="5"/>
        <v>0.30084552543639193</v>
      </c>
      <c r="R33" s="83">
        <v>0.34684383070745539</v>
      </c>
      <c r="S33" s="84">
        <f t="shared" si="6"/>
        <v>0.42734171098185381</v>
      </c>
      <c r="T33" s="85">
        <f>分析係数表!F36</f>
        <v>0.88601337598138996</v>
      </c>
      <c r="U33" s="86">
        <f t="shared" si="7"/>
        <v>0.37863047204469574</v>
      </c>
      <c r="V33" s="87">
        <f>分析係数表!D36</f>
        <v>1.0468159348647864E-2</v>
      </c>
      <c r="W33" s="167">
        <f t="shared" si="8"/>
        <v>0</v>
      </c>
      <c r="X33" s="76">
        <f>分析係数表!E36</f>
        <v>4.1291072986333237E-3</v>
      </c>
      <c r="Y33" s="166">
        <f t="shared" si="9"/>
        <v>0</v>
      </c>
    </row>
    <row r="34" spans="1:25" x14ac:dyDescent="0.2">
      <c r="A34" s="6" t="s">
        <v>22</v>
      </c>
      <c r="B34" s="5" t="s">
        <v>378</v>
      </c>
      <c r="C34" s="90"/>
      <c r="D34" s="76">
        <f>投入係数表!W34</f>
        <v>1.4099216710182768E-2</v>
      </c>
      <c r="E34" s="77">
        <f t="shared" si="0"/>
        <v>1.4099216710182767</v>
      </c>
      <c r="F34" s="76">
        <f>分析係数表!C37</f>
        <v>0.19184325518019074</v>
      </c>
      <c r="G34" s="77">
        <f t="shared" si="1"/>
        <v>0.27048396291724019</v>
      </c>
      <c r="H34" s="77">
        <v>0.33262759915675494</v>
      </c>
      <c r="I34" s="77">
        <f t="shared" si="2"/>
        <v>0.33262759915675494</v>
      </c>
      <c r="J34" s="76">
        <f>分析係数表!G37</f>
        <v>0.41984423991099423</v>
      </c>
      <c r="K34" s="78">
        <f t="shared" si="3"/>
        <v>0.13965178154138663</v>
      </c>
      <c r="L34" s="79"/>
      <c r="M34" s="80"/>
      <c r="N34" s="81">
        <f>分析係数表!H37</f>
        <v>5.2046609477516596E-2</v>
      </c>
      <c r="O34" s="82">
        <f t="shared" si="4"/>
        <v>0.4860444896396437</v>
      </c>
      <c r="P34" s="76">
        <f>分析係数表!C37</f>
        <v>0.19184325518019074</v>
      </c>
      <c r="Q34" s="82">
        <f t="shared" si="5"/>
        <v>9.3244357054863738E-2</v>
      </c>
      <c r="R34" s="83">
        <v>0.12467794973761993</v>
      </c>
      <c r="S34" s="84">
        <f t="shared" si="6"/>
        <v>0.45730554889437486</v>
      </c>
      <c r="T34" s="85">
        <f>分析係数表!F37</f>
        <v>0.69485182562961467</v>
      </c>
      <c r="U34" s="86">
        <f t="shared" si="7"/>
        <v>0.31775959551980937</v>
      </c>
      <c r="V34" s="87">
        <f>分析係数表!D37</f>
        <v>8.7589764337008186E-2</v>
      </c>
      <c r="W34" s="167">
        <f t="shared" si="8"/>
        <v>0</v>
      </c>
      <c r="X34" s="76">
        <f>分析係数表!E37</f>
        <v>8.1420046525740877E-2</v>
      </c>
      <c r="Y34" s="166">
        <f t="shared" si="9"/>
        <v>0</v>
      </c>
    </row>
    <row r="35" spans="1:25" x14ac:dyDescent="0.2">
      <c r="A35" s="6" t="s">
        <v>23</v>
      </c>
      <c r="B35" s="5" t="s">
        <v>194</v>
      </c>
      <c r="C35" s="90"/>
      <c r="D35" s="76">
        <f>投入係数表!W35</f>
        <v>1.566579634464752E-3</v>
      </c>
      <c r="E35" s="77">
        <f t="shared" si="0"/>
        <v>0.1566579634464752</v>
      </c>
      <c r="F35" s="76">
        <f>分析係数表!C38</f>
        <v>3.8450184501845008E-2</v>
      </c>
      <c r="G35" s="77">
        <f t="shared" si="1"/>
        <v>6.0235275982002626E-3</v>
      </c>
      <c r="H35" s="77">
        <v>1.1807798465629899E-2</v>
      </c>
      <c r="I35" s="77">
        <f t="shared" si="2"/>
        <v>1.1807798465629899E-2</v>
      </c>
      <c r="J35" s="76">
        <f>分析係数表!G38</f>
        <v>0.35618279569892475</v>
      </c>
      <c r="K35" s="78">
        <f t="shared" si="3"/>
        <v>4.2057346685375309E-3</v>
      </c>
      <c r="L35" s="79"/>
      <c r="M35" s="80"/>
      <c r="N35" s="81">
        <f>分析係数表!H38</f>
        <v>4.5927434461426143E-2</v>
      </c>
      <c r="O35" s="82">
        <f t="shared" si="4"/>
        <v>0.42889972406185611</v>
      </c>
      <c r="P35" s="76">
        <f>分析係数表!C38</f>
        <v>3.8450184501845008E-2</v>
      </c>
      <c r="Q35" s="82">
        <f t="shared" si="5"/>
        <v>1.649127352296878E-2</v>
      </c>
      <c r="R35" s="83">
        <v>2.1541979868863588E-2</v>
      </c>
      <c r="S35" s="84">
        <f t="shared" si="6"/>
        <v>3.3349778334493485E-2</v>
      </c>
      <c r="T35" s="85">
        <f>分析係数表!F38</f>
        <v>0.56854838709677424</v>
      </c>
      <c r="U35" s="86">
        <f t="shared" si="7"/>
        <v>1.8960962682111216E-2</v>
      </c>
      <c r="V35" s="87">
        <f>分析係数表!D38</f>
        <v>5.6451612903225805E-2</v>
      </c>
      <c r="W35" s="167">
        <f t="shared" si="8"/>
        <v>0</v>
      </c>
      <c r="X35" s="76">
        <f>分析係数表!E38</f>
        <v>4.7043010752688172E-2</v>
      </c>
      <c r="Y35" s="166">
        <f t="shared" si="9"/>
        <v>0</v>
      </c>
    </row>
    <row r="36" spans="1:25" x14ac:dyDescent="0.2">
      <c r="A36" s="6" t="s">
        <v>24</v>
      </c>
      <c r="B36" s="5" t="s">
        <v>39</v>
      </c>
      <c r="C36" s="90"/>
      <c r="D36" s="76">
        <f>投入係数表!W36</f>
        <v>0</v>
      </c>
      <c r="E36" s="77">
        <f t="shared" si="0"/>
        <v>0</v>
      </c>
      <c r="F36" s="76">
        <f>分析係数表!C39</f>
        <v>1</v>
      </c>
      <c r="G36" s="77">
        <f t="shared" si="1"/>
        <v>0</v>
      </c>
      <c r="H36" s="77">
        <v>5.0466899949783532E-2</v>
      </c>
      <c r="I36" s="77">
        <f t="shared" si="2"/>
        <v>5.0466899949783532E-2</v>
      </c>
      <c r="J36" s="76">
        <f>分析係数表!G39</f>
        <v>0.35147550111358572</v>
      </c>
      <c r="K36" s="78">
        <f t="shared" si="3"/>
        <v>1.773787894949936E-2</v>
      </c>
      <c r="L36" s="79"/>
      <c r="M36" s="80"/>
      <c r="N36" s="81">
        <f>分析係数表!H39</f>
        <v>4.1114708114391111E-3</v>
      </c>
      <c r="O36" s="82">
        <f t="shared" si="4"/>
        <v>3.839554107895303E-2</v>
      </c>
      <c r="P36" s="76">
        <f>分析係数表!C39</f>
        <v>1</v>
      </c>
      <c r="Q36" s="82">
        <f t="shared" si="5"/>
        <v>3.839554107895303E-2</v>
      </c>
      <c r="R36" s="83">
        <v>0.20300777351840449</v>
      </c>
      <c r="S36" s="84">
        <f t="shared" si="6"/>
        <v>0.25347467346818803</v>
      </c>
      <c r="T36" s="85">
        <f>分析係数表!F39</f>
        <v>0.70211581291759462</v>
      </c>
      <c r="U36" s="86">
        <f t="shared" si="7"/>
        <v>0.1779685764161387</v>
      </c>
      <c r="V36" s="87">
        <f>分析係数表!D39</f>
        <v>7.4053452115812921E-2</v>
      </c>
      <c r="W36" s="167">
        <f t="shared" si="8"/>
        <v>0</v>
      </c>
      <c r="X36" s="76">
        <f>分析係数表!E39</f>
        <v>9.3819599109131402E-2</v>
      </c>
      <c r="Y36" s="166">
        <f t="shared" si="9"/>
        <v>0</v>
      </c>
    </row>
    <row r="37" spans="1:25" x14ac:dyDescent="0.2">
      <c r="A37" s="6" t="s">
        <v>25</v>
      </c>
      <c r="B37" s="5" t="s">
        <v>40</v>
      </c>
      <c r="C37" s="90"/>
      <c r="D37" s="76">
        <f>投入係数表!W37</f>
        <v>0</v>
      </c>
      <c r="E37" s="77">
        <f t="shared" si="0"/>
        <v>0</v>
      </c>
      <c r="F37" s="76">
        <f>分析係数表!C40</f>
        <v>0.87072171446580526</v>
      </c>
      <c r="G37" s="77">
        <f t="shared" si="1"/>
        <v>0</v>
      </c>
      <c r="H37" s="77">
        <v>3.1780662533316064E-3</v>
      </c>
      <c r="I37" s="77">
        <f t="shared" si="2"/>
        <v>3.1780662533316064E-3</v>
      </c>
      <c r="J37" s="76">
        <f>分析係数表!G40</f>
        <v>0.51632160548710782</v>
      </c>
      <c r="K37" s="78">
        <f t="shared" si="3"/>
        <v>1.6409042702645725E-3</v>
      </c>
      <c r="L37" s="79"/>
      <c r="M37" s="80"/>
      <c r="N37" s="81">
        <f>分析係数表!H40</f>
        <v>3.2209723436344248E-2</v>
      </c>
      <c r="O37" s="82">
        <f t="shared" si="4"/>
        <v>0.30079497485450812</v>
      </c>
      <c r="P37" s="76">
        <f>分析係数表!C40</f>
        <v>0.87072171446580526</v>
      </c>
      <c r="Q37" s="82">
        <f t="shared" si="5"/>
        <v>0.26190871620801609</v>
      </c>
      <c r="R37" s="83">
        <v>0.262445620890361</v>
      </c>
      <c r="S37" s="84">
        <f t="shared" si="6"/>
        <v>0.26562368714369261</v>
      </c>
      <c r="T37" s="85">
        <f>分析係数表!F40</f>
        <v>0.71084719928870821</v>
      </c>
      <c r="U37" s="86">
        <f t="shared" si="7"/>
        <v>0.18881785407083393</v>
      </c>
      <c r="V37" s="87">
        <f>分析係数表!D40</f>
        <v>7.6590880223548832E-2</v>
      </c>
      <c r="W37" s="167">
        <f t="shared" si="8"/>
        <v>0</v>
      </c>
      <c r="X37" s="76">
        <f>分析係数表!E40</f>
        <v>4.8520259113425633E-2</v>
      </c>
      <c r="Y37" s="166">
        <f t="shared" si="9"/>
        <v>0</v>
      </c>
    </row>
    <row r="38" spans="1:25" x14ac:dyDescent="0.2">
      <c r="A38" s="6" t="s">
        <v>26</v>
      </c>
      <c r="B38" s="5" t="s">
        <v>277</v>
      </c>
      <c r="C38" s="90"/>
      <c r="D38" s="76">
        <f>投入係数表!W38</f>
        <v>0</v>
      </c>
      <c r="E38" s="77">
        <f t="shared" si="0"/>
        <v>0</v>
      </c>
      <c r="F38" s="76">
        <f>分析係数表!C41</f>
        <v>0.84583808437856334</v>
      </c>
      <c r="G38" s="77">
        <f t="shared" si="1"/>
        <v>0</v>
      </c>
      <c r="H38" s="77">
        <v>6.7838498204896816E-4</v>
      </c>
      <c r="I38" s="77">
        <f t="shared" si="2"/>
        <v>6.7838498204896816E-4</v>
      </c>
      <c r="J38" s="76">
        <f>分析係数表!G41</f>
        <v>0.44301808878315901</v>
      </c>
      <c r="K38" s="78">
        <f t="shared" si="3"/>
        <v>3.0053681820653151E-4</v>
      </c>
      <c r="L38" s="79"/>
      <c r="M38" s="80"/>
      <c r="N38" s="81">
        <f>分析係数表!H41</f>
        <v>7.1326333586297655E-2</v>
      </c>
      <c r="O38" s="82">
        <f t="shared" si="4"/>
        <v>0.66609087035333225</v>
      </c>
      <c r="P38" s="76">
        <f>分析係数表!C41</f>
        <v>0.84583808437856334</v>
      </c>
      <c r="Q38" s="82">
        <f t="shared" si="5"/>
        <v>0.56340502580171259</v>
      </c>
      <c r="R38" s="83">
        <v>0.57515853708512388</v>
      </c>
      <c r="S38" s="84">
        <f t="shared" si="6"/>
        <v>0.57583692206717285</v>
      </c>
      <c r="T38" s="85">
        <f>分析係数表!F41</f>
        <v>0.54692759998204588</v>
      </c>
      <c r="U38" s="86">
        <f t="shared" si="7"/>
        <v>0.31494110576724726</v>
      </c>
      <c r="V38" s="87">
        <f>分析係数表!D41</f>
        <v>0.14515911845235424</v>
      </c>
      <c r="W38" s="167">
        <f t="shared" si="8"/>
        <v>0</v>
      </c>
      <c r="X38" s="76">
        <f>分析係数表!E41</f>
        <v>0.14242111405359306</v>
      </c>
      <c r="Y38" s="166">
        <f t="shared" si="9"/>
        <v>0</v>
      </c>
    </row>
    <row r="39" spans="1:25" x14ac:dyDescent="0.2">
      <c r="A39" s="6" t="s">
        <v>51</v>
      </c>
      <c r="B39" s="5" t="s">
        <v>368</v>
      </c>
      <c r="C39" s="90"/>
      <c r="D39" s="76">
        <f>投入係数表!W39</f>
        <v>0</v>
      </c>
      <c r="E39" s="77">
        <f>$C$25*D39</f>
        <v>0</v>
      </c>
      <c r="F39" s="76">
        <f>分析係数表!C42</f>
        <v>0.23407560849300879</v>
      </c>
      <c r="G39" s="77">
        <f>E39*F39</f>
        <v>0</v>
      </c>
      <c r="H39" s="77">
        <v>1.999160170129707E-3</v>
      </c>
      <c r="I39" s="77">
        <f>C39+H39</f>
        <v>1.999160170129707E-3</v>
      </c>
      <c r="J39" s="76">
        <f>分析係数表!G42</f>
        <v>0.48351648351648352</v>
      </c>
      <c r="K39" s="78">
        <f>I39*J39</f>
        <v>9.6662689544733092E-4</v>
      </c>
      <c r="L39" s="79"/>
      <c r="M39" s="80"/>
      <c r="N39" s="81">
        <f>分析係数表!H42</f>
        <v>1.4092354393413963E-2</v>
      </c>
      <c r="O39" s="82">
        <f t="shared" si="4"/>
        <v>0.13160340832435535</v>
      </c>
      <c r="P39" s="76">
        <f>分析係数表!C42</f>
        <v>0.23407560849300879</v>
      </c>
      <c r="Q39" s="82">
        <f>O39*P39</f>
        <v>3.0805147883277376E-2</v>
      </c>
      <c r="R39" s="83">
        <v>3.2851339112053651E-2</v>
      </c>
      <c r="S39" s="84">
        <f>I39+R39</f>
        <v>3.485049928218336E-2</v>
      </c>
      <c r="T39" s="85">
        <f>分析係数表!F42</f>
        <v>0.55384615384615388</v>
      </c>
      <c r="U39" s="86">
        <f>S39*T39</f>
        <v>1.93018149870554E-2</v>
      </c>
      <c r="V39" s="87">
        <f>分析係数表!D42</f>
        <v>0.66153846153846152</v>
      </c>
      <c r="W39" s="167">
        <f>ROUND(S39*V39,0)</f>
        <v>0</v>
      </c>
      <c r="X39" s="76">
        <f>分析係数表!E42</f>
        <v>0.56483516483516483</v>
      </c>
      <c r="Y39" s="166">
        <f>ROUND(S39*X39,0)</f>
        <v>0</v>
      </c>
    </row>
    <row r="40" spans="1:25" x14ac:dyDescent="0.2">
      <c r="A40" s="6" t="s">
        <v>195</v>
      </c>
      <c r="B40" s="5" t="s">
        <v>41</v>
      </c>
      <c r="C40" s="90"/>
      <c r="D40" s="76">
        <f>投入係数表!W40</f>
        <v>2.2976501305483028E-2</v>
      </c>
      <c r="E40" s="77">
        <f>$C$25*D40</f>
        <v>2.2976501305483028</v>
      </c>
      <c r="F40" s="76">
        <f>分析係数表!C43</f>
        <v>0.27699973067600325</v>
      </c>
      <c r="G40" s="77">
        <f>E40*F40</f>
        <v>0.63644846734956362</v>
      </c>
      <c r="H40" s="77">
        <v>0.80792394727288552</v>
      </c>
      <c r="I40" s="77">
        <f>C40+H40</f>
        <v>0.80792394727288552</v>
      </c>
      <c r="J40" s="76">
        <f>分析係数表!G43</f>
        <v>0.36947234730400647</v>
      </c>
      <c r="K40" s="78">
        <f>I40*J40</f>
        <v>0.29850555724203137</v>
      </c>
      <c r="L40" s="79"/>
      <c r="M40" s="80"/>
      <c r="N40" s="81">
        <f>分析係数表!H43</f>
        <v>3.8415354614357487E-2</v>
      </c>
      <c r="O40" s="82">
        <f t="shared" si="4"/>
        <v>0.35874712330545128</v>
      </c>
      <c r="P40" s="76">
        <f>分析係数表!C43</f>
        <v>0.27699973067600325</v>
      </c>
      <c r="Q40" s="82">
        <f>O40*P40</f>
        <v>9.9372856536400933E-2</v>
      </c>
      <c r="R40" s="83">
        <v>0.17232321660236882</v>
      </c>
      <c r="S40" s="84">
        <f>I40+R40</f>
        <v>0.98024716387525435</v>
      </c>
      <c r="T40" s="85">
        <f>分析係数表!F43</f>
        <v>0.59762152176423045</v>
      </c>
      <c r="U40" s="86">
        <f>S40*T40</f>
        <v>0.58581680178020046</v>
      </c>
      <c r="V40" s="87">
        <f>分析係数表!D43</f>
        <v>0.12735249971134974</v>
      </c>
      <c r="W40" s="167">
        <f>ROUND(S40*V40,0)</f>
        <v>0</v>
      </c>
      <c r="X40" s="76">
        <f>分析係数表!E43</f>
        <v>0.10079667474887426</v>
      </c>
      <c r="Y40" s="166">
        <f>ROUND(S40*X40,0)</f>
        <v>0</v>
      </c>
    </row>
    <row r="41" spans="1:25" x14ac:dyDescent="0.2">
      <c r="A41" s="6" t="s">
        <v>341</v>
      </c>
      <c r="B41" s="5" t="s">
        <v>42</v>
      </c>
      <c r="C41" s="90"/>
      <c r="D41" s="76">
        <f>投入係数表!W41</f>
        <v>0</v>
      </c>
      <c r="E41" s="77">
        <f>$C$25*D41</f>
        <v>0</v>
      </c>
      <c r="F41" s="76">
        <f>分析係数表!C44</f>
        <v>0.49584741394123377</v>
      </c>
      <c r="G41" s="77">
        <f>E41*F41</f>
        <v>0</v>
      </c>
      <c r="H41" s="77">
        <v>1.2827706837945962E-3</v>
      </c>
      <c r="I41" s="77">
        <f>C41+H41</f>
        <v>1.2827706837945962E-3</v>
      </c>
      <c r="J41" s="76">
        <f>分析係数表!G44</f>
        <v>0.26302305721605468</v>
      </c>
      <c r="K41" s="78">
        <f>I41*J41</f>
        <v>3.3739826695878368E-4</v>
      </c>
      <c r="L41" s="79"/>
      <c r="M41" s="80"/>
      <c r="N41" s="81">
        <f>分析係数表!H44</f>
        <v>0.12140366382001748</v>
      </c>
      <c r="O41" s="82">
        <f t="shared" si="4"/>
        <v>1.1337449723266548</v>
      </c>
      <c r="P41" s="76">
        <f>分析係数表!C44</f>
        <v>0.49584741394123377</v>
      </c>
      <c r="Q41" s="82">
        <f>O41*P41</f>
        <v>0.56216451259704747</v>
      </c>
      <c r="R41" s="83">
        <v>0.57244422925848948</v>
      </c>
      <c r="S41" s="84">
        <f>I41+R41</f>
        <v>0.57372699994228404</v>
      </c>
      <c r="T41" s="85">
        <f>分析係数表!F44</f>
        <v>0.50173640762880733</v>
      </c>
      <c r="U41" s="86">
        <f>S41*T41</f>
        <v>0.28785972391069453</v>
      </c>
      <c r="V41" s="87">
        <f>分析係数表!D44</f>
        <v>0.16572729860518076</v>
      </c>
      <c r="W41" s="167">
        <f>ROUND(S41*V41,0)</f>
        <v>0</v>
      </c>
      <c r="X41" s="76">
        <f>分析係数表!E44</f>
        <v>0.11534301167093652</v>
      </c>
      <c r="Y41" s="166">
        <f>ROUND(S41*X41,0)</f>
        <v>0</v>
      </c>
    </row>
    <row r="42" spans="1:25" x14ac:dyDescent="0.2">
      <c r="A42" s="6" t="s">
        <v>342</v>
      </c>
      <c r="B42" s="5" t="s">
        <v>279</v>
      </c>
      <c r="C42" s="90"/>
      <c r="D42" s="76">
        <f>投入係数表!W42</f>
        <v>5.2219321148825064E-4</v>
      </c>
      <c r="E42" s="77">
        <f>$C$25*D42</f>
        <v>5.2219321148825062E-2</v>
      </c>
      <c r="F42" s="76">
        <f>分析係数表!C45</f>
        <v>1</v>
      </c>
      <c r="G42" s="77">
        <f>E42*F42</f>
        <v>5.2219321148825062E-2</v>
      </c>
      <c r="H42" s="77">
        <v>6.820305705662999E-2</v>
      </c>
      <c r="I42" s="77">
        <f>C42+H42</f>
        <v>6.820305705662999E-2</v>
      </c>
      <c r="J42" s="76">
        <f>分析係数表!G45</f>
        <v>0</v>
      </c>
      <c r="K42" s="78">
        <f>I42*J42</f>
        <v>0</v>
      </c>
      <c r="L42" s="79"/>
      <c r="M42" s="80"/>
      <c r="N42" s="81">
        <f>分析係数表!H45</f>
        <v>0</v>
      </c>
      <c r="O42" s="82">
        <f t="shared" si="4"/>
        <v>0</v>
      </c>
      <c r="P42" s="76">
        <f>分析係数表!C45</f>
        <v>1</v>
      </c>
      <c r="Q42" s="82">
        <f>O42*P42</f>
        <v>0</v>
      </c>
      <c r="R42" s="83">
        <v>1.0885733118723174E-2</v>
      </c>
      <c r="S42" s="84">
        <f>I42+R42</f>
        <v>7.9088790175353169E-2</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投入係数表!W43</f>
        <v>2.0887728459530026E-3</v>
      </c>
      <c r="E43" s="77">
        <f>$C$25*D43</f>
        <v>0.20887728459530025</v>
      </c>
      <c r="F43" s="76">
        <f>分析係数表!C46</f>
        <v>1</v>
      </c>
      <c r="G43" s="77">
        <f>E43*F43</f>
        <v>0.20887728459530025</v>
      </c>
      <c r="H43" s="77">
        <v>0.26599643101644616</v>
      </c>
      <c r="I43" s="77">
        <f>C43+H43</f>
        <v>0.26599643101644616</v>
      </c>
      <c r="J43" s="76">
        <f>分析係数表!G46</f>
        <v>9.2759598041741824E-3</v>
      </c>
      <c r="K43" s="78">
        <f>I43*J43</f>
        <v>2.4673722021623453E-3</v>
      </c>
      <c r="L43" s="79"/>
      <c r="M43" s="80"/>
      <c r="N43" s="81">
        <f>分析係数表!H46</f>
        <v>9.0452357851660434E-2</v>
      </c>
      <c r="O43" s="82">
        <f t="shared" si="4"/>
        <v>0.84470190373696652</v>
      </c>
      <c r="P43" s="76">
        <f>分析係数表!C46</f>
        <v>1</v>
      </c>
      <c r="Q43" s="82">
        <f>O43*P43</f>
        <v>0.84470190373696652</v>
      </c>
      <c r="R43" s="83">
        <v>0.86762345961635712</v>
      </c>
      <c r="S43" s="84">
        <f>I43+R43</f>
        <v>1.1336198906328032</v>
      </c>
      <c r="T43" s="85">
        <f>分析係数表!F46</f>
        <v>0.31349308597440523</v>
      </c>
      <c r="U43" s="86">
        <f>S43*T43</f>
        <v>0.35538199783644525</v>
      </c>
      <c r="V43" s="87">
        <f>分析係数表!D46</f>
        <v>1.71777033410633E-4</v>
      </c>
      <c r="W43" s="167">
        <f>ROUND(S43*V43,0)</f>
        <v>0</v>
      </c>
      <c r="X43" s="76">
        <f>分析係数表!E46</f>
        <v>5.1533110023189901E-4</v>
      </c>
      <c r="Y43" s="166">
        <f>ROUND(S43*X43,0)</f>
        <v>0</v>
      </c>
    </row>
    <row r="44" spans="1:25" x14ac:dyDescent="0.2">
      <c r="A44" s="192">
        <v>40</v>
      </c>
      <c r="B44" s="14" t="s">
        <v>151</v>
      </c>
      <c r="C44" s="197">
        <f>SUM(C5:C43)</f>
        <v>100</v>
      </c>
      <c r="D44" s="92">
        <f>投入係数表!W44</f>
        <v>0.77911227154047002</v>
      </c>
      <c r="E44" s="91">
        <f>SUM(E5:E43)</f>
        <v>77.911227154047026</v>
      </c>
      <c r="F44" s="92">
        <f>分析係数表!C47</f>
        <v>0.37574754530031729</v>
      </c>
      <c r="G44" s="91">
        <f>SUM(G5:G43)</f>
        <v>11.266151673562071</v>
      </c>
      <c r="H44" s="91">
        <f>SUM(H5:H43)</f>
        <v>13.358198678666326</v>
      </c>
      <c r="I44" s="91">
        <f>SUM(I5:I43)</f>
        <v>113.35819867866633</v>
      </c>
      <c r="J44" s="92">
        <f>分析係数表!G47</f>
        <v>0.18377890112838052</v>
      </c>
      <c r="K44" s="93">
        <f>SUM(K5:K43)</f>
        <v>14.886246849560756</v>
      </c>
      <c r="L44" s="94">
        <f>最終需要_まとめ!$L$33</f>
        <v>0.62733333333333341</v>
      </c>
      <c r="M44" s="91">
        <f>K44*L44</f>
        <v>9.3386388569577825</v>
      </c>
      <c r="N44" s="95">
        <f>分析係数表!H47</f>
        <v>1</v>
      </c>
      <c r="O44" s="96">
        <f>SUM(O5:O43)</f>
        <v>9.3386388569577807</v>
      </c>
      <c r="P44" s="92">
        <f>分析係数表!C47</f>
        <v>0.37574754530031729</v>
      </c>
      <c r="Q44" s="96">
        <f>SUM(Q5:Q43)</f>
        <v>4.0104308624386826</v>
      </c>
      <c r="R44" s="91">
        <f>SUM(R5:R43)</f>
        <v>4.7720753307747472</v>
      </c>
      <c r="S44" s="97">
        <f>SUM(S5:S43)</f>
        <v>118.13027400944105</v>
      </c>
      <c r="T44" s="98">
        <f>分析係数表!F47</f>
        <v>0.42462652784065186</v>
      </c>
      <c r="U44" s="99">
        <f>SUM(U5:U43)</f>
        <v>28.797314193998837</v>
      </c>
      <c r="V44" s="100">
        <f>分析係数表!D47</f>
        <v>4.7224737186258234E-2</v>
      </c>
      <c r="W44" s="164">
        <f>SUM(W5:W43)</f>
        <v>4</v>
      </c>
      <c r="X44" s="92">
        <f>分析係数表!E47</f>
        <v>3.9558288483141357E-2</v>
      </c>
      <c r="Y44" s="165">
        <f>SUM(Y5:Y43)</f>
        <v>3</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2015年赤穂市産業連関表</v>
      </c>
      <c r="H1" s="401"/>
      <c r="I1" s="401"/>
    </row>
    <row r="2" spans="1:25" x14ac:dyDescent="0.2">
      <c r="B2" s="3" t="s">
        <v>295</v>
      </c>
      <c r="S2" s="3" t="s">
        <v>153</v>
      </c>
      <c r="U2" s="64" t="s">
        <v>210</v>
      </c>
      <c r="W2" s="3" t="s">
        <v>130</v>
      </c>
      <c r="Y2" s="3" t="s">
        <v>154</v>
      </c>
    </row>
    <row r="3" spans="1:25" ht="44" x14ac:dyDescent="0.2">
      <c r="B3" s="65"/>
      <c r="C3" s="66" t="s">
        <v>228</v>
      </c>
      <c r="D3" s="66" t="s">
        <v>235</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投入係数表!X5</f>
        <v>3.0817257664292005E-3</v>
      </c>
      <c r="E5" s="77">
        <f t="shared" ref="E5:E38" si="0">$C$26*D5</f>
        <v>0.30817257664292003</v>
      </c>
      <c r="F5" s="76">
        <f>分析係数表!C8</f>
        <v>1</v>
      </c>
      <c r="G5" s="77">
        <f t="shared" ref="G5:G38" si="1">E5*F5</f>
        <v>0.30817257664292003</v>
      </c>
      <c r="H5" s="77">
        <f t="array" ref="H5:H43">MMULT(逆行列係数!C5:AO43,'22'!G5:G43)</f>
        <v>0.37712704561860427</v>
      </c>
      <c r="I5" s="77">
        <f t="shared" ref="I5:I38" si="2">C5+H5</f>
        <v>0.37712704561860427</v>
      </c>
      <c r="J5" s="76">
        <f>分析係数表!G8</f>
        <v>0.11972098922003804</v>
      </c>
      <c r="K5" s="78">
        <f t="shared" ref="K5:K38" si="3">I5*J5</f>
        <v>4.5150022963089717E-2</v>
      </c>
      <c r="L5" s="79" t="s">
        <v>184</v>
      </c>
      <c r="M5" s="80" t="s">
        <v>184</v>
      </c>
      <c r="N5" s="81">
        <f>分析係数表!H8</f>
        <v>1.236323115495826E-2</v>
      </c>
      <c r="O5" s="82">
        <f t="shared" ref="O5:O43" si="4">$M$44*N5</f>
        <v>0.23845817908840375</v>
      </c>
      <c r="P5" s="76">
        <f>分析係数表!C8</f>
        <v>1</v>
      </c>
      <c r="Q5" s="82">
        <f t="shared" ref="Q5:Q38" si="5">O5*P5</f>
        <v>0.23845817908840375</v>
      </c>
      <c r="R5" s="83">
        <f t="array" ref="R5:R43">MMULT(逆行列係数!C5:AO43,'22'!Q5:Q43)</f>
        <v>0.31881234503671557</v>
      </c>
      <c r="S5" s="84">
        <f t="shared" ref="S5:S38" si="6">I5+R5</f>
        <v>0.69593939065531985</v>
      </c>
      <c r="T5" s="85">
        <f>分析係数表!F8</f>
        <v>0.45136334812935952</v>
      </c>
      <c r="U5" s="86">
        <f t="shared" ref="U5:U38" si="7">S5*T5</f>
        <v>0.31412153346129146</v>
      </c>
      <c r="V5" s="87">
        <f>分析係数表!D8</f>
        <v>6.2777425491439443E-2</v>
      </c>
      <c r="W5" s="88">
        <f t="shared" ref="W5:W38" si="8">ROUND(S5*V5,0)</f>
        <v>0</v>
      </c>
      <c r="X5" s="76">
        <f>分析係数表!E8</f>
        <v>5.7324032974001266E-2</v>
      </c>
      <c r="Y5" s="89">
        <f t="shared" ref="Y5:Y38" si="9">ROUND(S5*X5,0)</f>
        <v>0</v>
      </c>
    </row>
    <row r="6" spans="1:25" x14ac:dyDescent="0.2">
      <c r="A6" s="6" t="s">
        <v>220</v>
      </c>
      <c r="B6" s="5" t="s">
        <v>266</v>
      </c>
      <c r="C6" s="90"/>
      <c r="D6" s="76">
        <f>投入係数表!X6</f>
        <v>3.2017930040822859E-4</v>
      </c>
      <c r="E6" s="77">
        <f t="shared" si="0"/>
        <v>3.2017930040822859E-2</v>
      </c>
      <c r="F6" s="76">
        <f>分析係数表!C9</f>
        <v>2.7906976744186074E-2</v>
      </c>
      <c r="G6" s="77">
        <f t="shared" si="1"/>
        <v>8.9352362904622019E-4</v>
      </c>
      <c r="H6" s="77">
        <v>1.319117044853355E-3</v>
      </c>
      <c r="I6" s="77">
        <f t="shared" si="2"/>
        <v>1.319117044853355E-3</v>
      </c>
      <c r="J6" s="76">
        <f>分析係数表!G9</f>
        <v>0.2857142857142857</v>
      </c>
      <c r="K6" s="78">
        <f t="shared" si="3"/>
        <v>3.7689058424381571E-4</v>
      </c>
      <c r="L6" s="79"/>
      <c r="M6" s="80"/>
      <c r="N6" s="81">
        <f>分析係数表!H9</f>
        <v>6.5322433452770924E-4</v>
      </c>
      <c r="O6" s="82">
        <f t="shared" si="4"/>
        <v>1.2599188949503851E-2</v>
      </c>
      <c r="P6" s="76">
        <f>分析係数表!C9</f>
        <v>2.7906976744186074E-2</v>
      </c>
      <c r="Q6" s="82">
        <f t="shared" si="5"/>
        <v>3.5160527300941017E-4</v>
      </c>
      <c r="R6" s="83">
        <v>4.1737927469905962E-4</v>
      </c>
      <c r="S6" s="84">
        <f t="shared" si="6"/>
        <v>1.7364963195524146E-3</v>
      </c>
      <c r="T6" s="85">
        <f>分析係数表!F9</f>
        <v>0.7142857142857143</v>
      </c>
      <c r="U6" s="86">
        <f t="shared" si="7"/>
        <v>1.2403545139660105E-3</v>
      </c>
      <c r="V6" s="87">
        <f>分析係数表!D9</f>
        <v>0</v>
      </c>
      <c r="W6" s="88">
        <f t="shared" si="8"/>
        <v>0</v>
      </c>
      <c r="X6" s="76">
        <f>分析係数表!E9</f>
        <v>0</v>
      </c>
      <c r="Y6" s="89">
        <f t="shared" si="9"/>
        <v>0</v>
      </c>
    </row>
    <row r="7" spans="1:25" x14ac:dyDescent="0.2">
      <c r="A7" s="6" t="s">
        <v>221</v>
      </c>
      <c r="B7" s="5" t="s">
        <v>267</v>
      </c>
      <c r="C7" s="90"/>
      <c r="D7" s="76">
        <f>投入係数表!X7</f>
        <v>1.1006163451532859E-2</v>
      </c>
      <c r="E7" s="77">
        <f t="shared" si="0"/>
        <v>1.100616345153286</v>
      </c>
      <c r="F7" s="76">
        <f>分析係数表!C10</f>
        <v>1</v>
      </c>
      <c r="G7" s="77">
        <f t="shared" si="1"/>
        <v>1.100616345153286</v>
      </c>
      <c r="H7" s="77">
        <v>1.1940162197873516</v>
      </c>
      <c r="I7" s="77">
        <f t="shared" si="2"/>
        <v>1.1940162197873516</v>
      </c>
      <c r="J7" s="76">
        <f>分析係数表!G10</f>
        <v>0.17979610750695088</v>
      </c>
      <c r="K7" s="78">
        <f t="shared" si="3"/>
        <v>0.21467946861792978</v>
      </c>
      <c r="L7" s="79"/>
      <c r="M7" s="80"/>
      <c r="N7" s="81">
        <f>分析係数表!H10</f>
        <v>1.2488112277735618E-3</v>
      </c>
      <c r="O7" s="82">
        <f t="shared" si="4"/>
        <v>2.4086684756404422E-2</v>
      </c>
      <c r="P7" s="76">
        <f>分析係数表!C10</f>
        <v>1</v>
      </c>
      <c r="Q7" s="82">
        <f t="shared" si="5"/>
        <v>2.4086684756404422E-2</v>
      </c>
      <c r="R7" s="83">
        <v>3.5125208403176442E-2</v>
      </c>
      <c r="S7" s="84">
        <f t="shared" si="6"/>
        <v>1.229141428190528</v>
      </c>
      <c r="T7" s="85">
        <f>分析係数表!F10</f>
        <v>0.51899907321594063</v>
      </c>
      <c r="U7" s="86">
        <f t="shared" si="7"/>
        <v>0.63792326208220163</v>
      </c>
      <c r="V7" s="87">
        <f>分析係数表!D10</f>
        <v>9.8239110287303061E-2</v>
      </c>
      <c r="W7" s="88">
        <f t="shared" si="8"/>
        <v>0</v>
      </c>
      <c r="X7" s="76">
        <f>分析係数表!E10</f>
        <v>2.9657089898053754E-2</v>
      </c>
      <c r="Y7" s="89">
        <f t="shared" si="9"/>
        <v>0</v>
      </c>
    </row>
    <row r="8" spans="1:25" x14ac:dyDescent="0.2">
      <c r="A8" s="6" t="s">
        <v>222</v>
      </c>
      <c r="B8" s="5" t="s">
        <v>27</v>
      </c>
      <c r="C8" s="90"/>
      <c r="D8" s="76">
        <f>投入係数表!X8</f>
        <v>1.0405827263267431E-3</v>
      </c>
      <c r="E8" s="77">
        <f t="shared" si="0"/>
        <v>0.10405827263267431</v>
      </c>
      <c r="F8" s="76">
        <f>分析係数表!C11</f>
        <v>4.7758906908440535E-3</v>
      </c>
      <c r="G8" s="77">
        <f t="shared" si="1"/>
        <v>4.9697093557170182E-4</v>
      </c>
      <c r="H8" s="77">
        <v>3.7124839980764318E-3</v>
      </c>
      <c r="I8" s="77">
        <f t="shared" si="2"/>
        <v>3.7124839980764318E-3</v>
      </c>
      <c r="J8" s="76">
        <f>分析係数表!G11</f>
        <v>0.34306569343065696</v>
      </c>
      <c r="K8" s="78">
        <f t="shared" si="3"/>
        <v>1.2736258971503087E-3</v>
      </c>
      <c r="L8" s="79"/>
      <c r="M8" s="80"/>
      <c r="N8" s="81">
        <f>分析係数表!H11</f>
        <v>-1.9212480427285565E-5</v>
      </c>
      <c r="O8" s="82">
        <f t="shared" si="4"/>
        <v>-3.7056438086776033E-4</v>
      </c>
      <c r="P8" s="76">
        <f>分析係数表!C11</f>
        <v>4.7758906908440535E-3</v>
      </c>
      <c r="Q8" s="82">
        <f t="shared" si="5"/>
        <v>-1.7697749769447268E-6</v>
      </c>
      <c r="R8" s="83">
        <v>1.0792678130424191E-3</v>
      </c>
      <c r="S8" s="84">
        <f t="shared" si="6"/>
        <v>4.7917518111188512E-3</v>
      </c>
      <c r="T8" s="85">
        <f>分析係数表!F11</f>
        <v>0.56569343065693434</v>
      </c>
      <c r="U8" s="86">
        <f t="shared" si="7"/>
        <v>2.7106625208884014E-3</v>
      </c>
      <c r="V8" s="87">
        <f>分析係数表!D11</f>
        <v>8.0291970802919707E-2</v>
      </c>
      <c r="W8" s="88">
        <f t="shared" si="8"/>
        <v>0</v>
      </c>
      <c r="X8" s="76">
        <f>分析係数表!E11</f>
        <v>6.9343065693430656E-2</v>
      </c>
      <c r="Y8" s="89">
        <f t="shared" si="9"/>
        <v>0</v>
      </c>
    </row>
    <row r="9" spans="1:25" x14ac:dyDescent="0.2">
      <c r="A9" s="6" t="s">
        <v>223</v>
      </c>
      <c r="B9" s="5" t="s">
        <v>191</v>
      </c>
      <c r="C9" s="90"/>
      <c r="D9" s="76">
        <f>投入係数表!X9</f>
        <v>2.4813895781637717E-3</v>
      </c>
      <c r="E9" s="77">
        <f t="shared" si="0"/>
        <v>0.24813895781637718</v>
      </c>
      <c r="F9" s="76">
        <f>分析係数表!C12</f>
        <v>2.7665742374590407E-2</v>
      </c>
      <c r="G9" s="77">
        <f t="shared" si="1"/>
        <v>6.8649484800472477E-3</v>
      </c>
      <c r="H9" s="77">
        <v>1.2327163053894623E-2</v>
      </c>
      <c r="I9" s="77">
        <f t="shared" si="2"/>
        <v>1.2327163053894623E-2</v>
      </c>
      <c r="J9" s="76">
        <f>分析係数表!G12</f>
        <v>0.13175675675675674</v>
      </c>
      <c r="K9" s="78">
        <f t="shared" si="3"/>
        <v>1.6241870239928726E-3</v>
      </c>
      <c r="L9" s="79"/>
      <c r="M9" s="80"/>
      <c r="N9" s="81">
        <f>分析係数表!H12</f>
        <v>9.8185381223642884E-2</v>
      </c>
      <c r="O9" s="82">
        <f t="shared" si="4"/>
        <v>1.8937692684246892</v>
      </c>
      <c r="P9" s="76">
        <f>分析係数表!C12</f>
        <v>2.7665742374590407E-2</v>
      </c>
      <c r="Q9" s="82">
        <f t="shared" si="5"/>
        <v>5.2392532697154E-2</v>
      </c>
      <c r="R9" s="83">
        <v>5.8851781914802559E-2</v>
      </c>
      <c r="S9" s="84">
        <f t="shared" si="6"/>
        <v>7.1178944968697186E-2</v>
      </c>
      <c r="T9" s="85">
        <f>分析係数表!F12</f>
        <v>0.37027027027027026</v>
      </c>
      <c r="U9" s="86">
        <f t="shared" si="7"/>
        <v>2.63554471911122E-2</v>
      </c>
      <c r="V9" s="87">
        <f>分析係数表!D12</f>
        <v>5.1576576576576577E-2</v>
      </c>
      <c r="W9" s="88">
        <f t="shared" si="8"/>
        <v>0</v>
      </c>
      <c r="X9" s="76">
        <f>分析係数表!E12</f>
        <v>4.954954954954955E-2</v>
      </c>
      <c r="Y9" s="89">
        <f t="shared" si="9"/>
        <v>0</v>
      </c>
    </row>
    <row r="10" spans="1:25" x14ac:dyDescent="0.2">
      <c r="A10" s="6" t="s">
        <v>224</v>
      </c>
      <c r="B10" s="5" t="s">
        <v>28</v>
      </c>
      <c r="C10" s="90"/>
      <c r="D10" s="76">
        <f>投入係数表!X10</f>
        <v>7.0439446089810296E-3</v>
      </c>
      <c r="E10" s="77">
        <f t="shared" si="0"/>
        <v>0.70439446089810298</v>
      </c>
      <c r="F10" s="76">
        <f>分析係数表!C13</f>
        <v>0</v>
      </c>
      <c r="G10" s="77">
        <f t="shared" si="1"/>
        <v>0</v>
      </c>
      <c r="H10" s="77">
        <v>0</v>
      </c>
      <c r="I10" s="77">
        <f t="shared" si="2"/>
        <v>0</v>
      </c>
      <c r="J10" s="76">
        <f>分析係数表!G13</f>
        <v>0.24516960068699012</v>
      </c>
      <c r="K10" s="78">
        <f t="shared" si="3"/>
        <v>0</v>
      </c>
      <c r="L10" s="79"/>
      <c r="M10" s="80"/>
      <c r="N10" s="81">
        <f>分析係数表!H13</f>
        <v>1.522589073862381E-2</v>
      </c>
      <c r="O10" s="82">
        <f t="shared" si="4"/>
        <v>0.29367227183770006</v>
      </c>
      <c r="P10" s="76">
        <f>分析係数表!C13</f>
        <v>0</v>
      </c>
      <c r="Q10" s="82">
        <f t="shared" si="5"/>
        <v>0</v>
      </c>
      <c r="R10" s="83">
        <v>0</v>
      </c>
      <c r="S10" s="84">
        <f t="shared" si="6"/>
        <v>0</v>
      </c>
      <c r="T10" s="85">
        <f>分析係数表!F13</f>
        <v>0.38299699441820523</v>
      </c>
      <c r="U10" s="86">
        <f t="shared" si="7"/>
        <v>0</v>
      </c>
      <c r="V10" s="87">
        <f>分析係数表!D13</f>
        <v>0.13954486904250751</v>
      </c>
      <c r="W10" s="88">
        <f t="shared" si="8"/>
        <v>0</v>
      </c>
      <c r="X10" s="76">
        <f>分析係数表!E13</f>
        <v>0.1348218119364534</v>
      </c>
      <c r="Y10" s="89">
        <f t="shared" si="9"/>
        <v>0</v>
      </c>
    </row>
    <row r="11" spans="1:25" x14ac:dyDescent="0.2">
      <c r="A11" s="6" t="s">
        <v>225</v>
      </c>
      <c r="B11" s="5" t="s">
        <v>268</v>
      </c>
      <c r="C11" s="90"/>
      <c r="D11" s="76">
        <f>投入係数表!X11</f>
        <v>4.4184743456335551E-2</v>
      </c>
      <c r="E11" s="77">
        <f t="shared" si="0"/>
        <v>4.4184743456335553</v>
      </c>
      <c r="F11" s="76">
        <f>分析係数表!C14</f>
        <v>8.758537565287261E-2</v>
      </c>
      <c r="G11" s="77">
        <f t="shared" si="1"/>
        <v>0.38699373537489545</v>
      </c>
      <c r="H11" s="77">
        <v>0.43330554091762363</v>
      </c>
      <c r="I11" s="77">
        <f t="shared" si="2"/>
        <v>0.43330554091762363</v>
      </c>
      <c r="J11" s="76">
        <f>分析係数表!G14</f>
        <v>0.1675092686215032</v>
      </c>
      <c r="K11" s="78">
        <f t="shared" si="3"/>
        <v>7.2582694248755963E-2</v>
      </c>
      <c r="L11" s="79"/>
      <c r="M11" s="80"/>
      <c r="N11" s="81">
        <f>分析係数表!H14</f>
        <v>1.2392049875599189E-3</v>
      </c>
      <c r="O11" s="82">
        <f t="shared" si="4"/>
        <v>2.390140256597054E-2</v>
      </c>
      <c r="P11" s="76">
        <f>分析係数表!C14</f>
        <v>8.758537565287261E-2</v>
      </c>
      <c r="Q11" s="82">
        <f t="shared" si="5"/>
        <v>2.0934133223710631E-3</v>
      </c>
      <c r="R11" s="83">
        <v>2.4818869892761317E-2</v>
      </c>
      <c r="S11" s="84">
        <f t="shared" si="6"/>
        <v>0.45812441081038496</v>
      </c>
      <c r="T11" s="85">
        <f>分析係数表!F14</f>
        <v>0.31985170205594876</v>
      </c>
      <c r="U11" s="86">
        <f t="shared" si="7"/>
        <v>0.14653187255108033</v>
      </c>
      <c r="V11" s="87">
        <f>分析係数表!D14</f>
        <v>3.3704078193461412E-2</v>
      </c>
      <c r="W11" s="88">
        <f t="shared" si="8"/>
        <v>0</v>
      </c>
      <c r="X11" s="76">
        <f>分析係数表!E14</f>
        <v>2.8985507246376812E-2</v>
      </c>
      <c r="Y11" s="89">
        <f t="shared" si="9"/>
        <v>0</v>
      </c>
    </row>
    <row r="12" spans="1:25" x14ac:dyDescent="0.2">
      <c r="A12" s="6" t="s">
        <v>226</v>
      </c>
      <c r="B12" s="5" t="s">
        <v>29</v>
      </c>
      <c r="C12" s="90"/>
      <c r="D12" s="76">
        <f>投入係数表!X12</f>
        <v>3.9542143600416232E-2</v>
      </c>
      <c r="E12" s="77">
        <f t="shared" si="0"/>
        <v>3.9542143600416231</v>
      </c>
      <c r="F12" s="76">
        <f>分析係数表!C15</f>
        <v>0</v>
      </c>
      <c r="G12" s="77">
        <f t="shared" si="1"/>
        <v>0</v>
      </c>
      <c r="H12" s="77">
        <v>0</v>
      </c>
      <c r="I12" s="77">
        <f t="shared" si="2"/>
        <v>0</v>
      </c>
      <c r="J12" s="76">
        <f>分析係数表!G15</f>
        <v>9.5604813172894237E-2</v>
      </c>
      <c r="K12" s="78">
        <f t="shared" si="3"/>
        <v>0</v>
      </c>
      <c r="L12" s="79"/>
      <c r="M12" s="80"/>
      <c r="N12" s="81">
        <f>分析係数表!H15</f>
        <v>9.0490782812515016E-3</v>
      </c>
      <c r="O12" s="82">
        <f t="shared" si="4"/>
        <v>0.17453582338871512</v>
      </c>
      <c r="P12" s="76">
        <f>分析係数表!C15</f>
        <v>0</v>
      </c>
      <c r="Q12" s="82">
        <f t="shared" si="5"/>
        <v>0</v>
      </c>
      <c r="R12" s="83">
        <v>0</v>
      </c>
      <c r="S12" s="84">
        <f t="shared" si="6"/>
        <v>0</v>
      </c>
      <c r="T12" s="85">
        <f>分析係数表!F15</f>
        <v>0.30347055098163395</v>
      </c>
      <c r="U12" s="86">
        <f t="shared" si="7"/>
        <v>0</v>
      </c>
      <c r="V12" s="87">
        <f>分析係数表!D15</f>
        <v>2.4585180493983533E-2</v>
      </c>
      <c r="W12" s="88">
        <f t="shared" si="8"/>
        <v>0</v>
      </c>
      <c r="X12" s="76">
        <f>分析係数表!E15</f>
        <v>2.2317922735908803E-2</v>
      </c>
      <c r="Y12" s="89">
        <f t="shared" si="9"/>
        <v>0</v>
      </c>
    </row>
    <row r="13" spans="1:25" x14ac:dyDescent="0.2">
      <c r="A13" s="6" t="s">
        <v>227</v>
      </c>
      <c r="B13" s="5" t="s">
        <v>30</v>
      </c>
      <c r="C13" s="90"/>
      <c r="D13" s="76">
        <f>投入係数表!X13</f>
        <v>2.2412551028576002E-3</v>
      </c>
      <c r="E13" s="77">
        <f t="shared" si="0"/>
        <v>0.22412551028576003</v>
      </c>
      <c r="F13" s="76">
        <f>分析係数表!C16</f>
        <v>0.11006875655518</v>
      </c>
      <c r="G13" s="77">
        <f t="shared" si="1"/>
        <v>2.4669216229448811E-2</v>
      </c>
      <c r="H13" s="77">
        <v>6.246755159663326E-2</v>
      </c>
      <c r="I13" s="77">
        <f t="shared" si="2"/>
        <v>6.246755159663326E-2</v>
      </c>
      <c r="J13" s="76">
        <f>分析係数表!G16</f>
        <v>3.3349328214971212E-2</v>
      </c>
      <c r="K13" s="78">
        <f t="shared" si="3"/>
        <v>2.0832508809817715E-3</v>
      </c>
      <c r="L13" s="79"/>
      <c r="M13" s="80"/>
      <c r="N13" s="81">
        <f>分析係数表!H16</f>
        <v>1.7877213037589219E-2</v>
      </c>
      <c r="O13" s="82">
        <f t="shared" si="4"/>
        <v>0.344810156397451</v>
      </c>
      <c r="P13" s="76">
        <f>分析係数表!C16</f>
        <v>0.11006875655518</v>
      </c>
      <c r="Q13" s="82">
        <f t="shared" si="5"/>
        <v>3.7952825162264579E-2</v>
      </c>
      <c r="R13" s="83">
        <v>4.932689191653513E-2</v>
      </c>
      <c r="S13" s="84">
        <f t="shared" si="6"/>
        <v>0.11179444351316839</v>
      </c>
      <c r="T13" s="85">
        <f>分析係数表!F16</f>
        <v>0.28862763915547024</v>
      </c>
      <c r="U13" s="86">
        <f t="shared" si="7"/>
        <v>3.226696630190537E-2</v>
      </c>
      <c r="V13" s="87">
        <f>分析係数表!D16</f>
        <v>1.6314779270633396E-2</v>
      </c>
      <c r="W13" s="88">
        <f t="shared" si="8"/>
        <v>0</v>
      </c>
      <c r="X13" s="76">
        <f>分析係数表!E16</f>
        <v>1.6554702495201537E-2</v>
      </c>
      <c r="Y13" s="89">
        <f t="shared" si="9"/>
        <v>0</v>
      </c>
    </row>
    <row r="14" spans="1:25" x14ac:dyDescent="0.2">
      <c r="A14" s="6" t="s">
        <v>2</v>
      </c>
      <c r="B14" s="5" t="s">
        <v>365</v>
      </c>
      <c r="C14" s="90"/>
      <c r="D14" s="76">
        <f>投入係数表!X14</f>
        <v>6.6837428960217715E-2</v>
      </c>
      <c r="E14" s="77">
        <f t="shared" si="0"/>
        <v>6.6837428960217711</v>
      </c>
      <c r="F14" s="76">
        <f>分析係数表!C17</f>
        <v>0.13914449142004481</v>
      </c>
      <c r="G14" s="77">
        <f t="shared" si="1"/>
        <v>0.93000600604928685</v>
      </c>
      <c r="H14" s="77">
        <v>1.0185373562068047</v>
      </c>
      <c r="I14" s="77">
        <f t="shared" si="2"/>
        <v>1.0185373562068047</v>
      </c>
      <c r="J14" s="76">
        <f>分析係数表!G17</f>
        <v>0.21214924452667283</v>
      </c>
      <c r="K14" s="78">
        <f t="shared" si="3"/>
        <v>0.2160819306414683</v>
      </c>
      <c r="L14" s="79"/>
      <c r="M14" s="80"/>
      <c r="N14" s="81">
        <f>分析係数表!H17</f>
        <v>3.1124218292202617E-3</v>
      </c>
      <c r="O14" s="82">
        <f t="shared" si="4"/>
        <v>6.0031429700577177E-2</v>
      </c>
      <c r="P14" s="76">
        <f>分析係数表!C17</f>
        <v>0.13914449142004481</v>
      </c>
      <c r="Q14" s="82">
        <f t="shared" si="5"/>
        <v>8.3530427549049838E-3</v>
      </c>
      <c r="R14" s="83">
        <v>2.2193276078682166E-2</v>
      </c>
      <c r="S14" s="84">
        <f t="shared" si="6"/>
        <v>1.040730632285487</v>
      </c>
      <c r="T14" s="85">
        <f>分析係数表!F17</f>
        <v>0.32223250077089116</v>
      </c>
      <c r="U14" s="86">
        <f t="shared" si="7"/>
        <v>0.33535723427022324</v>
      </c>
      <c r="V14" s="87">
        <f>分析係数表!D17</f>
        <v>3.12981806968856E-2</v>
      </c>
      <c r="W14" s="88">
        <f t="shared" si="8"/>
        <v>0</v>
      </c>
      <c r="X14" s="76">
        <f>分析係数表!E17</f>
        <v>2.8677150786308975E-2</v>
      </c>
      <c r="Y14" s="89">
        <f t="shared" si="9"/>
        <v>0</v>
      </c>
    </row>
    <row r="15" spans="1:25" x14ac:dyDescent="0.2">
      <c r="A15" s="6" t="s">
        <v>3</v>
      </c>
      <c r="B15" s="5" t="s">
        <v>31</v>
      </c>
      <c r="C15" s="90"/>
      <c r="D15" s="76">
        <f>投入係数表!X15</f>
        <v>1.0365804850716401E-2</v>
      </c>
      <c r="E15" s="77">
        <f t="shared" si="0"/>
        <v>1.03658048507164</v>
      </c>
      <c r="F15" s="76">
        <f>分析係数表!C18</f>
        <v>1</v>
      </c>
      <c r="G15" s="77">
        <f t="shared" si="1"/>
        <v>1.03658048507164</v>
      </c>
      <c r="H15" s="77">
        <v>1.2245918748754439</v>
      </c>
      <c r="I15" s="77">
        <f t="shared" si="2"/>
        <v>1.2245918748754439</v>
      </c>
      <c r="J15" s="76">
        <f>分析係数表!G18</f>
        <v>0.2156836946153087</v>
      </c>
      <c r="K15" s="78">
        <f t="shared" si="3"/>
        <v>0.26412449996902354</v>
      </c>
      <c r="L15" s="79"/>
      <c r="M15" s="80"/>
      <c r="N15" s="81">
        <f>分析係数表!H18</f>
        <v>4.8031201068213914E-4</v>
      </c>
      <c r="O15" s="82">
        <f t="shared" si="4"/>
        <v>9.2641095216940087E-3</v>
      </c>
      <c r="P15" s="76">
        <f>分析係数表!C18</f>
        <v>1</v>
      </c>
      <c r="Q15" s="82">
        <f t="shared" si="5"/>
        <v>9.2641095216940087E-3</v>
      </c>
      <c r="R15" s="83">
        <v>3.5843191681515132E-2</v>
      </c>
      <c r="S15" s="84">
        <f t="shared" si="6"/>
        <v>1.260435066556959</v>
      </c>
      <c r="T15" s="85">
        <f>分析係数表!F18</f>
        <v>0.45886648465511004</v>
      </c>
      <c r="U15" s="86">
        <f t="shared" si="7"/>
        <v>0.57837140812702148</v>
      </c>
      <c r="V15" s="87">
        <f>分析係数表!D18</f>
        <v>2.7301733495608698E-2</v>
      </c>
      <c r="W15" s="88">
        <f t="shared" si="8"/>
        <v>0</v>
      </c>
      <c r="X15" s="76">
        <f>分析係数表!E18</f>
        <v>2.9308246439261866E-2</v>
      </c>
      <c r="Y15" s="89">
        <f t="shared" si="9"/>
        <v>0</v>
      </c>
    </row>
    <row r="16" spans="1:25" x14ac:dyDescent="0.2">
      <c r="A16" s="6" t="s">
        <v>4</v>
      </c>
      <c r="B16" s="5" t="s">
        <v>32</v>
      </c>
      <c r="C16" s="90"/>
      <c r="D16" s="76">
        <f>投入係数表!X16</f>
        <v>7.4441687344913151E-3</v>
      </c>
      <c r="E16" s="77">
        <f t="shared" si="0"/>
        <v>0.74441687344913154</v>
      </c>
      <c r="F16" s="76">
        <f>分析係数表!C19</f>
        <v>0.27592808390211421</v>
      </c>
      <c r="G16" s="77">
        <f t="shared" si="1"/>
        <v>0.20540552151522151</v>
      </c>
      <c r="H16" s="77">
        <v>0.30585198454206003</v>
      </c>
      <c r="I16" s="77">
        <f t="shared" si="2"/>
        <v>0.30585198454206003</v>
      </c>
      <c r="J16" s="76">
        <f>分析係数表!G19</f>
        <v>5.7631973809848587E-2</v>
      </c>
      <c r="K16" s="78">
        <f t="shared" si="3"/>
        <v>1.7626853562818217E-2</v>
      </c>
      <c r="L16" s="79"/>
      <c r="M16" s="80"/>
      <c r="N16" s="81">
        <f>分析係数表!H19</f>
        <v>-1.2488112277735618E-4</v>
      </c>
      <c r="O16" s="82">
        <f t="shared" si="4"/>
        <v>-2.4086684756404421E-3</v>
      </c>
      <c r="P16" s="76">
        <f>分析係数表!C19</f>
        <v>0.27592808390211421</v>
      </c>
      <c r="Q16" s="82">
        <f t="shared" si="5"/>
        <v>-6.6461927723889338E-4</v>
      </c>
      <c r="R16" s="83">
        <v>6.9826936698038095E-3</v>
      </c>
      <c r="S16" s="84">
        <f t="shared" si="6"/>
        <v>0.31283467821186384</v>
      </c>
      <c r="T16" s="85">
        <f>分析係数表!F19</f>
        <v>0.23987177738371299</v>
      </c>
      <c r="U16" s="86">
        <f t="shared" si="7"/>
        <v>7.5040210289941692E-2</v>
      </c>
      <c r="V16" s="87">
        <f>分析係数表!D19</f>
        <v>7.502387123175556E-4</v>
      </c>
      <c r="W16" s="88">
        <f t="shared" si="8"/>
        <v>0</v>
      </c>
      <c r="X16" s="76">
        <f>分析係数表!E19</f>
        <v>8.1844223161915155E-4</v>
      </c>
      <c r="Y16" s="89">
        <f t="shared" si="9"/>
        <v>0</v>
      </c>
    </row>
    <row r="17" spans="1:25" x14ac:dyDescent="0.2">
      <c r="A17" s="6" t="s">
        <v>5</v>
      </c>
      <c r="B17" s="5" t="s">
        <v>33</v>
      </c>
      <c r="C17" s="90"/>
      <c r="D17" s="76">
        <f>投入係数表!X17</f>
        <v>2.6174657808372689E-2</v>
      </c>
      <c r="E17" s="77">
        <f t="shared" si="0"/>
        <v>2.6174657808372688</v>
      </c>
      <c r="F17" s="76">
        <f>分析係数表!C20</f>
        <v>2.5484643868438295E-2</v>
      </c>
      <c r="G17" s="77">
        <f t="shared" si="1"/>
        <v>6.6705183262461554E-2</v>
      </c>
      <c r="H17" s="77">
        <v>7.2011769830090652E-2</v>
      </c>
      <c r="I17" s="77">
        <f t="shared" si="2"/>
        <v>7.2011769830090652E-2</v>
      </c>
      <c r="J17" s="76">
        <f>分析係数表!G20</f>
        <v>9.947643979057591E-2</v>
      </c>
      <c r="K17" s="78">
        <f t="shared" si="3"/>
        <v>7.1634744857158239E-3</v>
      </c>
      <c r="L17" s="79"/>
      <c r="M17" s="80"/>
      <c r="N17" s="81">
        <f>分析係数表!H20</f>
        <v>5.9558689324585256E-4</v>
      </c>
      <c r="O17" s="82">
        <f t="shared" si="4"/>
        <v>1.1487495806900571E-2</v>
      </c>
      <c r="P17" s="76">
        <f>分析係数表!C20</f>
        <v>2.5484643868438295E-2</v>
      </c>
      <c r="Q17" s="82">
        <f t="shared" si="5"/>
        <v>2.9275473957903928E-4</v>
      </c>
      <c r="R17" s="83">
        <v>1.1957327813310738E-3</v>
      </c>
      <c r="S17" s="84">
        <f t="shared" si="6"/>
        <v>7.3207502611421726E-2</v>
      </c>
      <c r="T17" s="85">
        <f>分析係数表!F20</f>
        <v>0.22338568935427575</v>
      </c>
      <c r="U17" s="86">
        <f t="shared" si="7"/>
        <v>1.6353508436757383E-2</v>
      </c>
      <c r="V17" s="87">
        <f>分析係数表!D20</f>
        <v>0.15532286212914484</v>
      </c>
      <c r="W17" s="88">
        <f t="shared" si="8"/>
        <v>0</v>
      </c>
      <c r="X17" s="76">
        <f>分析係数表!E20</f>
        <v>0.17102966841186737</v>
      </c>
      <c r="Y17" s="89">
        <f t="shared" si="9"/>
        <v>0</v>
      </c>
    </row>
    <row r="18" spans="1:25" x14ac:dyDescent="0.2">
      <c r="A18" s="6" t="s">
        <v>6</v>
      </c>
      <c r="B18" s="5" t="s">
        <v>34</v>
      </c>
      <c r="C18" s="90"/>
      <c r="D18" s="76">
        <f>投入係数表!X18</f>
        <v>2.413351476827023E-2</v>
      </c>
      <c r="E18" s="77">
        <f t="shared" si="0"/>
        <v>2.4133514768270232</v>
      </c>
      <c r="F18" s="76">
        <f>分析係数表!C21</f>
        <v>0.22087867795243854</v>
      </c>
      <c r="G18" s="77">
        <f t="shared" si="1"/>
        <v>0.53305788363611806</v>
      </c>
      <c r="H18" s="77">
        <v>0.57725018163394193</v>
      </c>
      <c r="I18" s="77">
        <f t="shared" si="2"/>
        <v>0.57725018163394193</v>
      </c>
      <c r="J18" s="76">
        <f>分析係数表!G21</f>
        <v>0.28511270745603173</v>
      </c>
      <c r="K18" s="78">
        <f t="shared" si="3"/>
        <v>0.16458136216513927</v>
      </c>
      <c r="L18" s="79"/>
      <c r="M18" s="80"/>
      <c r="N18" s="81">
        <f>分析係数表!H21</f>
        <v>9.8944274200520651E-4</v>
      </c>
      <c r="O18" s="82">
        <f t="shared" si="4"/>
        <v>1.9084065614689654E-2</v>
      </c>
      <c r="P18" s="76">
        <f>分析係数表!C21</f>
        <v>0.22087867795243854</v>
      </c>
      <c r="Q18" s="82">
        <f t="shared" si="5"/>
        <v>4.2152631829302425E-3</v>
      </c>
      <c r="R18" s="83">
        <v>1.28020466792337E-2</v>
      </c>
      <c r="S18" s="84">
        <f t="shared" si="6"/>
        <v>0.59005222831317561</v>
      </c>
      <c r="T18" s="85">
        <f>分析係数表!F21</f>
        <v>0.42531582858558337</v>
      </c>
      <c r="U18" s="86">
        <f t="shared" si="7"/>
        <v>0.25095855239378811</v>
      </c>
      <c r="V18" s="87">
        <f>分析係数表!D21</f>
        <v>6.1431756254644539E-2</v>
      </c>
      <c r="W18" s="88">
        <f t="shared" si="8"/>
        <v>0</v>
      </c>
      <c r="X18" s="76">
        <f>分析係数表!E21</f>
        <v>5.1523408471637354E-2</v>
      </c>
      <c r="Y18" s="89">
        <f t="shared" si="9"/>
        <v>0</v>
      </c>
    </row>
    <row r="19" spans="1:25" x14ac:dyDescent="0.2">
      <c r="A19" s="6" t="s">
        <v>7</v>
      </c>
      <c r="B19" s="5" t="s">
        <v>269</v>
      </c>
      <c r="C19" s="90"/>
      <c r="D19" s="76">
        <f>投入係数表!X19</f>
        <v>1.1606499639798286E-3</v>
      </c>
      <c r="E19" s="77">
        <f t="shared" si="0"/>
        <v>0.11606499639798286</v>
      </c>
      <c r="F19" s="76">
        <f>分析係数表!C22</f>
        <v>2.2900763358778664E-2</v>
      </c>
      <c r="G19" s="77">
        <f t="shared" si="1"/>
        <v>2.6579770167477037E-3</v>
      </c>
      <c r="H19" s="77">
        <v>3.3968299223584189E-3</v>
      </c>
      <c r="I19" s="77">
        <f t="shared" si="2"/>
        <v>3.3968299223584189E-3</v>
      </c>
      <c r="J19" s="76">
        <f>分析係数表!G22</f>
        <v>0.19537275064267351</v>
      </c>
      <c r="K19" s="78">
        <f t="shared" si="3"/>
        <v>6.6364800539650342E-4</v>
      </c>
      <c r="L19" s="79"/>
      <c r="M19" s="80"/>
      <c r="N19" s="81">
        <f>分析係数表!H22</f>
        <v>4.8031201068213912E-5</v>
      </c>
      <c r="O19" s="82">
        <f t="shared" si="4"/>
        <v>9.2641095216940085E-4</v>
      </c>
      <c r="P19" s="76">
        <f>分析係数表!C22</f>
        <v>2.2900763358778664E-2</v>
      </c>
      <c r="Q19" s="82">
        <f t="shared" si="5"/>
        <v>2.1215517988612268E-5</v>
      </c>
      <c r="R19" s="83">
        <v>2.6712515381109413E-4</v>
      </c>
      <c r="S19" s="84">
        <f t="shared" si="6"/>
        <v>3.663955076169513E-3</v>
      </c>
      <c r="T19" s="85">
        <f>分析係数表!F22</f>
        <v>0.41388174807197942</v>
      </c>
      <c r="U19" s="86">
        <f t="shared" si="7"/>
        <v>1.5164441317822405E-3</v>
      </c>
      <c r="V19" s="87">
        <f>分析係数表!D22</f>
        <v>2.313624678663239E-2</v>
      </c>
      <c r="W19" s="88">
        <f t="shared" si="8"/>
        <v>0</v>
      </c>
      <c r="X19" s="76">
        <f>分析係数表!E22</f>
        <v>1.713796058269066E-2</v>
      </c>
      <c r="Y19" s="89">
        <f t="shared" si="9"/>
        <v>0</v>
      </c>
    </row>
    <row r="20" spans="1:25" x14ac:dyDescent="0.2">
      <c r="A20" s="6" t="s">
        <v>8</v>
      </c>
      <c r="B20" s="5" t="s">
        <v>270</v>
      </c>
      <c r="C20" s="90"/>
      <c r="D20" s="76">
        <f>投入係数表!X20</f>
        <v>2.8015688785720002E-4</v>
      </c>
      <c r="E20" s="77">
        <f t="shared" si="0"/>
        <v>2.8015688785720003E-2</v>
      </c>
      <c r="F20" s="76">
        <f>分析係数表!C23</f>
        <v>0</v>
      </c>
      <c r="G20" s="77">
        <f t="shared" si="1"/>
        <v>0</v>
      </c>
      <c r="H20" s="77">
        <v>0</v>
      </c>
      <c r="I20" s="77">
        <f t="shared" si="2"/>
        <v>0</v>
      </c>
      <c r="J20" s="76">
        <f>分析係数表!G23</f>
        <v>0.21568627450980393</v>
      </c>
      <c r="K20" s="78">
        <f t="shared" si="3"/>
        <v>0</v>
      </c>
      <c r="L20" s="79"/>
      <c r="M20" s="80"/>
      <c r="N20" s="81">
        <f>分析係数表!H23</f>
        <v>2.8818720640928347E-5</v>
      </c>
      <c r="O20" s="82">
        <f t="shared" si="4"/>
        <v>5.5584657130164047E-4</v>
      </c>
      <c r="P20" s="76">
        <f>分析係数表!C23</f>
        <v>0</v>
      </c>
      <c r="Q20" s="82">
        <f t="shared" si="5"/>
        <v>0</v>
      </c>
      <c r="R20" s="83">
        <v>0</v>
      </c>
      <c r="S20" s="84">
        <f t="shared" si="6"/>
        <v>0</v>
      </c>
      <c r="T20" s="85">
        <f>分析係数表!F23</f>
        <v>0.44049247606019154</v>
      </c>
      <c r="U20" s="86">
        <f t="shared" si="7"/>
        <v>0</v>
      </c>
      <c r="V20" s="87">
        <f>分析係数表!D23</f>
        <v>5.6087551299589603E-2</v>
      </c>
      <c r="W20" s="88">
        <f t="shared" si="8"/>
        <v>0</v>
      </c>
      <c r="X20" s="76">
        <f>分析係数表!E23</f>
        <v>5.0615595075239397E-2</v>
      </c>
      <c r="Y20" s="89">
        <f t="shared" si="9"/>
        <v>0</v>
      </c>
    </row>
    <row r="21" spans="1:25" x14ac:dyDescent="0.2">
      <c r="A21" s="6" t="s">
        <v>9</v>
      </c>
      <c r="B21" s="5" t="s">
        <v>271</v>
      </c>
      <c r="C21" s="90"/>
      <c r="D21" s="76">
        <f>投入係数表!X21</f>
        <v>4.0022412551028578E-4</v>
      </c>
      <c r="E21" s="77">
        <f t="shared" si="0"/>
        <v>4.0022412551028577E-2</v>
      </c>
      <c r="F21" s="76">
        <f>分析係数表!C24</f>
        <v>0.12778993435448582</v>
      </c>
      <c r="G21" s="77">
        <f t="shared" si="1"/>
        <v>5.1144614726040911E-3</v>
      </c>
      <c r="H21" s="77">
        <v>7.2291059808968633E-3</v>
      </c>
      <c r="I21" s="77">
        <f t="shared" si="2"/>
        <v>7.2291059808968633E-3</v>
      </c>
      <c r="J21" s="76">
        <f>分析係数表!G24</f>
        <v>0.20582120582120583</v>
      </c>
      <c r="K21" s="78">
        <f t="shared" si="3"/>
        <v>1.4879033099974835E-3</v>
      </c>
      <c r="L21" s="79"/>
      <c r="M21" s="80"/>
      <c r="N21" s="81">
        <f>分析係数表!H24</f>
        <v>3.7464336833206854E-4</v>
      </c>
      <c r="O21" s="82">
        <f t="shared" si="4"/>
        <v>7.226005426921327E-3</v>
      </c>
      <c r="P21" s="76">
        <f>分析係数表!C24</f>
        <v>0.12778993435448582</v>
      </c>
      <c r="Q21" s="82">
        <f t="shared" si="5"/>
        <v>9.2341075915143469E-4</v>
      </c>
      <c r="R21" s="83">
        <v>5.281250205216274E-3</v>
      </c>
      <c r="S21" s="84">
        <f t="shared" si="6"/>
        <v>1.2510356186113137E-2</v>
      </c>
      <c r="T21" s="85">
        <f>分析係数表!F24</f>
        <v>0.38877338877338879</v>
      </c>
      <c r="U21" s="86">
        <f t="shared" si="7"/>
        <v>4.8636935692373323E-3</v>
      </c>
      <c r="V21" s="87">
        <f>分析係数表!D24</f>
        <v>2.0790020790020791E-3</v>
      </c>
      <c r="W21" s="88">
        <f t="shared" si="8"/>
        <v>0</v>
      </c>
      <c r="X21" s="76">
        <f>分析係数表!E24</f>
        <v>0</v>
      </c>
      <c r="Y21" s="89">
        <f t="shared" si="9"/>
        <v>0</v>
      </c>
    </row>
    <row r="22" spans="1:25" x14ac:dyDescent="0.2">
      <c r="A22" s="6" t="s">
        <v>10</v>
      </c>
      <c r="B22" s="5" t="s">
        <v>272</v>
      </c>
      <c r="C22" s="90"/>
      <c r="D22" s="76">
        <f>投入係数表!X22</f>
        <v>1.5088449531737774E-2</v>
      </c>
      <c r="E22" s="77">
        <f t="shared" si="0"/>
        <v>1.5088449531737773</v>
      </c>
      <c r="F22" s="76">
        <f>分析係数表!C25</f>
        <v>1.1170547514159801E-2</v>
      </c>
      <c r="G22" s="77">
        <f t="shared" si="1"/>
        <v>1.6854624240927898E-2</v>
      </c>
      <c r="H22" s="77">
        <v>1.8331991492263108E-2</v>
      </c>
      <c r="I22" s="77">
        <f t="shared" si="2"/>
        <v>1.8331991492263108E-2</v>
      </c>
      <c r="J22" s="76">
        <f>分析係数表!G25</f>
        <v>0.19560185185185186</v>
      </c>
      <c r="K22" s="78">
        <f t="shared" si="3"/>
        <v>3.5857714840190572E-3</v>
      </c>
      <c r="L22" s="79"/>
      <c r="M22" s="80"/>
      <c r="N22" s="81">
        <f>分析係数表!H25</f>
        <v>5.4755569217763858E-4</v>
      </c>
      <c r="O22" s="82">
        <f t="shared" si="4"/>
        <v>1.0561084854731168E-2</v>
      </c>
      <c r="P22" s="76">
        <f>分析係数表!C25</f>
        <v>1.1170547514159801E-2</v>
      </c>
      <c r="Q22" s="82">
        <f t="shared" si="5"/>
        <v>1.1797310017084797E-4</v>
      </c>
      <c r="R22" s="83">
        <v>1.2175145539493719E-3</v>
      </c>
      <c r="S22" s="84">
        <f t="shared" si="6"/>
        <v>1.954950604621248E-2</v>
      </c>
      <c r="T22" s="85">
        <f>分析係数表!F25</f>
        <v>0.34722222222222221</v>
      </c>
      <c r="U22" s="86">
        <f t="shared" si="7"/>
        <v>6.7880229327126661E-3</v>
      </c>
      <c r="V22" s="87">
        <f>分析係数表!D25</f>
        <v>0.24652777777777779</v>
      </c>
      <c r="W22" s="88">
        <f t="shared" si="8"/>
        <v>0</v>
      </c>
      <c r="X22" s="76">
        <f>分析係数表!E25</f>
        <v>0.22337962962962962</v>
      </c>
      <c r="Y22" s="89">
        <f t="shared" si="9"/>
        <v>0</v>
      </c>
    </row>
    <row r="23" spans="1:25" x14ac:dyDescent="0.2">
      <c r="A23" s="6" t="s">
        <v>11</v>
      </c>
      <c r="B23" s="5" t="s">
        <v>35</v>
      </c>
      <c r="C23" s="90"/>
      <c r="D23" s="76">
        <f>投入係数表!X23</f>
        <v>2.921636116225086E-3</v>
      </c>
      <c r="E23" s="77">
        <f t="shared" si="0"/>
        <v>0.29216361162250859</v>
      </c>
      <c r="F23" s="76">
        <f>分析係数表!C26</f>
        <v>0.68426150121065377</v>
      </c>
      <c r="G23" s="77">
        <f t="shared" si="1"/>
        <v>0.19991631148794414</v>
      </c>
      <c r="H23" s="77">
        <v>0.24093703381627862</v>
      </c>
      <c r="I23" s="77">
        <f t="shared" si="2"/>
        <v>0.24093703381627862</v>
      </c>
      <c r="J23" s="76">
        <f>分析係数表!G26</f>
        <v>0.19646752810874307</v>
      </c>
      <c r="K23" s="78">
        <f t="shared" si="3"/>
        <v>4.7336303463736899E-2</v>
      </c>
      <c r="L23" s="79"/>
      <c r="M23" s="80"/>
      <c r="N23" s="81">
        <f>分析係数表!H26</f>
        <v>1.1546700736798624E-2</v>
      </c>
      <c r="O23" s="82">
        <f t="shared" si="4"/>
        <v>0.22270919290152394</v>
      </c>
      <c r="P23" s="76">
        <f>分析係数表!C26</f>
        <v>0.68426150121065377</v>
      </c>
      <c r="Q23" s="82">
        <f t="shared" si="5"/>
        <v>0.15239132666820984</v>
      </c>
      <c r="R23" s="83">
        <v>0.17469734557390046</v>
      </c>
      <c r="S23" s="84">
        <f t="shared" si="6"/>
        <v>0.41563437939017911</v>
      </c>
      <c r="T23" s="85">
        <f>分析係数表!F26</f>
        <v>0.33441013592884711</v>
      </c>
      <c r="U23" s="86">
        <f t="shared" si="7"/>
        <v>0.13899234930857179</v>
      </c>
      <c r="V23" s="87">
        <f>分析係数表!D26</f>
        <v>3.0416177210941434E-2</v>
      </c>
      <c r="W23" s="88">
        <f t="shared" si="8"/>
        <v>0</v>
      </c>
      <c r="X23" s="76">
        <f>分析係数表!E26</f>
        <v>3.3227051518711193E-2</v>
      </c>
      <c r="Y23" s="89">
        <f t="shared" si="9"/>
        <v>0</v>
      </c>
    </row>
    <row r="24" spans="1:25" x14ac:dyDescent="0.2">
      <c r="A24" s="6" t="s">
        <v>12</v>
      </c>
      <c r="B24" s="5" t="s">
        <v>366</v>
      </c>
      <c r="C24" s="90"/>
      <c r="D24" s="76">
        <f>投入係数表!X24</f>
        <v>4.0022412551028574E-5</v>
      </c>
      <c r="E24" s="77">
        <f t="shared" si="0"/>
        <v>4.0022412551028574E-3</v>
      </c>
      <c r="F24" s="76">
        <f>分析係数表!C27</f>
        <v>0.55841188231933736</v>
      </c>
      <c r="G24" s="77">
        <f t="shared" si="1"/>
        <v>2.2348990727580936E-3</v>
      </c>
      <c r="H24" s="77">
        <v>4.0878489087489128E-3</v>
      </c>
      <c r="I24" s="77">
        <f t="shared" si="2"/>
        <v>4.0878489087489128E-3</v>
      </c>
      <c r="J24" s="76">
        <f>分析係数表!G27</f>
        <v>0.17085913312693499</v>
      </c>
      <c r="K24" s="78">
        <f t="shared" si="3"/>
        <v>6.984463209027264E-4</v>
      </c>
      <c r="L24" s="79"/>
      <c r="M24" s="80"/>
      <c r="N24" s="81">
        <f>分析係数表!H27</f>
        <v>1.1844494183421551E-2</v>
      </c>
      <c r="O24" s="82">
        <f t="shared" si="4"/>
        <v>0.22845294080497425</v>
      </c>
      <c r="P24" s="76">
        <f>分析係数表!C27</f>
        <v>0.55841188231933736</v>
      </c>
      <c r="Q24" s="82">
        <f t="shared" si="5"/>
        <v>0.12757083669629382</v>
      </c>
      <c r="R24" s="83">
        <v>0.13059631790639634</v>
      </c>
      <c r="S24" s="84">
        <f t="shared" si="6"/>
        <v>0.13468416681514525</v>
      </c>
      <c r="T24" s="85">
        <f>分析係数表!F27</f>
        <v>0.32159442724458204</v>
      </c>
      <c r="U24" s="86">
        <f t="shared" si="7"/>
        <v>4.3313677485830378E-2</v>
      </c>
      <c r="V24" s="87">
        <f>分析係数表!D27</f>
        <v>0</v>
      </c>
      <c r="W24" s="88">
        <f t="shared" si="8"/>
        <v>0</v>
      </c>
      <c r="X24" s="76">
        <f>分析係数表!E27</f>
        <v>0</v>
      </c>
      <c r="Y24" s="89">
        <f t="shared" si="9"/>
        <v>0</v>
      </c>
    </row>
    <row r="25" spans="1:25" x14ac:dyDescent="0.2">
      <c r="A25" s="6" t="s">
        <v>13</v>
      </c>
      <c r="B25" s="5" t="s">
        <v>192</v>
      </c>
      <c r="C25" s="90"/>
      <c r="D25" s="76">
        <f>投入係数表!X25</f>
        <v>0</v>
      </c>
      <c r="E25" s="77">
        <f t="shared" si="0"/>
        <v>0</v>
      </c>
      <c r="F25" s="76">
        <f>分析係数表!C28</f>
        <v>4.6678935921030562E-2</v>
      </c>
      <c r="G25" s="77">
        <f t="shared" si="1"/>
        <v>0</v>
      </c>
      <c r="H25" s="77">
        <v>5.9598581683347456E-3</v>
      </c>
      <c r="I25" s="77">
        <f t="shared" si="2"/>
        <v>5.9598581683347456E-3</v>
      </c>
      <c r="J25" s="76">
        <f>分析係数表!G28</f>
        <v>0.12480417754569191</v>
      </c>
      <c r="K25" s="78">
        <f t="shared" si="3"/>
        <v>7.4381519698799177E-4</v>
      </c>
      <c r="L25" s="79"/>
      <c r="M25" s="80"/>
      <c r="N25" s="81">
        <f>分析係数表!H28</f>
        <v>2.1854196486037331E-2</v>
      </c>
      <c r="O25" s="82">
        <f t="shared" si="4"/>
        <v>0.42151698323707737</v>
      </c>
      <c r="P25" s="76">
        <f>分析係数表!C28</f>
        <v>4.6678935921030562E-2</v>
      </c>
      <c r="Q25" s="82">
        <f t="shared" si="5"/>
        <v>1.9675964250149648E-2</v>
      </c>
      <c r="R25" s="83">
        <v>2.1196310883260752E-2</v>
      </c>
      <c r="S25" s="84">
        <f t="shared" si="6"/>
        <v>2.71561690515955E-2</v>
      </c>
      <c r="T25" s="85">
        <f>分析係数表!F28</f>
        <v>0.21409921671018275</v>
      </c>
      <c r="U25" s="86">
        <f t="shared" si="7"/>
        <v>5.8141145227959034E-3</v>
      </c>
      <c r="V25" s="87">
        <f>分析係数表!D28</f>
        <v>3.7075718015665796E-2</v>
      </c>
      <c r="W25" s="88">
        <f t="shared" si="8"/>
        <v>0</v>
      </c>
      <c r="X25" s="76">
        <f>分析係数表!E28</f>
        <v>3.3420365535248041E-2</v>
      </c>
      <c r="Y25" s="89">
        <f t="shared" si="9"/>
        <v>0</v>
      </c>
    </row>
    <row r="26" spans="1:25" x14ac:dyDescent="0.2">
      <c r="A26" s="6" t="s">
        <v>14</v>
      </c>
      <c r="B26" s="5" t="s">
        <v>50</v>
      </c>
      <c r="C26" s="75">
        <f>最終需要_まとめ!C27</f>
        <v>100</v>
      </c>
      <c r="D26" s="76">
        <f>投入係数表!X26</f>
        <v>4.8186984711438403E-2</v>
      </c>
      <c r="E26" s="77">
        <f t="shared" si="0"/>
        <v>4.8186984711438408</v>
      </c>
      <c r="F26" s="76">
        <f>分析係数表!C29</f>
        <v>0.714898177920686</v>
      </c>
      <c r="G26" s="77">
        <f t="shared" si="1"/>
        <v>3.4448787569699268</v>
      </c>
      <c r="H26" s="77">
        <v>3.714892114381783</v>
      </c>
      <c r="I26" s="77">
        <f t="shared" si="2"/>
        <v>103.71489211438178</v>
      </c>
      <c r="J26" s="76">
        <f>分析係数表!G29</f>
        <v>0.2589450092051549</v>
      </c>
      <c r="K26" s="78">
        <f t="shared" si="3"/>
        <v>26.85645369327024</v>
      </c>
      <c r="L26" s="79"/>
      <c r="M26" s="80"/>
      <c r="N26" s="81">
        <f>分析係数表!H29</f>
        <v>1.0662926637143489E-2</v>
      </c>
      <c r="O26" s="82">
        <f t="shared" si="4"/>
        <v>0.20566323138160697</v>
      </c>
      <c r="P26" s="76">
        <f>分析係数表!C29</f>
        <v>0.714898177920686</v>
      </c>
      <c r="Q26" s="82">
        <f t="shared" si="5"/>
        <v>0.14702826937999128</v>
      </c>
      <c r="R26" s="83">
        <v>0.24812688835341906</v>
      </c>
      <c r="S26" s="84">
        <f t="shared" si="6"/>
        <v>103.96301900273521</v>
      </c>
      <c r="T26" s="85">
        <f>分析係数表!F29</f>
        <v>0.37284879532538223</v>
      </c>
      <c r="U26" s="86">
        <f t="shared" si="7"/>
        <v>38.762486393559641</v>
      </c>
      <c r="V26" s="87">
        <f>分析係数表!D29</f>
        <v>6.5236532458176578E-3</v>
      </c>
      <c r="W26" s="88">
        <f t="shared" si="8"/>
        <v>1</v>
      </c>
      <c r="X26" s="76">
        <f>分析係数表!E29</f>
        <v>4.8026895061234294E-3</v>
      </c>
      <c r="Y26" s="89">
        <f t="shared" si="9"/>
        <v>0</v>
      </c>
    </row>
    <row r="27" spans="1:25" x14ac:dyDescent="0.2">
      <c r="A27" s="6" t="s">
        <v>15</v>
      </c>
      <c r="B27" s="5" t="s">
        <v>36</v>
      </c>
      <c r="C27" s="90"/>
      <c r="D27" s="76">
        <f>投入係数表!X27</f>
        <v>1.3207396141839431E-3</v>
      </c>
      <c r="E27" s="77">
        <f t="shared" si="0"/>
        <v>0.13207396141839431</v>
      </c>
      <c r="F27" s="76">
        <f>分析係数表!C30</f>
        <v>1</v>
      </c>
      <c r="G27" s="77">
        <f t="shared" si="1"/>
        <v>0.13207396141839431</v>
      </c>
      <c r="H27" s="77">
        <v>0.20814712884955716</v>
      </c>
      <c r="I27" s="77">
        <f t="shared" si="2"/>
        <v>0.20814712884955716</v>
      </c>
      <c r="J27" s="76">
        <f>分析係数表!G30</f>
        <v>0.34457852549986789</v>
      </c>
      <c r="K27" s="78">
        <f t="shared" si="3"/>
        <v>7.1723030746011426E-2</v>
      </c>
      <c r="L27" s="79"/>
      <c r="M27" s="80"/>
      <c r="N27" s="81">
        <f>分析係数表!H30</f>
        <v>0</v>
      </c>
      <c r="O27" s="82">
        <f t="shared" si="4"/>
        <v>0</v>
      </c>
      <c r="P27" s="76">
        <f>分析係数表!C30</f>
        <v>1</v>
      </c>
      <c r="Q27" s="82">
        <f t="shared" si="5"/>
        <v>0</v>
      </c>
      <c r="R27" s="83">
        <v>4.0508213569147425E-2</v>
      </c>
      <c r="S27" s="84">
        <f t="shared" si="6"/>
        <v>0.24865534241870457</v>
      </c>
      <c r="T27" s="85">
        <f>分析係数表!F30</f>
        <v>0.44032414339822074</v>
      </c>
      <c r="U27" s="86">
        <f t="shared" si="7"/>
        <v>0.10948895065190735</v>
      </c>
      <c r="V27" s="87">
        <f>分析係数表!D30</f>
        <v>0.11177662291905223</v>
      </c>
      <c r="W27" s="88">
        <f t="shared" si="8"/>
        <v>0</v>
      </c>
      <c r="X27" s="76">
        <f>分析係数表!E30</f>
        <v>7.5662820399894304E-2</v>
      </c>
      <c r="Y27" s="89">
        <f t="shared" si="9"/>
        <v>0</v>
      </c>
    </row>
    <row r="28" spans="1:25" x14ac:dyDescent="0.2">
      <c r="A28" s="6" t="s">
        <v>16</v>
      </c>
      <c r="B28" s="5" t="s">
        <v>193</v>
      </c>
      <c r="C28" s="90"/>
      <c r="D28" s="76">
        <f>投入係数表!X28</f>
        <v>1.3127351316737373E-2</v>
      </c>
      <c r="E28" s="77">
        <f t="shared" si="0"/>
        <v>1.3127351316737372</v>
      </c>
      <c r="F28" s="76">
        <f>分析係数表!C31</f>
        <v>0.96265092809515229</v>
      </c>
      <c r="G28" s="77">
        <f t="shared" si="1"/>
        <v>1.263705692848835</v>
      </c>
      <c r="H28" s="77">
        <v>1.7244175324173869</v>
      </c>
      <c r="I28" s="77">
        <f t="shared" si="2"/>
        <v>1.7244175324173869</v>
      </c>
      <c r="J28" s="76">
        <f>分析係数表!G31</f>
        <v>7.0888135593220339E-2</v>
      </c>
      <c r="K28" s="78">
        <f t="shared" si="3"/>
        <v>0.12224074385733015</v>
      </c>
      <c r="L28" s="79"/>
      <c r="M28" s="80"/>
      <c r="N28" s="81">
        <f>分析係数表!H31</f>
        <v>2.4361425181798096E-2</v>
      </c>
      <c r="O28" s="82">
        <f t="shared" si="4"/>
        <v>0.46987563494032009</v>
      </c>
      <c r="P28" s="76">
        <f>分析係数表!C31</f>
        <v>0.96265092809515229</v>
      </c>
      <c r="Q28" s="82">
        <f t="shared" si="5"/>
        <v>0.45232621606459811</v>
      </c>
      <c r="R28" s="83">
        <v>0.64338701822904587</v>
      </c>
      <c r="S28" s="84">
        <f t="shared" si="6"/>
        <v>2.3678045506464329</v>
      </c>
      <c r="T28" s="85">
        <f>分析係数表!F31</f>
        <v>0.34461468926553673</v>
      </c>
      <c r="U28" s="86">
        <f t="shared" si="7"/>
        <v>0.81598022946254434</v>
      </c>
      <c r="V28" s="87">
        <f>分析係数表!D31</f>
        <v>2.2598870056497176E-3</v>
      </c>
      <c r="W28" s="88">
        <f t="shared" si="8"/>
        <v>0</v>
      </c>
      <c r="X28" s="76">
        <f>分析係数表!E31</f>
        <v>1.9706214689265535E-3</v>
      </c>
      <c r="Y28" s="89">
        <f t="shared" si="9"/>
        <v>0</v>
      </c>
    </row>
    <row r="29" spans="1:25" x14ac:dyDescent="0.2">
      <c r="A29" s="6" t="s">
        <v>17</v>
      </c>
      <c r="B29" s="5" t="s">
        <v>273</v>
      </c>
      <c r="C29" s="90"/>
      <c r="D29" s="76">
        <f>投入係数表!X29</f>
        <v>1.2006723765308573E-3</v>
      </c>
      <c r="E29" s="77">
        <f t="shared" si="0"/>
        <v>0.12006723765308573</v>
      </c>
      <c r="F29" s="76">
        <f>分析係数表!C32</f>
        <v>0.97339246119733924</v>
      </c>
      <c r="G29" s="77">
        <f t="shared" si="1"/>
        <v>0.11687254396830296</v>
      </c>
      <c r="H29" s="77">
        <v>0.15278269684243667</v>
      </c>
      <c r="I29" s="77">
        <f t="shared" si="2"/>
        <v>0.15278269684243667</v>
      </c>
      <c r="J29" s="76">
        <f>分析係数表!G32</f>
        <v>0.14027149321266968</v>
      </c>
      <c r="K29" s="78">
        <f t="shared" si="3"/>
        <v>2.1431057023147227E-2</v>
      </c>
      <c r="L29" s="79"/>
      <c r="M29" s="80"/>
      <c r="N29" s="81">
        <f>分析係数表!H32</f>
        <v>6.9260991940364464E-3</v>
      </c>
      <c r="O29" s="82">
        <f t="shared" si="4"/>
        <v>0.13358845930282759</v>
      </c>
      <c r="P29" s="76">
        <f>分析係数表!C32</f>
        <v>0.97339246119733924</v>
      </c>
      <c r="Q29" s="82">
        <f t="shared" si="5"/>
        <v>0.13003399918833994</v>
      </c>
      <c r="R29" s="83">
        <v>0.1748123703853332</v>
      </c>
      <c r="S29" s="84">
        <f t="shared" si="6"/>
        <v>0.32759506722776988</v>
      </c>
      <c r="T29" s="85">
        <f>分析係数表!F32</f>
        <v>0.48190045248868779</v>
      </c>
      <c r="U29" s="86">
        <f t="shared" si="7"/>
        <v>0.15786821113012439</v>
      </c>
      <c r="V29" s="87">
        <f>分析係数表!D32</f>
        <v>3.0542986425339366E-2</v>
      </c>
      <c r="W29" s="88">
        <f t="shared" si="8"/>
        <v>0</v>
      </c>
      <c r="X29" s="76">
        <f>分析係数表!E32</f>
        <v>4.6380090497737558E-2</v>
      </c>
      <c r="Y29" s="89">
        <f t="shared" si="9"/>
        <v>0</v>
      </c>
    </row>
    <row r="30" spans="1:25" x14ac:dyDescent="0.2">
      <c r="A30" s="6" t="s">
        <v>18</v>
      </c>
      <c r="B30" s="5" t="s">
        <v>274</v>
      </c>
      <c r="C30" s="90"/>
      <c r="D30" s="76">
        <f>投入係数表!X30</f>
        <v>4.0022412551028574E-5</v>
      </c>
      <c r="E30" s="77">
        <f t="shared" si="0"/>
        <v>4.0022412551028574E-3</v>
      </c>
      <c r="F30" s="76">
        <f>分析係数表!C33</f>
        <v>0.73613503272476755</v>
      </c>
      <c r="G30" s="77">
        <f t="shared" si="1"/>
        <v>2.9461899972975567E-3</v>
      </c>
      <c r="H30" s="77">
        <v>4.0518707334615427E-2</v>
      </c>
      <c r="I30" s="77">
        <f t="shared" si="2"/>
        <v>4.0518707334615427E-2</v>
      </c>
      <c r="J30" s="76">
        <f>分析係数表!G33</f>
        <v>0.507239607659972</v>
      </c>
      <c r="K30" s="78">
        <f t="shared" si="3"/>
        <v>2.0552693211299558E-2</v>
      </c>
      <c r="L30" s="79"/>
      <c r="M30" s="80"/>
      <c r="N30" s="81">
        <f>分析係数表!H33</f>
        <v>1.0278677028597778E-3</v>
      </c>
      <c r="O30" s="82">
        <f t="shared" si="4"/>
        <v>1.9825194376425177E-2</v>
      </c>
      <c r="P30" s="76">
        <f>分析係数表!C33</f>
        <v>0.73613503272476755</v>
      </c>
      <c r="Q30" s="82">
        <f t="shared" si="5"/>
        <v>1.4594020111064625E-2</v>
      </c>
      <c r="R30" s="83">
        <v>7.0315614298448265E-2</v>
      </c>
      <c r="S30" s="84">
        <f t="shared" si="6"/>
        <v>0.1108343216330637</v>
      </c>
      <c r="T30" s="85">
        <f>分析係数表!F33</f>
        <v>0.64409154600653895</v>
      </c>
      <c r="U30" s="86">
        <f t="shared" si="7"/>
        <v>7.1387449571225989E-2</v>
      </c>
      <c r="V30" s="87">
        <f>分析係数表!D33</f>
        <v>0.11583372255955161</v>
      </c>
      <c r="W30" s="88">
        <f t="shared" si="8"/>
        <v>0</v>
      </c>
      <c r="X30" s="76">
        <f>分析係数表!E33</f>
        <v>0.11116300794021486</v>
      </c>
      <c r="Y30" s="89">
        <f t="shared" si="9"/>
        <v>0</v>
      </c>
    </row>
    <row r="31" spans="1:25" x14ac:dyDescent="0.2">
      <c r="A31" s="6" t="s">
        <v>19</v>
      </c>
      <c r="B31" s="5" t="s">
        <v>275</v>
      </c>
      <c r="C31" s="90"/>
      <c r="D31" s="76">
        <f>投入係数表!X31</f>
        <v>7.3881373569198758E-2</v>
      </c>
      <c r="E31" s="77">
        <f t="shared" si="0"/>
        <v>7.3881373569198754</v>
      </c>
      <c r="F31" s="76">
        <f>分析係数表!C34</f>
        <v>0.16452089215864052</v>
      </c>
      <c r="G31" s="77">
        <f t="shared" si="1"/>
        <v>1.2155029493510383</v>
      </c>
      <c r="H31" s="77">
        <v>1.339921418652626</v>
      </c>
      <c r="I31" s="77">
        <f t="shared" si="2"/>
        <v>1.339921418652626</v>
      </c>
      <c r="J31" s="76">
        <f>分析係数表!G34</f>
        <v>0.42495687176538238</v>
      </c>
      <c r="K31" s="78">
        <f t="shared" si="3"/>
        <v>0.56940881448205327</v>
      </c>
      <c r="L31" s="79"/>
      <c r="M31" s="80"/>
      <c r="N31" s="81">
        <f>分析係数表!H34</f>
        <v>0.1722879182316833</v>
      </c>
      <c r="O31" s="82">
        <f t="shared" si="4"/>
        <v>3.3230360854316405</v>
      </c>
      <c r="P31" s="76">
        <f>分析係数表!C34</f>
        <v>0.16452089215864052</v>
      </c>
      <c r="Q31" s="82">
        <f t="shared" si="5"/>
        <v>0.54670886145056985</v>
      </c>
      <c r="R31" s="83">
        <v>0.61459108280928243</v>
      </c>
      <c r="S31" s="84">
        <f t="shared" si="6"/>
        <v>1.9545125014619085</v>
      </c>
      <c r="T31" s="85">
        <f>分析係数表!F34</f>
        <v>0.6985815602836879</v>
      </c>
      <c r="U31" s="86">
        <f t="shared" si="7"/>
        <v>1.3653863928652339</v>
      </c>
      <c r="V31" s="87">
        <f>分析係数表!D34</f>
        <v>0.35882691201840139</v>
      </c>
      <c r="W31" s="88">
        <f t="shared" si="8"/>
        <v>1</v>
      </c>
      <c r="X31" s="76">
        <f>分析係数表!E34</f>
        <v>0.25177304964539005</v>
      </c>
      <c r="Y31" s="89">
        <f t="shared" si="9"/>
        <v>0</v>
      </c>
    </row>
    <row r="32" spans="1:25" x14ac:dyDescent="0.2">
      <c r="A32" s="6" t="s">
        <v>20</v>
      </c>
      <c r="B32" s="5" t="s">
        <v>37</v>
      </c>
      <c r="C32" s="90"/>
      <c r="D32" s="76">
        <f>投入係数表!X32</f>
        <v>2.1892259665412632E-2</v>
      </c>
      <c r="E32" s="77">
        <f t="shared" si="0"/>
        <v>2.189225966541263</v>
      </c>
      <c r="F32" s="76">
        <f>分析係数表!C35</f>
        <v>0.4086737714624038</v>
      </c>
      <c r="G32" s="77">
        <f t="shared" si="1"/>
        <v>0.89467923232984414</v>
      </c>
      <c r="H32" s="77">
        <v>1.0145986965747447</v>
      </c>
      <c r="I32" s="77">
        <f t="shared" si="2"/>
        <v>1.0145986965747447</v>
      </c>
      <c r="J32" s="76">
        <f>分析係数表!G35</f>
        <v>0.3140916808149406</v>
      </c>
      <c r="K32" s="78">
        <f t="shared" si="3"/>
        <v>0.31867700995980947</v>
      </c>
      <c r="L32" s="79"/>
      <c r="M32" s="80"/>
      <c r="N32" s="81">
        <f>分析係数表!H35</f>
        <v>6.449629679439764E-2</v>
      </c>
      <c r="O32" s="82">
        <f t="shared" si="4"/>
        <v>1.2439846265730714</v>
      </c>
      <c r="P32" s="76">
        <f>分析係数表!C35</f>
        <v>0.4086737714624038</v>
      </c>
      <c r="Q32" s="82">
        <f t="shared" si="5"/>
        <v>0.50838388898286713</v>
      </c>
      <c r="R32" s="83">
        <v>0.57552156948007394</v>
      </c>
      <c r="S32" s="84">
        <f t="shared" si="6"/>
        <v>1.5901202660548186</v>
      </c>
      <c r="T32" s="85">
        <f>分析係数表!F35</f>
        <v>0.64261460101867574</v>
      </c>
      <c r="U32" s="86">
        <f t="shared" si="7"/>
        <v>1.0218345003425278</v>
      </c>
      <c r="V32" s="87">
        <f>分析係数表!D35</f>
        <v>5.9932088285229203E-2</v>
      </c>
      <c r="W32" s="88">
        <f t="shared" si="8"/>
        <v>0</v>
      </c>
      <c r="X32" s="76">
        <f>分析係数表!E35</f>
        <v>5.2631578947368418E-2</v>
      </c>
      <c r="Y32" s="89">
        <f t="shared" si="9"/>
        <v>0</v>
      </c>
    </row>
    <row r="33" spans="1:25" x14ac:dyDescent="0.2">
      <c r="A33" s="6" t="s">
        <v>21</v>
      </c>
      <c r="B33" s="5" t="s">
        <v>38</v>
      </c>
      <c r="C33" s="90"/>
      <c r="D33" s="76">
        <f>投入係数表!X33</f>
        <v>8.0044825102057156E-4</v>
      </c>
      <c r="E33" s="77">
        <f t="shared" si="0"/>
        <v>8.0044825102057154E-2</v>
      </c>
      <c r="F33" s="76">
        <f>分析係数表!C36</f>
        <v>0.74689610106730564</v>
      </c>
      <c r="G33" s="77">
        <f t="shared" si="1"/>
        <v>5.9785167779340884E-2</v>
      </c>
      <c r="H33" s="77">
        <v>0.16112843748273697</v>
      </c>
      <c r="I33" s="77">
        <f t="shared" si="2"/>
        <v>0.16112843748273697</v>
      </c>
      <c r="J33" s="76">
        <f>分析係数表!G36</f>
        <v>1.5876708345449259E-2</v>
      </c>
      <c r="K33" s="78">
        <f t="shared" si="3"/>
        <v>2.5581892080713694E-3</v>
      </c>
      <c r="L33" s="79"/>
      <c r="M33" s="80"/>
      <c r="N33" s="81">
        <f>分析係数表!H36</f>
        <v>4.3132018559256094E-2</v>
      </c>
      <c r="O33" s="82">
        <f t="shared" si="4"/>
        <v>0.83191703504812198</v>
      </c>
      <c r="P33" s="76">
        <f>分析係数表!C36</f>
        <v>0.74689610106730564</v>
      </c>
      <c r="Q33" s="82">
        <f t="shared" si="5"/>
        <v>0.62135558988891537</v>
      </c>
      <c r="R33" s="83">
        <v>0.71635884467933797</v>
      </c>
      <c r="S33" s="84">
        <f t="shared" si="6"/>
        <v>0.87748728216207494</v>
      </c>
      <c r="T33" s="85">
        <f>分析係数表!F36</f>
        <v>0.88601337598138996</v>
      </c>
      <c r="U33" s="86">
        <f t="shared" si="7"/>
        <v>0.77746546924915449</v>
      </c>
      <c r="V33" s="87">
        <f>分析係数表!D36</f>
        <v>1.0468159348647864E-2</v>
      </c>
      <c r="W33" s="88">
        <f t="shared" si="8"/>
        <v>0</v>
      </c>
      <c r="X33" s="76">
        <f>分析係数表!E36</f>
        <v>4.1291072986333237E-3</v>
      </c>
      <c r="Y33" s="89">
        <f t="shared" si="9"/>
        <v>0</v>
      </c>
    </row>
    <row r="34" spans="1:25" x14ac:dyDescent="0.2">
      <c r="A34" s="6" t="s">
        <v>22</v>
      </c>
      <c r="B34" s="5" t="s">
        <v>378</v>
      </c>
      <c r="C34" s="90"/>
      <c r="D34" s="76">
        <f>投入係数表!X34</f>
        <v>0.13843752501400786</v>
      </c>
      <c r="E34" s="77">
        <f t="shared" si="0"/>
        <v>13.843752501400786</v>
      </c>
      <c r="F34" s="76">
        <f>分析係数表!C37</f>
        <v>0.19184325518019074</v>
      </c>
      <c r="G34" s="77">
        <f t="shared" si="1"/>
        <v>2.6558305437776348</v>
      </c>
      <c r="H34" s="77">
        <v>2.8433662655272727</v>
      </c>
      <c r="I34" s="77">
        <f t="shared" si="2"/>
        <v>2.8433662655272727</v>
      </c>
      <c r="J34" s="76">
        <f>分析係数表!G37</f>
        <v>0.41984423991099423</v>
      </c>
      <c r="K34" s="78">
        <f t="shared" si="3"/>
        <v>1.1937709485388599</v>
      </c>
      <c r="L34" s="79"/>
      <c r="M34" s="80"/>
      <c r="N34" s="81">
        <f>分析係数表!H37</f>
        <v>5.2046609477516596E-2</v>
      </c>
      <c r="O34" s="82">
        <f t="shared" si="4"/>
        <v>1.0038589077707627</v>
      </c>
      <c r="P34" s="76">
        <f>分析係数表!C37</f>
        <v>0.19184325518019074</v>
      </c>
      <c r="Q34" s="82">
        <f t="shared" si="5"/>
        <v>0.19258356060837398</v>
      </c>
      <c r="R34" s="83">
        <v>0.25750537885842284</v>
      </c>
      <c r="S34" s="84">
        <f t="shared" si="6"/>
        <v>3.1008716443856956</v>
      </c>
      <c r="T34" s="85">
        <f>分析係数表!F37</f>
        <v>0.69485182562961467</v>
      </c>
      <c r="U34" s="86">
        <f t="shared" si="7"/>
        <v>2.1546463231445059</v>
      </c>
      <c r="V34" s="87">
        <f>分析係数表!D37</f>
        <v>8.7589764337008186E-2</v>
      </c>
      <c r="W34" s="88">
        <f t="shared" si="8"/>
        <v>0</v>
      </c>
      <c r="X34" s="76">
        <f>分析係数表!E37</f>
        <v>8.1420046525740877E-2</v>
      </c>
      <c r="Y34" s="89">
        <f t="shared" si="9"/>
        <v>0</v>
      </c>
    </row>
    <row r="35" spans="1:25" x14ac:dyDescent="0.2">
      <c r="A35" s="6" t="s">
        <v>23</v>
      </c>
      <c r="B35" s="5" t="s">
        <v>194</v>
      </c>
      <c r="C35" s="90"/>
      <c r="D35" s="76">
        <f>投入係数表!X35</f>
        <v>4.8427119186744581E-3</v>
      </c>
      <c r="E35" s="77">
        <f t="shared" si="0"/>
        <v>0.48427119186744583</v>
      </c>
      <c r="F35" s="76">
        <f>分析係数表!C38</f>
        <v>3.8450184501845008E-2</v>
      </c>
      <c r="G35" s="77">
        <f t="shared" si="1"/>
        <v>1.8620316676231676E-2</v>
      </c>
      <c r="H35" s="77">
        <v>2.9238958526219463E-2</v>
      </c>
      <c r="I35" s="77">
        <f t="shared" si="2"/>
        <v>2.9238958526219463E-2</v>
      </c>
      <c r="J35" s="76">
        <f>分析係数表!G38</f>
        <v>0.35618279569892475</v>
      </c>
      <c r="K35" s="78">
        <f t="shared" si="3"/>
        <v>1.0414413991193762E-2</v>
      </c>
      <c r="L35" s="79"/>
      <c r="M35" s="80"/>
      <c r="N35" s="81">
        <f>分析係数表!H38</f>
        <v>4.5927434461426143E-2</v>
      </c>
      <c r="O35" s="82">
        <f t="shared" si="4"/>
        <v>0.88583415246438102</v>
      </c>
      <c r="P35" s="76">
        <f>分析係数表!C38</f>
        <v>3.8450184501845008E-2</v>
      </c>
      <c r="Q35" s="82">
        <f t="shared" si="5"/>
        <v>3.406048660029095E-2</v>
      </c>
      <c r="R35" s="83">
        <v>4.4492034871972612E-2</v>
      </c>
      <c r="S35" s="84">
        <f t="shared" si="6"/>
        <v>7.3730993398192071E-2</v>
      </c>
      <c r="T35" s="85">
        <f>分析係数表!F38</f>
        <v>0.56854838709677424</v>
      </c>
      <c r="U35" s="86">
        <f t="shared" si="7"/>
        <v>4.191963737558501E-2</v>
      </c>
      <c r="V35" s="87">
        <f>分析係数表!D38</f>
        <v>5.6451612903225805E-2</v>
      </c>
      <c r="W35" s="88">
        <f t="shared" si="8"/>
        <v>0</v>
      </c>
      <c r="X35" s="76">
        <f>分析係数表!E38</f>
        <v>4.7043010752688172E-2</v>
      </c>
      <c r="Y35" s="89">
        <f t="shared" si="9"/>
        <v>0</v>
      </c>
    </row>
    <row r="36" spans="1:25" x14ac:dyDescent="0.2">
      <c r="A36" s="6" t="s">
        <v>24</v>
      </c>
      <c r="B36" s="5" t="s">
        <v>39</v>
      </c>
      <c r="C36" s="90"/>
      <c r="D36" s="76">
        <f>投入係数表!X36</f>
        <v>0</v>
      </c>
      <c r="E36" s="77">
        <f t="shared" si="0"/>
        <v>0</v>
      </c>
      <c r="F36" s="76">
        <f>分析係数表!C39</f>
        <v>1</v>
      </c>
      <c r="G36" s="77">
        <f t="shared" si="1"/>
        <v>0</v>
      </c>
      <c r="H36" s="77">
        <v>8.5655188937141857E-2</v>
      </c>
      <c r="I36" s="77">
        <f t="shared" si="2"/>
        <v>8.5655188937141857E-2</v>
      </c>
      <c r="J36" s="76">
        <f>分析係数表!G39</f>
        <v>0.35147550111358572</v>
      </c>
      <c r="K36" s="78">
        <f t="shared" si="3"/>
        <v>3.0105700454660798E-2</v>
      </c>
      <c r="L36" s="79"/>
      <c r="M36" s="80"/>
      <c r="N36" s="81">
        <f>分析係数表!H39</f>
        <v>4.1114708114391111E-3</v>
      </c>
      <c r="O36" s="82">
        <f t="shared" si="4"/>
        <v>7.9300777505700706E-2</v>
      </c>
      <c r="P36" s="76">
        <f>分析係数表!C39</f>
        <v>1</v>
      </c>
      <c r="Q36" s="82">
        <f t="shared" si="5"/>
        <v>7.9300777505700706E-2</v>
      </c>
      <c r="R36" s="83">
        <v>0.41928499579174716</v>
      </c>
      <c r="S36" s="84">
        <f t="shared" si="6"/>
        <v>0.50494018472888902</v>
      </c>
      <c r="T36" s="85">
        <f>分析係数表!F39</f>
        <v>0.70211581291759462</v>
      </c>
      <c r="U36" s="86">
        <f t="shared" si="7"/>
        <v>0.35452648827568428</v>
      </c>
      <c r="V36" s="87">
        <f>分析係数表!D39</f>
        <v>7.4053452115812921E-2</v>
      </c>
      <c r="W36" s="88">
        <f t="shared" si="8"/>
        <v>0</v>
      </c>
      <c r="X36" s="76">
        <f>分析係数表!E39</f>
        <v>9.3819599109131402E-2</v>
      </c>
      <c r="Y36" s="89">
        <f t="shared" si="9"/>
        <v>0</v>
      </c>
    </row>
    <row r="37" spans="1:25" x14ac:dyDescent="0.2">
      <c r="A37" s="6" t="s">
        <v>25</v>
      </c>
      <c r="B37" s="5" t="s">
        <v>40</v>
      </c>
      <c r="C37" s="90"/>
      <c r="D37" s="76">
        <f>投入係数表!X37</f>
        <v>1.2006723765308573E-4</v>
      </c>
      <c r="E37" s="77">
        <f t="shared" si="0"/>
        <v>1.2006723765308572E-2</v>
      </c>
      <c r="F37" s="76">
        <f>分析係数表!C40</f>
        <v>0.87072171446580526</v>
      </c>
      <c r="G37" s="77">
        <f t="shared" si="1"/>
        <v>1.045451510204681E-2</v>
      </c>
      <c r="H37" s="77">
        <v>1.3214189490707365E-2</v>
      </c>
      <c r="I37" s="77">
        <f t="shared" si="2"/>
        <v>1.3214189490707365E-2</v>
      </c>
      <c r="J37" s="76">
        <f>分析係数表!G40</f>
        <v>0.51632160548710782</v>
      </c>
      <c r="K37" s="78">
        <f t="shared" si="3"/>
        <v>6.8227715330528944E-3</v>
      </c>
      <c r="L37" s="79"/>
      <c r="M37" s="80"/>
      <c r="N37" s="81">
        <f>分析係数表!H40</f>
        <v>3.2209723436344248E-2</v>
      </c>
      <c r="O37" s="82">
        <f t="shared" si="4"/>
        <v>0.6212511845248001</v>
      </c>
      <c r="P37" s="76">
        <f>分析係数表!C40</f>
        <v>0.87072171446580526</v>
      </c>
      <c r="Q37" s="82">
        <f t="shared" si="5"/>
        <v>0.54093689650334631</v>
      </c>
      <c r="R37" s="83">
        <v>0.54204580023435101</v>
      </c>
      <c r="S37" s="84">
        <f t="shared" si="6"/>
        <v>0.55525998972505841</v>
      </c>
      <c r="T37" s="85">
        <f>分析係数表!F40</f>
        <v>0.71084719928870821</v>
      </c>
      <c r="U37" s="86">
        <f t="shared" si="7"/>
        <v>0.39470500857313467</v>
      </c>
      <c r="V37" s="87">
        <f>分析係数表!D40</f>
        <v>7.6590880223548832E-2</v>
      </c>
      <c r="W37" s="88">
        <f t="shared" si="8"/>
        <v>0</v>
      </c>
      <c r="X37" s="76">
        <f>分析係数表!E40</f>
        <v>4.8520259113425633E-2</v>
      </c>
      <c r="Y37" s="89">
        <f t="shared" si="9"/>
        <v>0</v>
      </c>
    </row>
    <row r="38" spans="1:25" x14ac:dyDescent="0.2">
      <c r="A38" s="6" t="s">
        <v>26</v>
      </c>
      <c r="B38" s="5" t="s">
        <v>277</v>
      </c>
      <c r="C38" s="90"/>
      <c r="D38" s="76">
        <f>投入係数表!X38</f>
        <v>0</v>
      </c>
      <c r="E38" s="77">
        <f t="shared" si="0"/>
        <v>0</v>
      </c>
      <c r="F38" s="76">
        <f>分析係数表!C41</f>
        <v>0.84583808437856334</v>
      </c>
      <c r="G38" s="77">
        <f t="shared" si="1"/>
        <v>0</v>
      </c>
      <c r="H38" s="77">
        <v>2.4024398508610493E-3</v>
      </c>
      <c r="I38" s="77">
        <f t="shared" si="2"/>
        <v>2.4024398508610493E-3</v>
      </c>
      <c r="J38" s="76">
        <f>分析係数表!G41</f>
        <v>0.44301808878315901</v>
      </c>
      <c r="K38" s="78">
        <f t="shared" si="3"/>
        <v>1.0643243111449596E-3</v>
      </c>
      <c r="L38" s="79"/>
      <c r="M38" s="80"/>
      <c r="N38" s="81">
        <f>分析係数表!H41</f>
        <v>7.1326333586297655E-2</v>
      </c>
      <c r="O38" s="82">
        <f t="shared" si="4"/>
        <v>1.37572026397156</v>
      </c>
      <c r="P38" s="76">
        <f>分析係数表!C41</f>
        <v>0.84583808437856334</v>
      </c>
      <c r="Q38" s="82">
        <f t="shared" si="5"/>
        <v>1.1636365927184757</v>
      </c>
      <c r="R38" s="83">
        <v>1.1879118746133168</v>
      </c>
      <c r="S38" s="84">
        <f t="shared" si="6"/>
        <v>1.1903143144641779</v>
      </c>
      <c r="T38" s="85">
        <f>分析係数表!F41</f>
        <v>0.54692759998204588</v>
      </c>
      <c r="U38" s="86">
        <f t="shared" si="7"/>
        <v>0.65101575123416711</v>
      </c>
      <c r="V38" s="87">
        <f>分析係数表!D41</f>
        <v>0.14515911845235424</v>
      </c>
      <c r="W38" s="88">
        <f t="shared" si="8"/>
        <v>0</v>
      </c>
      <c r="X38" s="76">
        <f>分析係数表!E41</f>
        <v>0.14242111405359306</v>
      </c>
      <c r="Y38" s="89">
        <f t="shared" si="9"/>
        <v>0</v>
      </c>
    </row>
    <row r="39" spans="1:25" x14ac:dyDescent="0.2">
      <c r="A39" s="6" t="s">
        <v>51</v>
      </c>
      <c r="B39" s="5" t="s">
        <v>368</v>
      </c>
      <c r="C39" s="90"/>
      <c r="D39" s="76">
        <f>投入係数表!X39</f>
        <v>7.2040342591851432E-4</v>
      </c>
      <c r="E39" s="77">
        <f>$C$26*D39</f>
        <v>7.2040342591851436E-2</v>
      </c>
      <c r="F39" s="76">
        <f>分析係数表!C42</f>
        <v>0.23407560849300879</v>
      </c>
      <c r="G39" s="77">
        <f>E39*F39</f>
        <v>1.6862887028232444E-2</v>
      </c>
      <c r="H39" s="77">
        <v>2.336308055484039E-2</v>
      </c>
      <c r="I39" s="77">
        <f>C39+H39</f>
        <v>2.336308055484039E-2</v>
      </c>
      <c r="J39" s="76">
        <f>分析係数表!G42</f>
        <v>0.48351648351648352</v>
      </c>
      <c r="K39" s="78">
        <f>I39*J39</f>
        <v>1.129643455398876E-2</v>
      </c>
      <c r="L39" s="79"/>
      <c r="M39" s="80"/>
      <c r="N39" s="81">
        <f>分析係数表!H42</f>
        <v>1.4092354393413963E-2</v>
      </c>
      <c r="O39" s="82">
        <f t="shared" si="4"/>
        <v>0.27180897336650223</v>
      </c>
      <c r="P39" s="76">
        <f>分析係数表!C42</f>
        <v>0.23407560849300879</v>
      </c>
      <c r="Q39" s="82">
        <f>O39*P39</f>
        <v>6.3623850834624032E-2</v>
      </c>
      <c r="R39" s="83">
        <v>6.7849981025982414E-2</v>
      </c>
      <c r="S39" s="84">
        <f>I39+R39</f>
        <v>9.1213061580822805E-2</v>
      </c>
      <c r="T39" s="85">
        <f>分析係数表!F42</f>
        <v>0.55384615384615388</v>
      </c>
      <c r="U39" s="86">
        <f>S39*T39</f>
        <v>5.0518003337071092E-2</v>
      </c>
      <c r="V39" s="87">
        <f>分析係数表!D42</f>
        <v>0.66153846153846152</v>
      </c>
      <c r="W39" s="88">
        <f>ROUND(S39*V39,0)</f>
        <v>0</v>
      </c>
      <c r="X39" s="76">
        <f>分析係数表!E42</f>
        <v>0.56483516483516483</v>
      </c>
      <c r="Y39" s="89">
        <f>ROUND(S39*X39,0)</f>
        <v>0</v>
      </c>
    </row>
    <row r="40" spans="1:25" x14ac:dyDescent="0.2">
      <c r="A40" s="6" t="s">
        <v>195</v>
      </c>
      <c r="B40" s="5" t="s">
        <v>41</v>
      </c>
      <c r="C40" s="90"/>
      <c r="D40" s="76">
        <f>投入係数表!X40</f>
        <v>3.1177459377251259E-2</v>
      </c>
      <c r="E40" s="77">
        <f>$C$26*D40</f>
        <v>3.1177459377251258</v>
      </c>
      <c r="F40" s="76">
        <f>分析係数表!C43</f>
        <v>0.27699973067600325</v>
      </c>
      <c r="G40" s="77">
        <f>E40*F40</f>
        <v>0.86361478506606304</v>
      </c>
      <c r="H40" s="77">
        <v>1.1672720514169959</v>
      </c>
      <c r="I40" s="77">
        <f>C40+H40</f>
        <v>1.1672720514169959</v>
      </c>
      <c r="J40" s="76">
        <f>分析係数表!G43</f>
        <v>0.36947234730400647</v>
      </c>
      <c r="K40" s="78">
        <f>I40*J40</f>
        <v>0.43127474477940037</v>
      </c>
      <c r="L40" s="79"/>
      <c r="M40" s="80"/>
      <c r="N40" s="81">
        <f>分析係数表!H43</f>
        <v>3.8415354614357487E-2</v>
      </c>
      <c r="O40" s="82">
        <f t="shared" si="4"/>
        <v>0.74094347954508677</v>
      </c>
      <c r="P40" s="76">
        <f>分析係数表!C43</f>
        <v>0.27699973067600325</v>
      </c>
      <c r="Q40" s="82">
        <f>O40*P40</f>
        <v>0.20524114428012977</v>
      </c>
      <c r="R40" s="83">
        <v>0.35591020922848648</v>
      </c>
      <c r="S40" s="84">
        <f>I40+R40</f>
        <v>1.5231822606454823</v>
      </c>
      <c r="T40" s="85">
        <f>分析係数表!F43</f>
        <v>0.59762152176423045</v>
      </c>
      <c r="U40" s="86">
        <f>S40*T40</f>
        <v>0.91028650053123383</v>
      </c>
      <c r="V40" s="87">
        <f>分析係数表!D43</f>
        <v>0.12735249971134974</v>
      </c>
      <c r="W40" s="88">
        <f>ROUND(S40*V40,0)</f>
        <v>0</v>
      </c>
      <c r="X40" s="76">
        <f>分析係数表!E43</f>
        <v>0.10079667474887426</v>
      </c>
      <c r="Y40" s="89">
        <f>ROUND(S40*X40,0)</f>
        <v>0</v>
      </c>
    </row>
    <row r="41" spans="1:25" x14ac:dyDescent="0.2">
      <c r="A41" s="6" t="s">
        <v>341</v>
      </c>
      <c r="B41" s="5" t="s">
        <v>42</v>
      </c>
      <c r="C41" s="90"/>
      <c r="D41" s="76">
        <f>投入係数表!X41</f>
        <v>8.0044825102057156E-4</v>
      </c>
      <c r="E41" s="77">
        <f>$C$26*D41</f>
        <v>8.0044825102057154E-2</v>
      </c>
      <c r="F41" s="76">
        <f>分析係数表!C44</f>
        <v>0.49584741394123377</v>
      </c>
      <c r="G41" s="77">
        <f>E41*F41</f>
        <v>3.9690019526233397E-2</v>
      </c>
      <c r="H41" s="77">
        <v>4.4389368041635922E-2</v>
      </c>
      <c r="I41" s="77">
        <f>C41+H41</f>
        <v>4.4389368041635922E-2</v>
      </c>
      <c r="J41" s="76">
        <f>分析係数表!G44</f>
        <v>0.26302305721605468</v>
      </c>
      <c r="K41" s="78">
        <f>I41*J41</f>
        <v>1.1675427290199714E-2</v>
      </c>
      <c r="L41" s="79"/>
      <c r="M41" s="80"/>
      <c r="N41" s="81">
        <f>分析係数表!H44</f>
        <v>0.12140366382001748</v>
      </c>
      <c r="O41" s="82">
        <f t="shared" si="4"/>
        <v>2.3415963227033774</v>
      </c>
      <c r="P41" s="76">
        <f>分析係数表!C44</f>
        <v>0.49584741394123377</v>
      </c>
      <c r="Q41" s="82">
        <f>O41*P41</f>
        <v>1.1610744811067724</v>
      </c>
      <c r="R41" s="83">
        <v>1.1823058402928397</v>
      </c>
      <c r="S41" s="84">
        <f>I41+R41</f>
        <v>1.2266952083344755</v>
      </c>
      <c r="T41" s="85">
        <f>分析係数表!F44</f>
        <v>0.50173640762880733</v>
      </c>
      <c r="U41" s="86">
        <f>S41*T41</f>
        <v>0.61547764708521113</v>
      </c>
      <c r="V41" s="87">
        <f>分析係数表!D44</f>
        <v>0.16572729860518076</v>
      </c>
      <c r="W41" s="88">
        <f>ROUND(S41*V41,0)</f>
        <v>0</v>
      </c>
      <c r="X41" s="76">
        <f>分析係数表!E44</f>
        <v>0.11534301167093652</v>
      </c>
      <c r="Y41" s="89">
        <f>ROUND(S41*X41,0)</f>
        <v>0</v>
      </c>
    </row>
    <row r="42" spans="1:25" x14ac:dyDescent="0.2">
      <c r="A42" s="6" t="s">
        <v>342</v>
      </c>
      <c r="B42" s="5" t="s">
        <v>279</v>
      </c>
      <c r="C42" s="90"/>
      <c r="D42" s="76">
        <f>投入係数表!X42</f>
        <v>2.0011206275514287E-3</v>
      </c>
      <c r="E42" s="77">
        <f>$C$26*D42</f>
        <v>0.20011206275514287</v>
      </c>
      <c r="F42" s="76">
        <f>分析係数表!C45</f>
        <v>1</v>
      </c>
      <c r="G42" s="77">
        <f>E42*F42</f>
        <v>0.20011206275514287</v>
      </c>
      <c r="H42" s="77">
        <v>0.23671793760815169</v>
      </c>
      <c r="I42" s="77">
        <f>C42+H42</f>
        <v>0.23671793760815169</v>
      </c>
      <c r="J42" s="76">
        <f>分析係数表!G45</f>
        <v>0</v>
      </c>
      <c r="K42" s="78">
        <f>I42*J42</f>
        <v>0</v>
      </c>
      <c r="L42" s="79"/>
      <c r="M42" s="80"/>
      <c r="N42" s="81">
        <f>分析係数表!H45</f>
        <v>0</v>
      </c>
      <c r="O42" s="82">
        <f t="shared" si="4"/>
        <v>0</v>
      </c>
      <c r="P42" s="76">
        <f>分析係数表!C45</f>
        <v>1</v>
      </c>
      <c r="Q42" s="82">
        <f>O42*P42</f>
        <v>0</v>
      </c>
      <c r="R42" s="83">
        <v>2.2483003905562956E-2</v>
      </c>
      <c r="S42" s="84">
        <f>I42+R42</f>
        <v>0.25920094151371464</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投入係数表!X43</f>
        <v>3.2818378291843433E-3</v>
      </c>
      <c r="E43" s="77">
        <f>$C$26*D43</f>
        <v>0.32818378291843431</v>
      </c>
      <c r="F43" s="76">
        <f>分析係数表!C46</f>
        <v>1</v>
      </c>
      <c r="G43" s="77">
        <f>E43*F43</f>
        <v>0.32818378291843431</v>
      </c>
      <c r="H43" s="77">
        <v>0.45146372331151768</v>
      </c>
      <c r="I43" s="77">
        <f>C43+H43</f>
        <v>0.45146372331151768</v>
      </c>
      <c r="J43" s="76">
        <f>分析係数表!G46</f>
        <v>9.2759598041741824E-3</v>
      </c>
      <c r="K43" s="78">
        <f>I43*J43</f>
        <v>4.1877593504804529E-3</v>
      </c>
      <c r="L43" s="79"/>
      <c r="M43" s="80"/>
      <c r="N43" s="81">
        <f>分析係数表!H46</f>
        <v>9.0452357851660434E-2</v>
      </c>
      <c r="O43" s="82">
        <f t="shared" si="4"/>
        <v>1.7446171051254156</v>
      </c>
      <c r="P43" s="76">
        <f>分析係数表!C46</f>
        <v>1</v>
      </c>
      <c r="Q43" s="82">
        <f>O43*P43</f>
        <v>1.7446171051254156</v>
      </c>
      <c r="R43" s="83">
        <v>1.7919584669553816</v>
      </c>
      <c r="S43" s="84">
        <f>I43+R43</f>
        <v>2.2434221902668994</v>
      </c>
      <c r="T43" s="85">
        <f>分析係数表!F46</f>
        <v>0.31349308597440523</v>
      </c>
      <c r="U43" s="86">
        <f>S43*T43</f>
        <v>0.7032973455702296</v>
      </c>
      <c r="V43" s="87">
        <f>分析係数表!D46</f>
        <v>1.71777033410633E-4</v>
      </c>
      <c r="W43" s="88">
        <f>ROUND(S43*V43,0)</f>
        <v>0</v>
      </c>
      <c r="X43" s="76">
        <f>分析係数表!E46</f>
        <v>5.1533110023189901E-4</v>
      </c>
      <c r="Y43" s="89">
        <f>ROUND(S43*X43,0)</f>
        <v>0</v>
      </c>
    </row>
    <row r="44" spans="1:25" x14ac:dyDescent="0.2">
      <c r="A44" s="192">
        <v>40</v>
      </c>
      <c r="B44" s="14" t="s">
        <v>151</v>
      </c>
      <c r="C44" s="197">
        <f>SUM(C5:C43)</f>
        <v>100</v>
      </c>
      <c r="D44" s="92">
        <f>投入係数表!X44</f>
        <v>0.60762026734971586</v>
      </c>
      <c r="E44" s="91">
        <f>SUM(E5:E43)</f>
        <v>60.762026734971606</v>
      </c>
      <c r="F44" s="92">
        <f>分析係数表!C47</f>
        <v>0.37574754530031729</v>
      </c>
      <c r="G44" s="91">
        <f>SUM(G5:G43)</f>
        <v>16.091054076783923</v>
      </c>
      <c r="H44" s="91">
        <f>SUM(H5:H43)</f>
        <v>18.815950893195488</v>
      </c>
      <c r="I44" s="91">
        <f>SUM(I5:I43)</f>
        <v>118.81595089319549</v>
      </c>
      <c r="J44" s="92">
        <f>分析係数表!G47</f>
        <v>0.18377890112838052</v>
      </c>
      <c r="K44" s="93">
        <f>SUM(K5:K43)</f>
        <v>30.745521905382287</v>
      </c>
      <c r="L44" s="94">
        <f>最終需要_まとめ!$L$33</f>
        <v>0.62733333333333341</v>
      </c>
      <c r="M44" s="91">
        <f>K44*L44</f>
        <v>19.28769074197649</v>
      </c>
      <c r="N44" s="95">
        <f>分析係数表!H47</f>
        <v>1</v>
      </c>
      <c r="O44" s="96">
        <f>SUM(O5:O43)</f>
        <v>19.28769074197649</v>
      </c>
      <c r="P44" s="92">
        <f>分析係数表!C47</f>
        <v>0.37574754530031729</v>
      </c>
      <c r="Q44" s="96">
        <f>SUM(Q5:Q43)</f>
        <v>8.2830004887879394</v>
      </c>
      <c r="R44" s="91">
        <f>SUM(R5:R43)</f>
        <v>9.856073737000985</v>
      </c>
      <c r="S44" s="97">
        <f>SUM(S5:S43)</f>
        <v>128.67202463019649</v>
      </c>
      <c r="T44" s="98">
        <f>分析係数表!F47</f>
        <v>0.42462652784065186</v>
      </c>
      <c r="U44" s="99">
        <f>SUM(U5:U43)</f>
        <v>51.576809616050284</v>
      </c>
      <c r="V44" s="100">
        <f>分析係数表!D47</f>
        <v>4.7224737186258234E-2</v>
      </c>
      <c r="W44" s="101">
        <f>SUM(W5:W43)</f>
        <v>2</v>
      </c>
      <c r="X44" s="92">
        <f>分析係数表!E47</f>
        <v>3.9558288483141357E-2</v>
      </c>
      <c r="Y44" s="102">
        <f>SUM(Y5:Y43)</f>
        <v>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2015年赤穂市産業連関表</v>
      </c>
      <c r="H1" s="401"/>
      <c r="I1" s="401"/>
    </row>
    <row r="2" spans="1:25" x14ac:dyDescent="0.2">
      <c r="B2" s="3" t="s">
        <v>294</v>
      </c>
      <c r="S2" s="3" t="s">
        <v>153</v>
      </c>
      <c r="U2" s="64" t="s">
        <v>210</v>
      </c>
      <c r="W2" s="3" t="s">
        <v>130</v>
      </c>
      <c r="Y2" s="3" t="s">
        <v>154</v>
      </c>
    </row>
    <row r="3" spans="1:25" ht="44" x14ac:dyDescent="0.2">
      <c r="B3" s="65"/>
      <c r="C3" s="66" t="s">
        <v>228</v>
      </c>
      <c r="D3" s="66" t="s">
        <v>236</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投入係数表!Y5</f>
        <v>1.0569893420241346E-3</v>
      </c>
      <c r="E5" s="77">
        <f t="shared" ref="E5:E38" si="0">$C$27*D5</f>
        <v>0.10569893420241347</v>
      </c>
      <c r="F5" s="76">
        <f>分析係数表!C8</f>
        <v>1</v>
      </c>
      <c r="G5" s="77">
        <f t="shared" ref="G5:G38" si="1">E5*F5</f>
        <v>0.10569893420241347</v>
      </c>
      <c r="H5" s="77">
        <f t="array" ref="H5:H43">MMULT(逆行列係数!C5:AO43,'23'!G5:G43)</f>
        <v>0.12717371841145347</v>
      </c>
      <c r="I5" s="77">
        <f t="shared" ref="I5:I38" si="2">C5+H5</f>
        <v>0.12717371841145347</v>
      </c>
      <c r="J5" s="76">
        <f>分析係数表!G8</f>
        <v>0.11972098922003804</v>
      </c>
      <c r="K5" s="78">
        <f t="shared" ref="K5:K38" si="3">I5*J5</f>
        <v>1.5225363371009775E-2</v>
      </c>
      <c r="L5" s="79" t="s">
        <v>184</v>
      </c>
      <c r="M5" s="80" t="s">
        <v>184</v>
      </c>
      <c r="N5" s="81">
        <f>分析係数表!H8</f>
        <v>1.236323115495826E-2</v>
      </c>
      <c r="O5" s="82">
        <f t="shared" ref="O5:O43" si="4">$M$44*N5</f>
        <v>0.30576663700428491</v>
      </c>
      <c r="P5" s="76">
        <f>分析係数表!C8</f>
        <v>1</v>
      </c>
      <c r="Q5" s="82">
        <f t="shared" ref="Q5:Q38" si="5">O5*P5</f>
        <v>0.30576663700428491</v>
      </c>
      <c r="R5" s="83">
        <f t="array" ref="R5:R43">MMULT(逆行列係数!C5:AO43,'23'!Q5:Q43)</f>
        <v>0.40880199182090804</v>
      </c>
      <c r="S5" s="84">
        <f t="shared" ref="S5:S38" si="6">I5+R5</f>
        <v>0.53597571023236146</v>
      </c>
      <c r="T5" s="85">
        <f>分析係数表!F8</f>
        <v>0.45136334812935952</v>
      </c>
      <c r="U5" s="86">
        <f t="shared" ref="U5:U38" si="7">S5*T5</f>
        <v>0.24191979108649009</v>
      </c>
      <c r="V5" s="87">
        <f>分析係数表!D8</f>
        <v>6.2777425491439443E-2</v>
      </c>
      <c r="W5" s="167">
        <f t="shared" ref="W5:W38" si="8">ROUND(S5*V5,0)</f>
        <v>0</v>
      </c>
      <c r="X5" s="76">
        <f>分析係数表!E8</f>
        <v>5.7324032974001266E-2</v>
      </c>
      <c r="Y5" s="166">
        <f t="shared" ref="Y5:Y38" si="9">ROUND(S5*X5,0)</f>
        <v>0</v>
      </c>
    </row>
    <row r="6" spans="1:25" x14ac:dyDescent="0.2">
      <c r="A6" s="6" t="s">
        <v>220</v>
      </c>
      <c r="B6" s="5" t="s">
        <v>266</v>
      </c>
      <c r="C6" s="90"/>
      <c r="D6" s="76">
        <f>投入係数表!Y6</f>
        <v>0</v>
      </c>
      <c r="E6" s="77">
        <f t="shared" si="0"/>
        <v>0</v>
      </c>
      <c r="F6" s="76">
        <f>分析係数表!C9</f>
        <v>2.7906976744186074E-2</v>
      </c>
      <c r="G6" s="77">
        <f t="shared" si="1"/>
        <v>0</v>
      </c>
      <c r="H6" s="77">
        <v>4.3828620108470512E-4</v>
      </c>
      <c r="I6" s="77">
        <f t="shared" si="2"/>
        <v>4.3828620108470512E-4</v>
      </c>
      <c r="J6" s="76">
        <f>分析係数表!G9</f>
        <v>0.2857142857142857</v>
      </c>
      <c r="K6" s="78">
        <f t="shared" si="3"/>
        <v>1.252246288813443E-4</v>
      </c>
      <c r="L6" s="79"/>
      <c r="M6" s="80"/>
      <c r="N6" s="81">
        <f>分析係数表!H9</f>
        <v>6.5322433452770924E-4</v>
      </c>
      <c r="O6" s="82">
        <f t="shared" si="4"/>
        <v>1.615550218826059E-2</v>
      </c>
      <c r="P6" s="76">
        <f>分析係数表!C9</f>
        <v>2.7906976744186074E-2</v>
      </c>
      <c r="Q6" s="82">
        <f t="shared" si="5"/>
        <v>4.5085122385843553E-4</v>
      </c>
      <c r="R6" s="83">
        <v>5.3519094068359141E-4</v>
      </c>
      <c r="S6" s="84">
        <f t="shared" si="6"/>
        <v>9.7347714176829647E-4</v>
      </c>
      <c r="T6" s="85">
        <f>分析係数表!F9</f>
        <v>0.7142857142857143</v>
      </c>
      <c r="U6" s="86">
        <f t="shared" si="7"/>
        <v>6.9534081554878326E-4</v>
      </c>
      <c r="V6" s="87">
        <f>分析係数表!D9</f>
        <v>0</v>
      </c>
      <c r="W6" s="167">
        <f t="shared" si="8"/>
        <v>0</v>
      </c>
      <c r="X6" s="76">
        <f>分析係数表!E9</f>
        <v>0</v>
      </c>
      <c r="Y6" s="166">
        <f t="shared" si="9"/>
        <v>0</v>
      </c>
    </row>
    <row r="7" spans="1:25" x14ac:dyDescent="0.2">
      <c r="A7" s="6" t="s">
        <v>221</v>
      </c>
      <c r="B7" s="5" t="s">
        <v>267</v>
      </c>
      <c r="C7" s="90"/>
      <c r="D7" s="76">
        <f>投入係数表!Y7</f>
        <v>0</v>
      </c>
      <c r="E7" s="77">
        <f t="shared" si="0"/>
        <v>0</v>
      </c>
      <c r="F7" s="76">
        <f>分析係数表!C10</f>
        <v>1</v>
      </c>
      <c r="G7" s="77">
        <f t="shared" si="1"/>
        <v>0</v>
      </c>
      <c r="H7" s="77">
        <v>5.2137911301707099E-3</v>
      </c>
      <c r="I7" s="77">
        <f t="shared" si="2"/>
        <v>5.2137911301707099E-3</v>
      </c>
      <c r="J7" s="76">
        <f>分析係数表!G10</f>
        <v>0.17979610750695088</v>
      </c>
      <c r="K7" s="78">
        <f t="shared" si="3"/>
        <v>9.3741935055895989E-4</v>
      </c>
      <c r="L7" s="79"/>
      <c r="M7" s="80"/>
      <c r="N7" s="81">
        <f>分析係数表!H10</f>
        <v>1.2488112277735618E-3</v>
      </c>
      <c r="O7" s="82">
        <f t="shared" si="4"/>
        <v>3.0885518889321714E-2</v>
      </c>
      <c r="P7" s="76">
        <f>分析係数表!C10</f>
        <v>1</v>
      </c>
      <c r="Q7" s="82">
        <f t="shared" si="5"/>
        <v>3.0885518889321714E-2</v>
      </c>
      <c r="R7" s="83">
        <v>4.5039834190515306E-2</v>
      </c>
      <c r="S7" s="84">
        <f t="shared" si="6"/>
        <v>5.0253625320686016E-2</v>
      </c>
      <c r="T7" s="85">
        <f>分析係数表!F10</f>
        <v>0.51899907321594063</v>
      </c>
      <c r="U7" s="86">
        <f t="shared" si="7"/>
        <v>2.608158496717717E-2</v>
      </c>
      <c r="V7" s="87">
        <f>分析係数表!D10</f>
        <v>9.8239110287303061E-2</v>
      </c>
      <c r="W7" s="167">
        <f t="shared" si="8"/>
        <v>0</v>
      </c>
      <c r="X7" s="76">
        <f>分析係数表!E10</f>
        <v>2.9657089898053754E-2</v>
      </c>
      <c r="Y7" s="166">
        <f t="shared" si="9"/>
        <v>0</v>
      </c>
    </row>
    <row r="8" spans="1:25" x14ac:dyDescent="0.2">
      <c r="A8" s="6" t="s">
        <v>222</v>
      </c>
      <c r="B8" s="5" t="s">
        <v>27</v>
      </c>
      <c r="C8" s="90"/>
      <c r="D8" s="76">
        <f>投入係数表!Y8</f>
        <v>6.606183387650841E-3</v>
      </c>
      <c r="E8" s="77">
        <f t="shared" si="0"/>
        <v>0.66061833876508413</v>
      </c>
      <c r="F8" s="76">
        <f>分析係数表!C11</f>
        <v>4.7758906908440535E-3</v>
      </c>
      <c r="G8" s="77">
        <f t="shared" si="1"/>
        <v>3.1550409743090284E-3</v>
      </c>
      <c r="H8" s="77">
        <v>7.4062801264771858E-3</v>
      </c>
      <c r="I8" s="77">
        <f t="shared" si="2"/>
        <v>7.4062801264771858E-3</v>
      </c>
      <c r="J8" s="76">
        <f>分析係数表!G11</f>
        <v>0.34306569343065696</v>
      </c>
      <c r="K8" s="78">
        <f t="shared" si="3"/>
        <v>2.5408406273315894E-3</v>
      </c>
      <c r="L8" s="79"/>
      <c r="M8" s="80"/>
      <c r="N8" s="81">
        <f>分析係数表!H11</f>
        <v>-1.9212480427285565E-5</v>
      </c>
      <c r="O8" s="82">
        <f t="shared" si="4"/>
        <v>-4.7516182906648792E-4</v>
      </c>
      <c r="P8" s="76">
        <f>分析係数表!C11</f>
        <v>4.7758906908440535E-3</v>
      </c>
      <c r="Q8" s="82">
        <f t="shared" si="5"/>
        <v>-2.269320956083073E-6</v>
      </c>
      <c r="R8" s="83">
        <v>1.3839076138319716E-3</v>
      </c>
      <c r="S8" s="84">
        <f t="shared" si="6"/>
        <v>8.7901877403091574E-3</v>
      </c>
      <c r="T8" s="85">
        <f>分析係数表!F11</f>
        <v>0.56569343065693434</v>
      </c>
      <c r="U8" s="86">
        <f t="shared" si="7"/>
        <v>4.9725514589340127E-3</v>
      </c>
      <c r="V8" s="87">
        <f>分析係数表!D11</f>
        <v>8.0291970802919707E-2</v>
      </c>
      <c r="W8" s="167">
        <f t="shared" si="8"/>
        <v>0</v>
      </c>
      <c r="X8" s="76">
        <f>分析係数表!E11</f>
        <v>6.9343065693430656E-2</v>
      </c>
      <c r="Y8" s="166">
        <f t="shared" si="9"/>
        <v>0</v>
      </c>
    </row>
    <row r="9" spans="1:25" x14ac:dyDescent="0.2">
      <c r="A9" s="6" t="s">
        <v>223</v>
      </c>
      <c r="B9" s="5" t="s">
        <v>191</v>
      </c>
      <c r="C9" s="90"/>
      <c r="D9" s="76">
        <f>投入係数表!Y9</f>
        <v>0</v>
      </c>
      <c r="E9" s="77">
        <f t="shared" si="0"/>
        <v>0</v>
      </c>
      <c r="F9" s="76">
        <f>分析係数表!C12</f>
        <v>2.7665742374590407E-2</v>
      </c>
      <c r="G9" s="77">
        <f t="shared" si="1"/>
        <v>0</v>
      </c>
      <c r="H9" s="77">
        <v>8.2158460235983593E-4</v>
      </c>
      <c r="I9" s="77">
        <f t="shared" si="2"/>
        <v>8.2158460235983593E-4</v>
      </c>
      <c r="J9" s="76">
        <f>分析係数表!G12</f>
        <v>0.13175675675675674</v>
      </c>
      <c r="K9" s="78">
        <f t="shared" si="3"/>
        <v>1.0824932260822162E-4</v>
      </c>
      <c r="L9" s="79"/>
      <c r="M9" s="80"/>
      <c r="N9" s="81">
        <f>分析係数表!H12</f>
        <v>9.8185381223642884E-2</v>
      </c>
      <c r="O9" s="82">
        <f t="shared" si="4"/>
        <v>2.4283145274442863</v>
      </c>
      <c r="P9" s="76">
        <f>分析係数表!C12</f>
        <v>2.7665742374590407E-2</v>
      </c>
      <c r="Q9" s="82">
        <f t="shared" si="5"/>
        <v>6.7181124120748878E-2</v>
      </c>
      <c r="R9" s="83">
        <v>7.5463594943948234E-2</v>
      </c>
      <c r="S9" s="84">
        <f t="shared" si="6"/>
        <v>7.6285179546308077E-2</v>
      </c>
      <c r="T9" s="85">
        <f>分析係数表!F12</f>
        <v>0.37027027027027026</v>
      </c>
      <c r="U9" s="86">
        <f t="shared" si="7"/>
        <v>2.8246134048227584E-2</v>
      </c>
      <c r="V9" s="87">
        <f>分析係数表!D12</f>
        <v>5.1576576576576577E-2</v>
      </c>
      <c r="W9" s="167">
        <f t="shared" si="8"/>
        <v>0</v>
      </c>
      <c r="X9" s="76">
        <f>分析係数表!E12</f>
        <v>4.954954954954955E-2</v>
      </c>
      <c r="Y9" s="166">
        <f t="shared" si="9"/>
        <v>0</v>
      </c>
    </row>
    <row r="10" spans="1:25" x14ac:dyDescent="0.2">
      <c r="A10" s="6" t="s">
        <v>224</v>
      </c>
      <c r="B10" s="5" t="s">
        <v>28</v>
      </c>
      <c r="C10" s="90"/>
      <c r="D10" s="76">
        <f>投入係数表!Y10</f>
        <v>3.3471329164097593E-3</v>
      </c>
      <c r="E10" s="77">
        <f t="shared" si="0"/>
        <v>0.33471329164097591</v>
      </c>
      <c r="F10" s="76">
        <f>分析係数表!C13</f>
        <v>0</v>
      </c>
      <c r="G10" s="77">
        <f t="shared" si="1"/>
        <v>0</v>
      </c>
      <c r="H10" s="77">
        <v>0</v>
      </c>
      <c r="I10" s="77">
        <f t="shared" si="2"/>
        <v>0</v>
      </c>
      <c r="J10" s="76">
        <f>分析係数表!G13</f>
        <v>0.24516960068699012</v>
      </c>
      <c r="K10" s="78">
        <f t="shared" si="3"/>
        <v>0</v>
      </c>
      <c r="L10" s="79"/>
      <c r="M10" s="80"/>
      <c r="N10" s="81">
        <f>分析係数表!H13</f>
        <v>1.522589073862381E-2</v>
      </c>
      <c r="O10" s="82">
        <f t="shared" si="4"/>
        <v>0.37656574953519167</v>
      </c>
      <c r="P10" s="76">
        <f>分析係数表!C13</f>
        <v>0</v>
      </c>
      <c r="Q10" s="82">
        <f t="shared" si="5"/>
        <v>0</v>
      </c>
      <c r="R10" s="83">
        <v>0</v>
      </c>
      <c r="S10" s="84">
        <f t="shared" si="6"/>
        <v>0</v>
      </c>
      <c r="T10" s="85">
        <f>分析係数表!F13</f>
        <v>0.38299699441820523</v>
      </c>
      <c r="U10" s="86">
        <f t="shared" si="7"/>
        <v>0</v>
      </c>
      <c r="V10" s="87">
        <f>分析係数表!D13</f>
        <v>0.13954486904250751</v>
      </c>
      <c r="W10" s="167">
        <f t="shared" si="8"/>
        <v>0</v>
      </c>
      <c r="X10" s="76">
        <f>分析係数表!E13</f>
        <v>0.1348218119364534</v>
      </c>
      <c r="Y10" s="166">
        <f t="shared" si="9"/>
        <v>0</v>
      </c>
    </row>
    <row r="11" spans="1:25" x14ac:dyDescent="0.2">
      <c r="A11" s="6" t="s">
        <v>225</v>
      </c>
      <c r="B11" s="5" t="s">
        <v>268</v>
      </c>
      <c r="C11" s="90"/>
      <c r="D11" s="76">
        <f>投入係数表!Y11</f>
        <v>5.0206993746146393E-2</v>
      </c>
      <c r="E11" s="77">
        <f t="shared" si="0"/>
        <v>5.0206993746146393</v>
      </c>
      <c r="F11" s="76">
        <f>分析係数表!C14</f>
        <v>8.758537565287261E-2</v>
      </c>
      <c r="G11" s="77">
        <f t="shared" si="1"/>
        <v>0.43973984076576578</v>
      </c>
      <c r="H11" s="77">
        <v>0.49136214847938747</v>
      </c>
      <c r="I11" s="77">
        <f t="shared" si="2"/>
        <v>0.49136214847938747</v>
      </c>
      <c r="J11" s="76">
        <f>分析係数表!G14</f>
        <v>0.1675092686215032</v>
      </c>
      <c r="K11" s="78">
        <f t="shared" si="3"/>
        <v>8.230771412007265E-2</v>
      </c>
      <c r="L11" s="79"/>
      <c r="M11" s="80"/>
      <c r="N11" s="81">
        <f>分析係数表!H14</f>
        <v>1.2392049875599189E-3</v>
      </c>
      <c r="O11" s="82">
        <f t="shared" si="4"/>
        <v>3.0647937974788469E-2</v>
      </c>
      <c r="P11" s="76">
        <f>分析係数表!C14</f>
        <v>8.758537565287261E-2</v>
      </c>
      <c r="Q11" s="82">
        <f t="shared" si="5"/>
        <v>2.684311160507788E-3</v>
      </c>
      <c r="R11" s="83">
        <v>3.182437444740837E-2</v>
      </c>
      <c r="S11" s="84">
        <f t="shared" si="6"/>
        <v>0.52318652292679579</v>
      </c>
      <c r="T11" s="85">
        <f>分析係数表!F14</f>
        <v>0.31985170205594876</v>
      </c>
      <c r="U11" s="86">
        <f t="shared" si="7"/>
        <v>0.16734209985086929</v>
      </c>
      <c r="V11" s="87">
        <f>分析係数表!D14</f>
        <v>3.3704078193461412E-2</v>
      </c>
      <c r="W11" s="167">
        <f t="shared" si="8"/>
        <v>0</v>
      </c>
      <c r="X11" s="76">
        <f>分析係数表!E14</f>
        <v>2.8985507246376812E-2</v>
      </c>
      <c r="Y11" s="166">
        <f t="shared" si="9"/>
        <v>0</v>
      </c>
    </row>
    <row r="12" spans="1:25" x14ac:dyDescent="0.2">
      <c r="A12" s="6" t="s">
        <v>226</v>
      </c>
      <c r="B12" s="5" t="s">
        <v>29</v>
      </c>
      <c r="C12" s="90"/>
      <c r="D12" s="76">
        <f>投入係数表!Y12</f>
        <v>5.7253589359640622E-3</v>
      </c>
      <c r="E12" s="77">
        <f t="shared" si="0"/>
        <v>0.57253589359640622</v>
      </c>
      <c r="F12" s="76">
        <f>分析係数表!C15</f>
        <v>0</v>
      </c>
      <c r="G12" s="77">
        <f t="shared" si="1"/>
        <v>0</v>
      </c>
      <c r="H12" s="77">
        <v>0</v>
      </c>
      <c r="I12" s="77">
        <f t="shared" si="2"/>
        <v>0</v>
      </c>
      <c r="J12" s="76">
        <f>分析係数表!G15</f>
        <v>9.5604813172894237E-2</v>
      </c>
      <c r="K12" s="78">
        <f t="shared" si="3"/>
        <v>0</v>
      </c>
      <c r="L12" s="79"/>
      <c r="M12" s="80"/>
      <c r="N12" s="81">
        <f>分析係数表!H15</f>
        <v>9.0490782812515016E-3</v>
      </c>
      <c r="O12" s="82">
        <f t="shared" si="4"/>
        <v>0.22380122149031581</v>
      </c>
      <c r="P12" s="76">
        <f>分析係数表!C15</f>
        <v>0</v>
      </c>
      <c r="Q12" s="82">
        <f t="shared" si="5"/>
        <v>0</v>
      </c>
      <c r="R12" s="83">
        <v>0</v>
      </c>
      <c r="S12" s="84">
        <f t="shared" si="6"/>
        <v>0</v>
      </c>
      <c r="T12" s="85">
        <f>分析係数表!F15</f>
        <v>0.30347055098163395</v>
      </c>
      <c r="U12" s="86">
        <f t="shared" si="7"/>
        <v>0</v>
      </c>
      <c r="V12" s="87">
        <f>分析係数表!D15</f>
        <v>2.4585180493983533E-2</v>
      </c>
      <c r="W12" s="167">
        <f t="shared" si="8"/>
        <v>0</v>
      </c>
      <c r="X12" s="76">
        <f>分析係数表!E15</f>
        <v>2.2317922735908803E-2</v>
      </c>
      <c r="Y12" s="166">
        <f t="shared" si="9"/>
        <v>0</v>
      </c>
    </row>
    <row r="13" spans="1:25" x14ac:dyDescent="0.2">
      <c r="A13" s="6" t="s">
        <v>227</v>
      </c>
      <c r="B13" s="5" t="s">
        <v>30</v>
      </c>
      <c r="C13" s="90"/>
      <c r="D13" s="76">
        <f>投入係数表!Y13</f>
        <v>1.2860036994626971E-2</v>
      </c>
      <c r="E13" s="77">
        <f t="shared" si="0"/>
        <v>1.2860036994626971</v>
      </c>
      <c r="F13" s="76">
        <f>分析係数表!C16</f>
        <v>0.11006875655518</v>
      </c>
      <c r="G13" s="77">
        <f t="shared" si="1"/>
        <v>0.14154882812522049</v>
      </c>
      <c r="H13" s="77">
        <v>0.17602901355366676</v>
      </c>
      <c r="I13" s="77">
        <f t="shared" si="2"/>
        <v>0.17602901355366676</v>
      </c>
      <c r="J13" s="76">
        <f>分析係数表!G16</f>
        <v>3.3349328214971212E-2</v>
      </c>
      <c r="K13" s="78">
        <f t="shared" si="3"/>
        <v>5.8704493483588485E-3</v>
      </c>
      <c r="L13" s="79"/>
      <c r="M13" s="80"/>
      <c r="N13" s="81">
        <f>分析係数表!H16</f>
        <v>1.7877213037589219E-2</v>
      </c>
      <c r="O13" s="82">
        <f t="shared" si="4"/>
        <v>0.442138081946367</v>
      </c>
      <c r="P13" s="76">
        <f>分析係数表!C16</f>
        <v>0.11006875655518</v>
      </c>
      <c r="Q13" s="82">
        <f t="shared" si="5"/>
        <v>4.8665588905528898E-2</v>
      </c>
      <c r="R13" s="83">
        <v>6.3250159473880893E-2</v>
      </c>
      <c r="S13" s="84">
        <f t="shared" si="6"/>
        <v>0.23927917302754764</v>
      </c>
      <c r="T13" s="85">
        <f>分析係数表!F16</f>
        <v>0.28862763915547024</v>
      </c>
      <c r="U13" s="86">
        <f t="shared" si="7"/>
        <v>6.9062582810014345E-2</v>
      </c>
      <c r="V13" s="87">
        <f>分析係数表!D16</f>
        <v>1.6314779270633396E-2</v>
      </c>
      <c r="W13" s="167">
        <f t="shared" si="8"/>
        <v>0</v>
      </c>
      <c r="X13" s="76">
        <f>分析係数表!E16</f>
        <v>1.6554702495201537E-2</v>
      </c>
      <c r="Y13" s="166">
        <f t="shared" si="9"/>
        <v>0</v>
      </c>
    </row>
    <row r="14" spans="1:25" x14ac:dyDescent="0.2">
      <c r="A14" s="6" t="s">
        <v>2</v>
      </c>
      <c r="B14" s="5" t="s">
        <v>365</v>
      </c>
      <c r="C14" s="90"/>
      <c r="D14" s="76">
        <f>投入係数表!Y14</f>
        <v>1.4269356117325816E-2</v>
      </c>
      <c r="E14" s="77">
        <f t="shared" si="0"/>
        <v>1.4269356117325815</v>
      </c>
      <c r="F14" s="76">
        <f>分析係数表!C17</f>
        <v>0.13914449142004481</v>
      </c>
      <c r="G14" s="77">
        <f t="shared" si="1"/>
        <v>0.19855022998368058</v>
      </c>
      <c r="H14" s="77">
        <v>0.24048683832674439</v>
      </c>
      <c r="I14" s="77">
        <f t="shared" si="2"/>
        <v>0.24048683832674439</v>
      </c>
      <c r="J14" s="76">
        <f>分析係数表!G17</f>
        <v>0.21214924452667283</v>
      </c>
      <c r="K14" s="78">
        <f t="shared" si="3"/>
        <v>5.1019101069626933E-2</v>
      </c>
      <c r="L14" s="79"/>
      <c r="M14" s="80"/>
      <c r="N14" s="81">
        <f>分析係数表!H17</f>
        <v>3.1124218292202617E-3</v>
      </c>
      <c r="O14" s="82">
        <f t="shared" si="4"/>
        <v>7.6976216308771037E-2</v>
      </c>
      <c r="P14" s="76">
        <f>分析係数表!C17</f>
        <v>0.13914449142004481</v>
      </c>
      <c r="Q14" s="82">
        <f t="shared" si="5"/>
        <v>1.0710816469723305E-2</v>
      </c>
      <c r="R14" s="83">
        <v>2.8457666734805202E-2</v>
      </c>
      <c r="S14" s="84">
        <f t="shared" si="6"/>
        <v>0.2689445050615496</v>
      </c>
      <c r="T14" s="85">
        <f>分析係数表!F17</f>
        <v>0.32223250077089116</v>
      </c>
      <c r="U14" s="86">
        <f t="shared" si="7"/>
        <v>8.6662660434572727E-2</v>
      </c>
      <c r="V14" s="87">
        <f>分析係数表!D17</f>
        <v>3.12981806968856E-2</v>
      </c>
      <c r="W14" s="167">
        <f t="shared" si="8"/>
        <v>0</v>
      </c>
      <c r="X14" s="76">
        <f>分析係数表!E17</f>
        <v>2.8677150786308975E-2</v>
      </c>
      <c r="Y14" s="166">
        <f t="shared" si="9"/>
        <v>0</v>
      </c>
    </row>
    <row r="15" spans="1:25" x14ac:dyDescent="0.2">
      <c r="A15" s="6" t="s">
        <v>3</v>
      </c>
      <c r="B15" s="5" t="s">
        <v>31</v>
      </c>
      <c r="C15" s="90"/>
      <c r="D15" s="76">
        <f>投入係数表!Y15</f>
        <v>5.7077424469303265E-2</v>
      </c>
      <c r="E15" s="77">
        <f t="shared" si="0"/>
        <v>5.7077424469303262</v>
      </c>
      <c r="F15" s="76">
        <f>分析係数表!C18</f>
        <v>1</v>
      </c>
      <c r="G15" s="77">
        <f t="shared" si="1"/>
        <v>5.7077424469303262</v>
      </c>
      <c r="H15" s="77">
        <v>6.3158953423292399</v>
      </c>
      <c r="I15" s="77">
        <f t="shared" si="2"/>
        <v>6.3158953423292399</v>
      </c>
      <c r="J15" s="76">
        <f>分析係数表!G18</f>
        <v>0.2156836946153087</v>
      </c>
      <c r="K15" s="78">
        <f t="shared" si="3"/>
        <v>1.3622356422371904</v>
      </c>
      <c r="L15" s="79"/>
      <c r="M15" s="80"/>
      <c r="N15" s="81">
        <f>分析係数表!H18</f>
        <v>4.8031201068213914E-4</v>
      </c>
      <c r="O15" s="82">
        <f t="shared" si="4"/>
        <v>1.1879045726662197E-2</v>
      </c>
      <c r="P15" s="76">
        <f>分析係数表!C18</f>
        <v>1</v>
      </c>
      <c r="Q15" s="82">
        <f t="shared" si="5"/>
        <v>1.1879045726662197E-2</v>
      </c>
      <c r="R15" s="83">
        <v>4.5960479199557099E-2</v>
      </c>
      <c r="S15" s="84">
        <f t="shared" si="6"/>
        <v>6.3618558215287973</v>
      </c>
      <c r="T15" s="85">
        <f>分析係数表!F18</f>
        <v>0.45886648465511004</v>
      </c>
      <c r="U15" s="86">
        <f t="shared" si="7"/>
        <v>2.9192424167075663</v>
      </c>
      <c r="V15" s="87">
        <f>分析係数表!D18</f>
        <v>2.7301733495608698E-2</v>
      </c>
      <c r="W15" s="167">
        <f t="shared" si="8"/>
        <v>0</v>
      </c>
      <c r="X15" s="76">
        <f>分析係数表!E18</f>
        <v>2.9308246439261866E-2</v>
      </c>
      <c r="Y15" s="166">
        <f t="shared" si="9"/>
        <v>0</v>
      </c>
    </row>
    <row r="16" spans="1:25" x14ac:dyDescent="0.2">
      <c r="A16" s="6" t="s">
        <v>4</v>
      </c>
      <c r="B16" s="5" t="s">
        <v>32</v>
      </c>
      <c r="C16" s="90"/>
      <c r="D16" s="76">
        <f>投入係数表!Y16</f>
        <v>2.4839249537567162E-2</v>
      </c>
      <c r="E16" s="77">
        <f t="shared" si="0"/>
        <v>2.4839249537567163</v>
      </c>
      <c r="F16" s="76">
        <f>分析係数表!C19</f>
        <v>0.27592808390211421</v>
      </c>
      <c r="G16" s="77">
        <f t="shared" si="1"/>
        <v>0.68538465304673835</v>
      </c>
      <c r="H16" s="77">
        <v>1.0164418300675657</v>
      </c>
      <c r="I16" s="77">
        <f t="shared" si="2"/>
        <v>1.0164418300675657</v>
      </c>
      <c r="J16" s="76">
        <f>分析係数表!G19</f>
        <v>5.7631973809848587E-2</v>
      </c>
      <c r="K16" s="78">
        <f t="shared" si="3"/>
        <v>5.8579548929688516E-2</v>
      </c>
      <c r="L16" s="79"/>
      <c r="M16" s="80"/>
      <c r="N16" s="81">
        <f>分析係数表!H19</f>
        <v>-1.2488112277735618E-4</v>
      </c>
      <c r="O16" s="82">
        <f t="shared" si="4"/>
        <v>-3.0885518889321715E-3</v>
      </c>
      <c r="P16" s="76">
        <f>分析係数表!C19</f>
        <v>0.27592808390211421</v>
      </c>
      <c r="Q16" s="82">
        <f t="shared" si="5"/>
        <v>-8.5221820474530954E-4</v>
      </c>
      <c r="R16" s="83">
        <v>8.9536654553395781E-3</v>
      </c>
      <c r="S16" s="84">
        <f t="shared" si="6"/>
        <v>1.0253954955229052</v>
      </c>
      <c r="T16" s="85">
        <f>分析係数表!F19</f>
        <v>0.23987177738371299</v>
      </c>
      <c r="U16" s="86">
        <f t="shared" si="7"/>
        <v>0.24596344003233239</v>
      </c>
      <c r="V16" s="87">
        <f>分析係数表!D19</f>
        <v>7.502387123175556E-4</v>
      </c>
      <c r="W16" s="167">
        <f t="shared" si="8"/>
        <v>0</v>
      </c>
      <c r="X16" s="76">
        <f>分析係数表!E19</f>
        <v>8.1844223161915155E-4</v>
      </c>
      <c r="Y16" s="166">
        <f t="shared" si="9"/>
        <v>0</v>
      </c>
    </row>
    <row r="17" spans="1:25" x14ac:dyDescent="0.2">
      <c r="A17" s="6" t="s">
        <v>5</v>
      </c>
      <c r="B17" s="5" t="s">
        <v>33</v>
      </c>
      <c r="C17" s="90"/>
      <c r="D17" s="76">
        <f>投入係数表!Y17</f>
        <v>9.600986523385889E-3</v>
      </c>
      <c r="E17" s="77">
        <f t="shared" si="0"/>
        <v>0.96009865233858893</v>
      </c>
      <c r="F17" s="76">
        <f>分析係数表!C20</f>
        <v>2.5484643868438295E-2</v>
      </c>
      <c r="G17" s="77">
        <f t="shared" si="1"/>
        <v>2.446777223341649E-2</v>
      </c>
      <c r="H17" s="77">
        <v>3.2607366910045475E-2</v>
      </c>
      <c r="I17" s="77">
        <f t="shared" si="2"/>
        <v>3.2607366910045475E-2</v>
      </c>
      <c r="J17" s="76">
        <f>分析係数表!G20</f>
        <v>9.947643979057591E-2</v>
      </c>
      <c r="K17" s="78">
        <f t="shared" si="3"/>
        <v>3.2436647711563561E-3</v>
      </c>
      <c r="L17" s="79"/>
      <c r="M17" s="80"/>
      <c r="N17" s="81">
        <f>分析係数表!H20</f>
        <v>5.9558689324585256E-4</v>
      </c>
      <c r="O17" s="82">
        <f t="shared" si="4"/>
        <v>1.4730016701061126E-2</v>
      </c>
      <c r="P17" s="76">
        <f>分析係数表!C20</f>
        <v>2.5484643868438295E-2</v>
      </c>
      <c r="Q17" s="82">
        <f t="shared" si="5"/>
        <v>3.753892298026911E-4</v>
      </c>
      <c r="R17" s="83">
        <v>1.5332465956969235E-3</v>
      </c>
      <c r="S17" s="84">
        <f t="shared" si="6"/>
        <v>3.41406135057424E-2</v>
      </c>
      <c r="T17" s="85">
        <f>分析係数表!F20</f>
        <v>0.22338568935427575</v>
      </c>
      <c r="U17" s="86">
        <f t="shared" si="7"/>
        <v>7.626524482958163E-3</v>
      </c>
      <c r="V17" s="87">
        <f>分析係数表!D20</f>
        <v>0.15532286212914484</v>
      </c>
      <c r="W17" s="167">
        <f t="shared" si="8"/>
        <v>0</v>
      </c>
      <c r="X17" s="76">
        <f>分析係数表!E20</f>
        <v>0.17102966841186737</v>
      </c>
      <c r="Y17" s="166">
        <f t="shared" si="9"/>
        <v>0</v>
      </c>
    </row>
    <row r="18" spans="1:25" x14ac:dyDescent="0.2">
      <c r="A18" s="6" t="s">
        <v>6</v>
      </c>
      <c r="B18" s="5" t="s">
        <v>34</v>
      </c>
      <c r="C18" s="90"/>
      <c r="D18" s="76">
        <f>投入係数表!Y18</f>
        <v>0.10199947150532898</v>
      </c>
      <c r="E18" s="77">
        <f t="shared" si="0"/>
        <v>10.199947150532898</v>
      </c>
      <c r="F18" s="76">
        <f>分析係数表!C21</f>
        <v>0.22087867795243854</v>
      </c>
      <c r="G18" s="77">
        <f t="shared" si="1"/>
        <v>2.252950841794449</v>
      </c>
      <c r="H18" s="77">
        <v>2.3227618885365051</v>
      </c>
      <c r="I18" s="77">
        <f t="shared" si="2"/>
        <v>2.3227618885365051</v>
      </c>
      <c r="J18" s="76">
        <f>分析係数表!G21</f>
        <v>0.28511270745603173</v>
      </c>
      <c r="K18" s="78">
        <f t="shared" si="3"/>
        <v>0.66224893081632841</v>
      </c>
      <c r="L18" s="79"/>
      <c r="M18" s="80"/>
      <c r="N18" s="81">
        <f>分析係数表!H21</f>
        <v>9.8944274200520651E-4</v>
      </c>
      <c r="O18" s="82">
        <f t="shared" si="4"/>
        <v>2.4470834196924123E-2</v>
      </c>
      <c r="P18" s="76">
        <f>分析係数表!C21</f>
        <v>0.22087867795243854</v>
      </c>
      <c r="Q18" s="82">
        <f t="shared" si="5"/>
        <v>5.405085505809923E-3</v>
      </c>
      <c r="R18" s="83">
        <v>1.6415619606111133E-2</v>
      </c>
      <c r="S18" s="84">
        <f t="shared" si="6"/>
        <v>2.3391775081426163</v>
      </c>
      <c r="T18" s="85">
        <f>分析係数表!F21</f>
        <v>0.42531582858558337</v>
      </c>
      <c r="U18" s="86">
        <f t="shared" si="7"/>
        <v>0.99488922008443703</v>
      </c>
      <c r="V18" s="87">
        <f>分析係数表!D21</f>
        <v>6.1431756254644539E-2</v>
      </c>
      <c r="W18" s="167">
        <f t="shared" si="8"/>
        <v>0</v>
      </c>
      <c r="X18" s="76">
        <f>分析係数表!E21</f>
        <v>5.1523408471637354E-2</v>
      </c>
      <c r="Y18" s="166">
        <f t="shared" si="9"/>
        <v>0</v>
      </c>
    </row>
    <row r="19" spans="1:25" x14ac:dyDescent="0.2">
      <c r="A19" s="6" t="s">
        <v>7</v>
      </c>
      <c r="B19" s="5" t="s">
        <v>269</v>
      </c>
      <c r="C19" s="90"/>
      <c r="D19" s="76">
        <f>投入係数表!Y19</f>
        <v>6.7823482779881972E-3</v>
      </c>
      <c r="E19" s="77">
        <f t="shared" si="0"/>
        <v>0.67823482779881972</v>
      </c>
      <c r="F19" s="76">
        <f>分析係数表!C22</f>
        <v>2.2900763358778664E-2</v>
      </c>
      <c r="G19" s="77">
        <f t="shared" si="1"/>
        <v>1.5532095293102767E-2</v>
      </c>
      <c r="H19" s="77">
        <v>1.7239336217223299E-2</v>
      </c>
      <c r="I19" s="77">
        <f t="shared" si="2"/>
        <v>1.7239336217223299E-2</v>
      </c>
      <c r="J19" s="76">
        <f>分析係数表!G22</f>
        <v>0.19537275064267351</v>
      </c>
      <c r="K19" s="78">
        <f t="shared" si="3"/>
        <v>3.3680965360127781E-3</v>
      </c>
      <c r="L19" s="79"/>
      <c r="M19" s="80"/>
      <c r="N19" s="81">
        <f>分析係数表!H22</f>
        <v>4.8031201068213912E-5</v>
      </c>
      <c r="O19" s="82">
        <f t="shared" si="4"/>
        <v>1.1879045726662198E-3</v>
      </c>
      <c r="P19" s="76">
        <f>分析係数表!C22</f>
        <v>2.2900763358778664E-2</v>
      </c>
      <c r="Q19" s="82">
        <f t="shared" si="5"/>
        <v>2.7203921511440194E-5</v>
      </c>
      <c r="R19" s="83">
        <v>3.4252530255961602E-4</v>
      </c>
      <c r="S19" s="84">
        <f t="shared" si="6"/>
        <v>1.7581861519782915E-2</v>
      </c>
      <c r="T19" s="85">
        <f>分析係数表!F22</f>
        <v>0.41388174807197942</v>
      </c>
      <c r="U19" s="86">
        <f t="shared" si="7"/>
        <v>7.2768115801672218E-3</v>
      </c>
      <c r="V19" s="87">
        <f>分析係数表!D22</f>
        <v>2.313624678663239E-2</v>
      </c>
      <c r="W19" s="167">
        <f t="shared" si="8"/>
        <v>0</v>
      </c>
      <c r="X19" s="76">
        <f>分析係数表!E22</f>
        <v>1.713796058269066E-2</v>
      </c>
      <c r="Y19" s="166">
        <f t="shared" si="9"/>
        <v>0</v>
      </c>
    </row>
    <row r="20" spans="1:25" x14ac:dyDescent="0.2">
      <c r="A20" s="6" t="s">
        <v>8</v>
      </c>
      <c r="B20" s="5" t="s">
        <v>270</v>
      </c>
      <c r="C20" s="90"/>
      <c r="D20" s="76">
        <f>投入係数表!Y20</f>
        <v>8.8082445168677882E-5</v>
      </c>
      <c r="E20" s="77">
        <f t="shared" si="0"/>
        <v>8.8082445168677879E-3</v>
      </c>
      <c r="F20" s="76">
        <f>分析係数表!C23</f>
        <v>0</v>
      </c>
      <c r="G20" s="77">
        <f t="shared" si="1"/>
        <v>0</v>
      </c>
      <c r="H20" s="77">
        <v>0</v>
      </c>
      <c r="I20" s="77">
        <f t="shared" si="2"/>
        <v>0</v>
      </c>
      <c r="J20" s="76">
        <f>分析係数表!G23</f>
        <v>0.21568627450980393</v>
      </c>
      <c r="K20" s="78">
        <f t="shared" si="3"/>
        <v>0</v>
      </c>
      <c r="L20" s="79"/>
      <c r="M20" s="80"/>
      <c r="N20" s="81">
        <f>分析係数表!H23</f>
        <v>2.8818720640928347E-5</v>
      </c>
      <c r="O20" s="82">
        <f t="shared" si="4"/>
        <v>7.1274274359973185E-4</v>
      </c>
      <c r="P20" s="76">
        <f>分析係数表!C23</f>
        <v>0</v>
      </c>
      <c r="Q20" s="82">
        <f t="shared" si="5"/>
        <v>0</v>
      </c>
      <c r="R20" s="83">
        <v>0</v>
      </c>
      <c r="S20" s="84">
        <f t="shared" si="6"/>
        <v>0</v>
      </c>
      <c r="T20" s="85">
        <f>分析係数表!F23</f>
        <v>0.44049247606019154</v>
      </c>
      <c r="U20" s="86">
        <f t="shared" si="7"/>
        <v>0</v>
      </c>
      <c r="V20" s="87">
        <f>分析係数表!D23</f>
        <v>5.6087551299589603E-2</v>
      </c>
      <c r="W20" s="167">
        <f t="shared" si="8"/>
        <v>0</v>
      </c>
      <c r="X20" s="76">
        <f>分析係数表!E23</f>
        <v>5.0615595075239397E-2</v>
      </c>
      <c r="Y20" s="166">
        <f t="shared" si="9"/>
        <v>0</v>
      </c>
    </row>
    <row r="21" spans="1:25" x14ac:dyDescent="0.2">
      <c r="A21" s="6" t="s">
        <v>9</v>
      </c>
      <c r="B21" s="5" t="s">
        <v>271</v>
      </c>
      <c r="C21" s="90"/>
      <c r="D21" s="76">
        <f>投入係数表!Y21</f>
        <v>1.7616489033735576E-4</v>
      </c>
      <c r="E21" s="77">
        <f t="shared" si="0"/>
        <v>1.7616489033735576E-2</v>
      </c>
      <c r="F21" s="76">
        <f>分析係数表!C24</f>
        <v>0.12778993435448582</v>
      </c>
      <c r="G21" s="77">
        <f t="shared" si="1"/>
        <v>2.2512099771775885E-3</v>
      </c>
      <c r="H21" s="77">
        <v>6.8100740426437654E-3</v>
      </c>
      <c r="I21" s="77">
        <f t="shared" si="2"/>
        <v>6.8100740426437654E-3</v>
      </c>
      <c r="J21" s="76">
        <f>分析係数表!G24</f>
        <v>0.20582120582120583</v>
      </c>
      <c r="K21" s="78">
        <f t="shared" si="3"/>
        <v>1.4016576511886338E-3</v>
      </c>
      <c r="L21" s="79"/>
      <c r="M21" s="80"/>
      <c r="N21" s="81">
        <f>分析係数表!H24</f>
        <v>3.7464336833206854E-4</v>
      </c>
      <c r="O21" s="82">
        <f t="shared" si="4"/>
        <v>9.2656556667965149E-3</v>
      </c>
      <c r="P21" s="76">
        <f>分析係数表!C24</f>
        <v>0.12778993435448582</v>
      </c>
      <c r="Q21" s="82">
        <f t="shared" si="5"/>
        <v>1.1840575294111962E-3</v>
      </c>
      <c r="R21" s="83">
        <v>6.7719636231412424E-3</v>
      </c>
      <c r="S21" s="84">
        <f t="shared" si="6"/>
        <v>1.3582037665785009E-2</v>
      </c>
      <c r="T21" s="85">
        <f>分析係数表!F24</f>
        <v>0.38877338877338879</v>
      </c>
      <c r="U21" s="86">
        <f t="shared" si="7"/>
        <v>5.280334809775045E-3</v>
      </c>
      <c r="V21" s="87">
        <f>分析係数表!D24</f>
        <v>2.0790020790020791E-3</v>
      </c>
      <c r="W21" s="167">
        <f t="shared" si="8"/>
        <v>0</v>
      </c>
      <c r="X21" s="76">
        <f>分析係数表!E24</f>
        <v>0</v>
      </c>
      <c r="Y21" s="166">
        <f t="shared" si="9"/>
        <v>0</v>
      </c>
    </row>
    <row r="22" spans="1:25" x14ac:dyDescent="0.2">
      <c r="A22" s="6" t="s">
        <v>10</v>
      </c>
      <c r="B22" s="5" t="s">
        <v>272</v>
      </c>
      <c r="C22" s="90"/>
      <c r="D22" s="76">
        <f>投入係数表!Y22</f>
        <v>3.5232978067471153E-4</v>
      </c>
      <c r="E22" s="77">
        <f t="shared" si="0"/>
        <v>3.5232978067471152E-2</v>
      </c>
      <c r="F22" s="76">
        <f>分析係数表!C25</f>
        <v>1.1170547514159801E-2</v>
      </c>
      <c r="G22" s="77">
        <f t="shared" si="1"/>
        <v>3.9357165556803665E-4</v>
      </c>
      <c r="H22" s="77">
        <v>2.9483684393798548E-3</v>
      </c>
      <c r="I22" s="77">
        <f t="shared" si="2"/>
        <v>2.9483684393798548E-3</v>
      </c>
      <c r="J22" s="76">
        <f>分析係数表!G25</f>
        <v>0.19560185185185186</v>
      </c>
      <c r="K22" s="78">
        <f t="shared" si="3"/>
        <v>5.7670632668425405E-4</v>
      </c>
      <c r="L22" s="79"/>
      <c r="M22" s="80"/>
      <c r="N22" s="81">
        <f>分析係数表!H25</f>
        <v>5.4755569217763858E-4</v>
      </c>
      <c r="O22" s="82">
        <f t="shared" si="4"/>
        <v>1.3542112128394904E-2</v>
      </c>
      <c r="P22" s="76">
        <f>分析係数表!C25</f>
        <v>1.1170547514159801E-2</v>
      </c>
      <c r="Q22" s="82">
        <f t="shared" si="5"/>
        <v>1.5127280697231499E-4</v>
      </c>
      <c r="R22" s="83">
        <v>1.5611766058435661E-3</v>
      </c>
      <c r="S22" s="84">
        <f t="shared" si="6"/>
        <v>4.5095450452234207E-3</v>
      </c>
      <c r="T22" s="85">
        <f>分析係数表!F25</f>
        <v>0.34722222222222221</v>
      </c>
      <c r="U22" s="86">
        <f t="shared" si="7"/>
        <v>1.5658142518136877E-3</v>
      </c>
      <c r="V22" s="87">
        <f>分析係数表!D25</f>
        <v>0.24652777777777779</v>
      </c>
      <c r="W22" s="167">
        <f t="shared" si="8"/>
        <v>0</v>
      </c>
      <c r="X22" s="76">
        <f>分析係数表!E25</f>
        <v>0.22337962962962962</v>
      </c>
      <c r="Y22" s="166">
        <f t="shared" si="9"/>
        <v>0</v>
      </c>
    </row>
    <row r="23" spans="1:25" x14ac:dyDescent="0.2">
      <c r="A23" s="6" t="s">
        <v>11</v>
      </c>
      <c r="B23" s="5" t="s">
        <v>35</v>
      </c>
      <c r="C23" s="90"/>
      <c r="D23" s="76">
        <f>投入係数表!Y23</f>
        <v>8.5439971813617548E-3</v>
      </c>
      <c r="E23" s="77">
        <f t="shared" si="0"/>
        <v>0.85439971813617543</v>
      </c>
      <c r="F23" s="76">
        <f>分析係数表!C26</f>
        <v>0.68426150121065377</v>
      </c>
      <c r="G23" s="77">
        <f t="shared" si="1"/>
        <v>0.58463283376581887</v>
      </c>
      <c r="H23" s="77">
        <v>0.67056165863949324</v>
      </c>
      <c r="I23" s="77">
        <f t="shared" si="2"/>
        <v>0.67056165863949324</v>
      </c>
      <c r="J23" s="76">
        <f>分析係数表!G26</f>
        <v>0.19646752810874307</v>
      </c>
      <c r="K23" s="78">
        <f t="shared" si="3"/>
        <v>0.1317435915174</v>
      </c>
      <c r="L23" s="79"/>
      <c r="M23" s="80"/>
      <c r="N23" s="81">
        <f>分析係数表!H26</f>
        <v>1.1546700736798624E-2</v>
      </c>
      <c r="O23" s="82">
        <f t="shared" si="4"/>
        <v>0.28557225926895918</v>
      </c>
      <c r="P23" s="76">
        <f>分析係数表!C26</f>
        <v>0.68426150121065377</v>
      </c>
      <c r="Q23" s="82">
        <f t="shared" si="5"/>
        <v>0.19540610283149604</v>
      </c>
      <c r="R23" s="83">
        <v>0.22400833577574109</v>
      </c>
      <c r="S23" s="84">
        <f t="shared" si="6"/>
        <v>0.89456999441523433</v>
      </c>
      <c r="T23" s="85">
        <f>分析係数表!F26</f>
        <v>0.33441013592884711</v>
      </c>
      <c r="U23" s="86">
        <f t="shared" si="7"/>
        <v>0.29915327343026649</v>
      </c>
      <c r="V23" s="87">
        <f>分析係数表!D26</f>
        <v>3.0416177210941434E-2</v>
      </c>
      <c r="W23" s="167">
        <f t="shared" si="8"/>
        <v>0</v>
      </c>
      <c r="X23" s="76">
        <f>分析係数表!E26</f>
        <v>3.3227051518711193E-2</v>
      </c>
      <c r="Y23" s="166">
        <f t="shared" si="9"/>
        <v>0</v>
      </c>
    </row>
    <row r="24" spans="1:25" x14ac:dyDescent="0.2">
      <c r="A24" s="6" t="s">
        <v>12</v>
      </c>
      <c r="B24" s="5" t="s">
        <v>366</v>
      </c>
      <c r="C24" s="90"/>
      <c r="D24" s="76">
        <f>投入係数表!Y24</f>
        <v>1.7616489033735576E-3</v>
      </c>
      <c r="E24" s="77">
        <f t="shared" si="0"/>
        <v>0.17616489033735577</v>
      </c>
      <c r="F24" s="76">
        <f>分析係数表!C27</f>
        <v>0.55841188231933736</v>
      </c>
      <c r="G24" s="77">
        <f t="shared" si="1"/>
        <v>9.8372568011862477E-2</v>
      </c>
      <c r="H24" s="77">
        <v>0.1030249442684049</v>
      </c>
      <c r="I24" s="77">
        <f t="shared" si="2"/>
        <v>0.1030249442684049</v>
      </c>
      <c r="J24" s="76">
        <f>分析係数表!G27</f>
        <v>0.17085913312693499</v>
      </c>
      <c r="K24" s="78">
        <f t="shared" si="3"/>
        <v>1.7602752668150451E-2</v>
      </c>
      <c r="L24" s="79"/>
      <c r="M24" s="80"/>
      <c r="N24" s="81">
        <f>分析係数表!H27</f>
        <v>1.1844494183421551E-2</v>
      </c>
      <c r="O24" s="82">
        <f t="shared" si="4"/>
        <v>0.29293726761948979</v>
      </c>
      <c r="P24" s="76">
        <f>分析係数表!C27</f>
        <v>0.55841188231933736</v>
      </c>
      <c r="Q24" s="82">
        <f t="shared" si="5"/>
        <v>0.16357965101288277</v>
      </c>
      <c r="R24" s="83">
        <v>0.16745912043795852</v>
      </c>
      <c r="S24" s="84">
        <f t="shared" si="6"/>
        <v>0.27048406470636344</v>
      </c>
      <c r="T24" s="85">
        <f>分析係数表!F27</f>
        <v>0.32159442724458204</v>
      </c>
      <c r="U24" s="86">
        <f t="shared" si="7"/>
        <v>8.6986167868029415E-2</v>
      </c>
      <c r="V24" s="87">
        <f>分析係数表!D27</f>
        <v>0</v>
      </c>
      <c r="W24" s="167">
        <f t="shared" si="8"/>
        <v>0</v>
      </c>
      <c r="X24" s="76">
        <f>分析係数表!E27</f>
        <v>0</v>
      </c>
      <c r="Y24" s="166">
        <f t="shared" si="9"/>
        <v>0</v>
      </c>
    </row>
    <row r="25" spans="1:25" x14ac:dyDescent="0.2">
      <c r="A25" s="6" t="s">
        <v>13</v>
      </c>
      <c r="B25" s="5" t="s">
        <v>192</v>
      </c>
      <c r="C25" s="90"/>
      <c r="D25" s="76">
        <f>投入係数表!Y25</f>
        <v>0</v>
      </c>
      <c r="E25" s="77">
        <f t="shared" si="0"/>
        <v>0</v>
      </c>
      <c r="F25" s="76">
        <f>分析係数表!C28</f>
        <v>4.6678935921030562E-2</v>
      </c>
      <c r="G25" s="77">
        <f t="shared" si="1"/>
        <v>0</v>
      </c>
      <c r="H25" s="77">
        <v>7.4342700730371828E-3</v>
      </c>
      <c r="I25" s="77">
        <f t="shared" si="2"/>
        <v>7.4342700730371828E-3</v>
      </c>
      <c r="J25" s="76">
        <f>分析係数表!G28</f>
        <v>0.12480417754569191</v>
      </c>
      <c r="K25" s="78">
        <f t="shared" si="3"/>
        <v>9.2782796211795659E-4</v>
      </c>
      <c r="L25" s="79"/>
      <c r="M25" s="80"/>
      <c r="N25" s="81">
        <f>分析係数表!H28</f>
        <v>2.1854196486037331E-2</v>
      </c>
      <c r="O25" s="82">
        <f t="shared" si="4"/>
        <v>0.54049658056312999</v>
      </c>
      <c r="P25" s="76">
        <f>分析係数表!C28</f>
        <v>4.6678935921030562E-2</v>
      </c>
      <c r="Q25" s="82">
        <f t="shared" si="5"/>
        <v>2.5229805249642478E-2</v>
      </c>
      <c r="R25" s="83">
        <v>2.7179292907664174E-2</v>
      </c>
      <c r="S25" s="84">
        <f t="shared" si="6"/>
        <v>3.4613562980701354E-2</v>
      </c>
      <c r="T25" s="85">
        <f>分析係数表!F28</f>
        <v>0.21409921671018275</v>
      </c>
      <c r="U25" s="86">
        <f t="shared" si="7"/>
        <v>7.4107367217167387E-3</v>
      </c>
      <c r="V25" s="87">
        <f>分析係数表!D28</f>
        <v>3.7075718015665796E-2</v>
      </c>
      <c r="W25" s="167">
        <f t="shared" si="8"/>
        <v>0</v>
      </c>
      <c r="X25" s="76">
        <f>分析係数表!E28</f>
        <v>3.3420365535248041E-2</v>
      </c>
      <c r="Y25" s="166">
        <f t="shared" si="9"/>
        <v>0</v>
      </c>
    </row>
    <row r="26" spans="1:25" x14ac:dyDescent="0.2">
      <c r="A26" s="6" t="s">
        <v>14</v>
      </c>
      <c r="B26" s="5" t="s">
        <v>50</v>
      </c>
      <c r="C26" s="90"/>
      <c r="D26" s="76">
        <f>投入係数表!Y26</f>
        <v>3.3471329164097593E-3</v>
      </c>
      <c r="E26" s="77">
        <f t="shared" si="0"/>
        <v>0.33471329164097591</v>
      </c>
      <c r="F26" s="76">
        <f>分析係数表!C29</f>
        <v>0.714898177920686</v>
      </c>
      <c r="G26" s="77">
        <f t="shared" si="1"/>
        <v>0.23928592231996884</v>
      </c>
      <c r="H26" s="77">
        <v>0.44471068575170086</v>
      </c>
      <c r="I26" s="77">
        <f t="shared" si="2"/>
        <v>0.44471068575170086</v>
      </c>
      <c r="J26" s="76">
        <f>分析係数表!G29</f>
        <v>0.2589450092051549</v>
      </c>
      <c r="K26" s="78">
        <f t="shared" si="3"/>
        <v>0.11515561261560493</v>
      </c>
      <c r="L26" s="79"/>
      <c r="M26" s="80"/>
      <c r="N26" s="81">
        <f>分析係数表!H29</f>
        <v>1.0662926637143489E-2</v>
      </c>
      <c r="O26" s="82">
        <f t="shared" si="4"/>
        <v>0.26371481513190076</v>
      </c>
      <c r="P26" s="76">
        <f>分析係数表!C29</f>
        <v>0.714898177920686</v>
      </c>
      <c r="Q26" s="82">
        <f t="shared" si="5"/>
        <v>0.18852924082848641</v>
      </c>
      <c r="R26" s="83">
        <v>0.31816448692261334</v>
      </c>
      <c r="S26" s="84">
        <f t="shared" si="6"/>
        <v>0.76287517267431415</v>
      </c>
      <c r="T26" s="85">
        <f>分析係数表!F29</f>
        <v>0.37284879532538223</v>
      </c>
      <c r="U26" s="86">
        <f t="shared" si="7"/>
        <v>0.284437089115261</v>
      </c>
      <c r="V26" s="87">
        <f>分析係数表!D29</f>
        <v>6.5236532458176578E-3</v>
      </c>
      <c r="W26" s="167">
        <f t="shared" si="8"/>
        <v>0</v>
      </c>
      <c r="X26" s="76">
        <f>分析係数表!E29</f>
        <v>4.8026895061234294E-3</v>
      </c>
      <c r="Y26" s="166">
        <f t="shared" si="9"/>
        <v>0</v>
      </c>
    </row>
    <row r="27" spans="1:25" x14ac:dyDescent="0.2">
      <c r="A27" s="6" t="s">
        <v>15</v>
      </c>
      <c r="B27" s="5" t="s">
        <v>36</v>
      </c>
      <c r="C27" s="75">
        <f>最終需要_まとめ!C28</f>
        <v>100</v>
      </c>
      <c r="D27" s="76">
        <f>投入係数表!Y27</f>
        <v>6.1657711618074513E-4</v>
      </c>
      <c r="E27" s="77">
        <f t="shared" si="0"/>
        <v>6.1657711618074512E-2</v>
      </c>
      <c r="F27" s="76">
        <f>分析係数表!C30</f>
        <v>1</v>
      </c>
      <c r="G27" s="77">
        <f t="shared" si="1"/>
        <v>6.1657711618074512E-2</v>
      </c>
      <c r="H27" s="77">
        <v>0.15113704640292522</v>
      </c>
      <c r="I27" s="77">
        <f t="shared" si="2"/>
        <v>100.15113704640292</v>
      </c>
      <c r="J27" s="76">
        <f>分析係数表!G30</f>
        <v>0.34457852549986789</v>
      </c>
      <c r="K27" s="78">
        <f t="shared" si="3"/>
        <v>34.509931130584711</v>
      </c>
      <c r="L27" s="79"/>
      <c r="M27" s="80"/>
      <c r="N27" s="81">
        <f>分析係数表!H30</f>
        <v>0</v>
      </c>
      <c r="O27" s="82">
        <f t="shared" si="4"/>
        <v>0</v>
      </c>
      <c r="P27" s="76">
        <f>分析係数表!C30</f>
        <v>1</v>
      </c>
      <c r="Q27" s="82">
        <f t="shared" si="5"/>
        <v>0</v>
      </c>
      <c r="R27" s="83">
        <v>5.1942274664009996E-2</v>
      </c>
      <c r="S27" s="84">
        <f t="shared" si="6"/>
        <v>100.20307932106694</v>
      </c>
      <c r="T27" s="85">
        <f>分析係数表!F30</f>
        <v>0.44032414339822074</v>
      </c>
      <c r="U27" s="86">
        <f t="shared" si="7"/>
        <v>44.121835067912762</v>
      </c>
      <c r="V27" s="87">
        <f>分析係数表!D30</f>
        <v>0.11177662291905223</v>
      </c>
      <c r="W27" s="167">
        <f t="shared" si="8"/>
        <v>11</v>
      </c>
      <c r="X27" s="76">
        <f>分析係数表!E30</f>
        <v>7.5662820399894304E-2</v>
      </c>
      <c r="Y27" s="166">
        <f t="shared" si="9"/>
        <v>8</v>
      </c>
    </row>
    <row r="28" spans="1:25" x14ac:dyDescent="0.2">
      <c r="A28" s="6" t="s">
        <v>16</v>
      </c>
      <c r="B28" s="5" t="s">
        <v>193</v>
      </c>
      <c r="C28" s="90"/>
      <c r="D28" s="76">
        <f>投入係数表!Y28</f>
        <v>3.0828855809037258E-3</v>
      </c>
      <c r="E28" s="77">
        <f t="shared" si="0"/>
        <v>0.30828855809037259</v>
      </c>
      <c r="F28" s="76">
        <f>分析係数表!C31</f>
        <v>0.96265092809515229</v>
      </c>
      <c r="G28" s="77">
        <f t="shared" si="1"/>
        <v>0.29677426656681344</v>
      </c>
      <c r="H28" s="77">
        <v>0.96706003145845187</v>
      </c>
      <c r="I28" s="77">
        <f t="shared" si="2"/>
        <v>0.96706003145845187</v>
      </c>
      <c r="J28" s="76">
        <f>分析係数表!G31</f>
        <v>7.0888135593220339E-2</v>
      </c>
      <c r="K28" s="78">
        <f t="shared" si="3"/>
        <v>6.8553082636810661E-2</v>
      </c>
      <c r="L28" s="79"/>
      <c r="M28" s="80"/>
      <c r="N28" s="81">
        <f>分析係数表!H31</f>
        <v>2.4361425181798096E-2</v>
      </c>
      <c r="O28" s="82">
        <f t="shared" si="4"/>
        <v>0.60250519925630663</v>
      </c>
      <c r="P28" s="76">
        <f>分析係数表!C31</f>
        <v>0.96265092809515229</v>
      </c>
      <c r="Q28" s="82">
        <f t="shared" si="5"/>
        <v>0.58000218924623825</v>
      </c>
      <c r="R28" s="83">
        <v>0.82499281680406289</v>
      </c>
      <c r="S28" s="84">
        <f t="shared" si="6"/>
        <v>1.7920528482625149</v>
      </c>
      <c r="T28" s="85">
        <f>分析係数表!F31</f>
        <v>0.34461468926553673</v>
      </c>
      <c r="U28" s="86">
        <f t="shared" si="7"/>
        <v>0.61756773545140664</v>
      </c>
      <c r="V28" s="87">
        <f>分析係数表!D31</f>
        <v>2.2598870056497176E-3</v>
      </c>
      <c r="W28" s="167">
        <f t="shared" si="8"/>
        <v>0</v>
      </c>
      <c r="X28" s="76">
        <f>分析係数表!E31</f>
        <v>1.9706214689265535E-3</v>
      </c>
      <c r="Y28" s="166">
        <f t="shared" si="9"/>
        <v>0</v>
      </c>
    </row>
    <row r="29" spans="1:25" x14ac:dyDescent="0.2">
      <c r="A29" s="6" t="s">
        <v>17</v>
      </c>
      <c r="B29" s="5" t="s">
        <v>273</v>
      </c>
      <c r="C29" s="90"/>
      <c r="D29" s="76">
        <f>投入係数表!Y29</f>
        <v>7.0465956134942306E-4</v>
      </c>
      <c r="E29" s="77">
        <f t="shared" si="0"/>
        <v>7.0465956134942304E-2</v>
      </c>
      <c r="F29" s="76">
        <f>分析係数表!C32</f>
        <v>0.97339246119733924</v>
      </c>
      <c r="G29" s="77">
        <f t="shared" si="1"/>
        <v>6.8591030472815229E-2</v>
      </c>
      <c r="H29" s="77">
        <v>0.10326752648591482</v>
      </c>
      <c r="I29" s="77">
        <f t="shared" si="2"/>
        <v>0.10326752648591482</v>
      </c>
      <c r="J29" s="76">
        <f>分析係数表!G32</f>
        <v>0.14027149321266968</v>
      </c>
      <c r="K29" s="78">
        <f t="shared" si="3"/>
        <v>1.4485490140558187E-2</v>
      </c>
      <c r="L29" s="79"/>
      <c r="M29" s="80"/>
      <c r="N29" s="81">
        <f>分析係数表!H32</f>
        <v>6.9260991940364464E-3</v>
      </c>
      <c r="O29" s="82">
        <f t="shared" si="4"/>
        <v>0.1712958393784689</v>
      </c>
      <c r="P29" s="76">
        <f>分析係数表!C32</f>
        <v>0.97339246119733924</v>
      </c>
      <c r="Q29" s="82">
        <f t="shared" si="5"/>
        <v>0.16673807868547194</v>
      </c>
      <c r="R29" s="83">
        <v>0.22415582809451284</v>
      </c>
      <c r="S29" s="84">
        <f t="shared" si="6"/>
        <v>0.32742335458042765</v>
      </c>
      <c r="T29" s="85">
        <f>分析係数表!F32</f>
        <v>0.48190045248868779</v>
      </c>
      <c r="U29" s="86">
        <f t="shared" si="7"/>
        <v>0.15778546272767216</v>
      </c>
      <c r="V29" s="87">
        <f>分析係数表!D32</f>
        <v>3.0542986425339366E-2</v>
      </c>
      <c r="W29" s="167">
        <f t="shared" si="8"/>
        <v>0</v>
      </c>
      <c r="X29" s="76">
        <f>分析係数表!E32</f>
        <v>4.6380090497737558E-2</v>
      </c>
      <c r="Y29" s="166">
        <f t="shared" si="9"/>
        <v>0</v>
      </c>
    </row>
    <row r="30" spans="1:25" x14ac:dyDescent="0.2">
      <c r="A30" s="6" t="s">
        <v>18</v>
      </c>
      <c r="B30" s="5" t="s">
        <v>274</v>
      </c>
      <c r="C30" s="90"/>
      <c r="D30" s="76">
        <f>投入係数表!Y30</f>
        <v>1.9378137937109134E-3</v>
      </c>
      <c r="E30" s="77">
        <f t="shared" si="0"/>
        <v>0.19378137937109136</v>
      </c>
      <c r="F30" s="76">
        <f>分析係数表!C33</f>
        <v>0.73613503272476755</v>
      </c>
      <c r="G30" s="77">
        <f t="shared" si="1"/>
        <v>0.14264926204478892</v>
      </c>
      <c r="H30" s="77">
        <v>0.18789257900943859</v>
      </c>
      <c r="I30" s="77">
        <f t="shared" si="2"/>
        <v>0.18789257900943859</v>
      </c>
      <c r="J30" s="76">
        <f>分析係数表!G33</f>
        <v>0.507239607659972</v>
      </c>
      <c r="K30" s="78">
        <f t="shared" si="3"/>
        <v>9.5306558058967927E-2</v>
      </c>
      <c r="L30" s="79"/>
      <c r="M30" s="80"/>
      <c r="N30" s="81">
        <f>分析係数表!H33</f>
        <v>1.0278677028597778E-3</v>
      </c>
      <c r="O30" s="82">
        <f t="shared" si="4"/>
        <v>2.5421157855057105E-2</v>
      </c>
      <c r="P30" s="76">
        <f>分析係数表!C33</f>
        <v>0.73613503272476755</v>
      </c>
      <c r="Q30" s="82">
        <f t="shared" si="5"/>
        <v>1.8713404869533944E-2</v>
      </c>
      <c r="R30" s="83">
        <v>9.0163268859635839E-2</v>
      </c>
      <c r="S30" s="84">
        <f t="shared" si="6"/>
        <v>0.27805584786907445</v>
      </c>
      <c r="T30" s="85">
        <f>分析係数表!F33</f>
        <v>0.64409154600653895</v>
      </c>
      <c r="U30" s="86">
        <f t="shared" si="7"/>
        <v>0.17909342093015115</v>
      </c>
      <c r="V30" s="87">
        <f>分析係数表!D33</f>
        <v>0.11583372255955161</v>
      </c>
      <c r="W30" s="167">
        <f t="shared" si="8"/>
        <v>0</v>
      </c>
      <c r="X30" s="76">
        <f>分析係数表!E33</f>
        <v>0.11116300794021486</v>
      </c>
      <c r="Y30" s="166">
        <f t="shared" si="9"/>
        <v>0</v>
      </c>
    </row>
    <row r="31" spans="1:25" x14ac:dyDescent="0.2">
      <c r="A31" s="6" t="s">
        <v>19</v>
      </c>
      <c r="B31" s="5" t="s">
        <v>275</v>
      </c>
      <c r="C31" s="90"/>
      <c r="D31" s="76">
        <f>投入係数表!Y31</f>
        <v>5.9015238263014184E-2</v>
      </c>
      <c r="E31" s="77">
        <f t="shared" si="0"/>
        <v>5.9015238263014185</v>
      </c>
      <c r="F31" s="76">
        <f>分析係数表!C34</f>
        <v>0.16452089215864052</v>
      </c>
      <c r="G31" s="77">
        <f t="shared" si="1"/>
        <v>0.97092396499858324</v>
      </c>
      <c r="H31" s="77">
        <v>1.0988655712967681</v>
      </c>
      <c r="I31" s="77">
        <f t="shared" si="2"/>
        <v>1.0988655712967681</v>
      </c>
      <c r="J31" s="76">
        <f>分析係数表!G34</f>
        <v>0.42495687176538238</v>
      </c>
      <c r="K31" s="78">
        <f t="shared" si="3"/>
        <v>0.46697047566895433</v>
      </c>
      <c r="L31" s="79"/>
      <c r="M31" s="80"/>
      <c r="N31" s="81">
        <f>分析係数表!H34</f>
        <v>0.1722879182316833</v>
      </c>
      <c r="O31" s="82">
        <f t="shared" si="4"/>
        <v>4.26101370215373</v>
      </c>
      <c r="P31" s="76">
        <f>分析係数表!C34</f>
        <v>0.16452089215864052</v>
      </c>
      <c r="Q31" s="82">
        <f t="shared" si="5"/>
        <v>0.70102577577852343</v>
      </c>
      <c r="R31" s="83">
        <v>0.78806878942805358</v>
      </c>
      <c r="S31" s="84">
        <f t="shared" si="6"/>
        <v>1.8869343607248217</v>
      </c>
      <c r="T31" s="85">
        <f>分析係数表!F34</f>
        <v>0.6985815602836879</v>
      </c>
      <c r="U31" s="86">
        <f t="shared" si="7"/>
        <v>1.318177549868049</v>
      </c>
      <c r="V31" s="87">
        <f>分析係数表!D34</f>
        <v>0.35882691201840139</v>
      </c>
      <c r="W31" s="167">
        <f t="shared" si="8"/>
        <v>1</v>
      </c>
      <c r="X31" s="76">
        <f>分析係数表!E34</f>
        <v>0.25177304964539005</v>
      </c>
      <c r="Y31" s="166">
        <f t="shared" si="9"/>
        <v>0</v>
      </c>
    </row>
    <row r="32" spans="1:25" x14ac:dyDescent="0.2">
      <c r="A32" s="6" t="s">
        <v>20</v>
      </c>
      <c r="B32" s="5" t="s">
        <v>37</v>
      </c>
      <c r="C32" s="90"/>
      <c r="D32" s="76">
        <f>投入係数表!Y32</f>
        <v>1.2507707213952259E-2</v>
      </c>
      <c r="E32" s="77">
        <f t="shared" si="0"/>
        <v>1.2507707213952259</v>
      </c>
      <c r="F32" s="76">
        <f>分析係数表!C35</f>
        <v>0.4086737714624038</v>
      </c>
      <c r="G32" s="77">
        <f t="shared" si="1"/>
        <v>0.51115718794733855</v>
      </c>
      <c r="H32" s="77">
        <v>0.61788188701060531</v>
      </c>
      <c r="I32" s="77">
        <f t="shared" si="2"/>
        <v>0.61788188701060531</v>
      </c>
      <c r="J32" s="76">
        <f>分析係数表!G35</f>
        <v>0.3140916808149406</v>
      </c>
      <c r="K32" s="78">
        <f t="shared" si="3"/>
        <v>0.19407156043626825</v>
      </c>
      <c r="L32" s="79"/>
      <c r="M32" s="80"/>
      <c r="N32" s="81">
        <f>分析係数表!H35</f>
        <v>6.449629679439764E-2</v>
      </c>
      <c r="O32" s="82">
        <f t="shared" si="4"/>
        <v>1.5951182601761997</v>
      </c>
      <c r="P32" s="76">
        <f>分析係数表!C35</f>
        <v>0.4086737714624038</v>
      </c>
      <c r="Q32" s="82">
        <f t="shared" si="5"/>
        <v>0.65188299531475546</v>
      </c>
      <c r="R32" s="83">
        <v>0.73797131008918204</v>
      </c>
      <c r="S32" s="84">
        <f t="shared" si="6"/>
        <v>1.3558531970997874</v>
      </c>
      <c r="T32" s="85">
        <f>分析係数表!F35</f>
        <v>0.64261460101867574</v>
      </c>
      <c r="U32" s="86">
        <f t="shared" si="7"/>
        <v>0.87129106129417577</v>
      </c>
      <c r="V32" s="87">
        <f>分析係数表!D35</f>
        <v>5.9932088285229203E-2</v>
      </c>
      <c r="W32" s="167">
        <f t="shared" si="8"/>
        <v>0</v>
      </c>
      <c r="X32" s="76">
        <f>分析係数表!E35</f>
        <v>5.2631578947368418E-2</v>
      </c>
      <c r="Y32" s="166">
        <f t="shared" si="9"/>
        <v>0</v>
      </c>
    </row>
    <row r="33" spans="1:25" x14ac:dyDescent="0.2">
      <c r="A33" s="6" t="s">
        <v>21</v>
      </c>
      <c r="B33" s="5" t="s">
        <v>38</v>
      </c>
      <c r="C33" s="90"/>
      <c r="D33" s="76">
        <f>投入係数表!Y33</f>
        <v>3.4352153615784375E-3</v>
      </c>
      <c r="E33" s="77">
        <f t="shared" si="0"/>
        <v>0.34352153615784375</v>
      </c>
      <c r="F33" s="76">
        <f>分析係数表!C36</f>
        <v>0.74689610106730564</v>
      </c>
      <c r="G33" s="77">
        <f t="shared" si="1"/>
        <v>0.25657489598894495</v>
      </c>
      <c r="H33" s="77">
        <v>0.36182589293325756</v>
      </c>
      <c r="I33" s="77">
        <f t="shared" si="2"/>
        <v>0.36182589293325756</v>
      </c>
      <c r="J33" s="76">
        <f>分析係数表!G36</f>
        <v>1.5876708345449259E-2</v>
      </c>
      <c r="K33" s="78">
        <f t="shared" si="3"/>
        <v>5.7446041739330801E-3</v>
      </c>
      <c r="L33" s="79"/>
      <c r="M33" s="80"/>
      <c r="N33" s="81">
        <f>分析係数表!H36</f>
        <v>4.3132018559256094E-2</v>
      </c>
      <c r="O33" s="82">
        <f t="shared" si="4"/>
        <v>1.0667383062542652</v>
      </c>
      <c r="P33" s="76">
        <f>分析係数表!C36</f>
        <v>0.74689610106730564</v>
      </c>
      <c r="Q33" s="82">
        <f t="shared" si="5"/>
        <v>0.79674268180045216</v>
      </c>
      <c r="R33" s="83">
        <v>0.91856205420687898</v>
      </c>
      <c r="S33" s="84">
        <f t="shared" si="6"/>
        <v>1.2803879471401365</v>
      </c>
      <c r="T33" s="85">
        <f>分析係数表!F36</f>
        <v>0.88601337598138996</v>
      </c>
      <c r="U33" s="86">
        <f t="shared" si="7"/>
        <v>1.1344408476115138</v>
      </c>
      <c r="V33" s="87">
        <f>分析係数表!D36</f>
        <v>1.0468159348647864E-2</v>
      </c>
      <c r="W33" s="167">
        <f t="shared" si="8"/>
        <v>0</v>
      </c>
      <c r="X33" s="76">
        <f>分析係数表!E36</f>
        <v>4.1291072986333237E-3</v>
      </c>
      <c r="Y33" s="166">
        <f t="shared" si="9"/>
        <v>0</v>
      </c>
    </row>
    <row r="34" spans="1:25" x14ac:dyDescent="0.2">
      <c r="A34" s="6" t="s">
        <v>22</v>
      </c>
      <c r="B34" s="5" t="s">
        <v>378</v>
      </c>
      <c r="C34" s="90"/>
      <c r="D34" s="76">
        <f>投入係数表!Y34</f>
        <v>2.6336651105434688E-2</v>
      </c>
      <c r="E34" s="77">
        <f t="shared" si="0"/>
        <v>2.6336651105434687</v>
      </c>
      <c r="F34" s="76">
        <f>分析係数表!C37</f>
        <v>0.19184325518019074</v>
      </c>
      <c r="G34" s="77">
        <f t="shared" si="1"/>
        <v>0.50525088786115591</v>
      </c>
      <c r="H34" s="77">
        <v>0.64899341684289757</v>
      </c>
      <c r="I34" s="77">
        <f t="shared" si="2"/>
        <v>0.64899341684289757</v>
      </c>
      <c r="J34" s="76">
        <f>分析係数表!G37</f>
        <v>0.41984423991099423</v>
      </c>
      <c r="K34" s="78">
        <f t="shared" si="3"/>
        <v>0.27247614780164536</v>
      </c>
      <c r="L34" s="79"/>
      <c r="M34" s="80"/>
      <c r="N34" s="81">
        <f>分析係数表!H37</f>
        <v>5.2046609477516596E-2</v>
      </c>
      <c r="O34" s="82">
        <f t="shared" si="4"/>
        <v>1.2872133949411158</v>
      </c>
      <c r="P34" s="76">
        <f>分析係数表!C37</f>
        <v>0.19184325518019074</v>
      </c>
      <c r="Q34" s="82">
        <f t="shared" si="5"/>
        <v>0.24694320779704812</v>
      </c>
      <c r="R34" s="83">
        <v>0.3301901994096173</v>
      </c>
      <c r="S34" s="84">
        <f t="shared" si="6"/>
        <v>0.97918361625251493</v>
      </c>
      <c r="T34" s="85">
        <f>分析係数表!F37</f>
        <v>0.69485182562961467</v>
      </c>
      <c r="U34" s="86">
        <f t="shared" si="7"/>
        <v>0.68038752337966801</v>
      </c>
      <c r="V34" s="87">
        <f>分析係数表!D37</f>
        <v>8.7589764337008186E-2</v>
      </c>
      <c r="W34" s="167">
        <f t="shared" si="8"/>
        <v>0</v>
      </c>
      <c r="X34" s="76">
        <f>分析係数表!E37</f>
        <v>8.1420046525740877E-2</v>
      </c>
      <c r="Y34" s="166">
        <f t="shared" si="9"/>
        <v>0</v>
      </c>
    </row>
    <row r="35" spans="1:25" x14ac:dyDescent="0.2">
      <c r="A35" s="6" t="s">
        <v>23</v>
      </c>
      <c r="B35" s="5" t="s">
        <v>194</v>
      </c>
      <c r="C35" s="90"/>
      <c r="D35" s="76">
        <f>投入係数表!Y35</f>
        <v>8.3678322910243994E-3</v>
      </c>
      <c r="E35" s="77">
        <f t="shared" si="0"/>
        <v>0.83678322910243996</v>
      </c>
      <c r="F35" s="76">
        <f>分析係数表!C38</f>
        <v>3.8450184501845008E-2</v>
      </c>
      <c r="G35" s="77">
        <f t="shared" si="1"/>
        <v>3.217446954703846E-2</v>
      </c>
      <c r="H35" s="77">
        <v>4.576694337271299E-2</v>
      </c>
      <c r="I35" s="77">
        <f t="shared" si="2"/>
        <v>4.576694337271299E-2</v>
      </c>
      <c r="J35" s="76">
        <f>分析係数表!G38</f>
        <v>0.35618279569892475</v>
      </c>
      <c r="K35" s="78">
        <f t="shared" si="3"/>
        <v>1.6301397841087289E-2</v>
      </c>
      <c r="L35" s="79"/>
      <c r="M35" s="80"/>
      <c r="N35" s="81">
        <f>分析係数表!H38</f>
        <v>4.5927434461426143E-2</v>
      </c>
      <c r="O35" s="82">
        <f t="shared" si="4"/>
        <v>1.1358743523834394</v>
      </c>
      <c r="P35" s="76">
        <f>分析係数表!C38</f>
        <v>3.8450184501845008E-2</v>
      </c>
      <c r="Q35" s="82">
        <f t="shared" si="5"/>
        <v>4.3674578420056953E-2</v>
      </c>
      <c r="R35" s="83">
        <v>5.7050590289196804E-2</v>
      </c>
      <c r="S35" s="84">
        <f t="shared" si="6"/>
        <v>0.10281753366190979</v>
      </c>
      <c r="T35" s="85">
        <f>分析係数表!F38</f>
        <v>0.56854838709677424</v>
      </c>
      <c r="U35" s="86">
        <f t="shared" si="7"/>
        <v>5.8456742928747106E-2</v>
      </c>
      <c r="V35" s="87">
        <f>分析係数表!D38</f>
        <v>5.6451612903225805E-2</v>
      </c>
      <c r="W35" s="167">
        <f t="shared" si="8"/>
        <v>0</v>
      </c>
      <c r="X35" s="76">
        <f>分析係数表!E38</f>
        <v>4.7043010752688172E-2</v>
      </c>
      <c r="Y35" s="166">
        <f t="shared" si="9"/>
        <v>0</v>
      </c>
    </row>
    <row r="36" spans="1:25" x14ac:dyDescent="0.2">
      <c r="A36" s="6" t="s">
        <v>24</v>
      </c>
      <c r="B36" s="5" t="s">
        <v>39</v>
      </c>
      <c r="C36" s="90"/>
      <c r="D36" s="76">
        <f>投入係数表!Y36</f>
        <v>0</v>
      </c>
      <c r="E36" s="77">
        <f t="shared" si="0"/>
        <v>0</v>
      </c>
      <c r="F36" s="76">
        <f>分析係数表!C39</f>
        <v>1</v>
      </c>
      <c r="G36" s="77">
        <f t="shared" si="1"/>
        <v>0</v>
      </c>
      <c r="H36" s="77">
        <v>0.32076525369525466</v>
      </c>
      <c r="I36" s="77">
        <f t="shared" si="2"/>
        <v>0.32076525369525466</v>
      </c>
      <c r="J36" s="76">
        <f>分析係数表!G39</f>
        <v>0.35147550111358572</v>
      </c>
      <c r="K36" s="78">
        <f t="shared" si="3"/>
        <v>0.11274112828236608</v>
      </c>
      <c r="L36" s="79"/>
      <c r="M36" s="80"/>
      <c r="N36" s="81">
        <f>分析係数表!H39</f>
        <v>4.1114708114391111E-3</v>
      </c>
      <c r="O36" s="82">
        <f t="shared" si="4"/>
        <v>0.10168463142022842</v>
      </c>
      <c r="P36" s="76">
        <f>分析係数表!C39</f>
        <v>1</v>
      </c>
      <c r="Q36" s="82">
        <f t="shared" si="5"/>
        <v>0.10168463142022842</v>
      </c>
      <c r="R36" s="83">
        <v>0.53763458061998104</v>
      </c>
      <c r="S36" s="84">
        <f t="shared" si="6"/>
        <v>0.8583998343152357</v>
      </c>
      <c r="T36" s="85">
        <f>分析係数表!F39</f>
        <v>0.70211581291759462</v>
      </c>
      <c r="U36" s="86">
        <f t="shared" si="7"/>
        <v>0.60269609747857023</v>
      </c>
      <c r="V36" s="87">
        <f>分析係数表!D39</f>
        <v>7.4053452115812921E-2</v>
      </c>
      <c r="W36" s="167">
        <f t="shared" si="8"/>
        <v>0</v>
      </c>
      <c r="X36" s="76">
        <f>分析係数表!E39</f>
        <v>9.3819599109131402E-2</v>
      </c>
      <c r="Y36" s="166">
        <f t="shared" si="9"/>
        <v>0</v>
      </c>
    </row>
    <row r="37" spans="1:25" x14ac:dyDescent="0.2">
      <c r="A37" s="6" t="s">
        <v>25</v>
      </c>
      <c r="B37" s="5" t="s">
        <v>40</v>
      </c>
      <c r="C37" s="90"/>
      <c r="D37" s="76">
        <f>投入係数表!Y37</f>
        <v>1.7616489033735576E-4</v>
      </c>
      <c r="E37" s="77">
        <f t="shared" si="0"/>
        <v>1.7616489033735576E-2</v>
      </c>
      <c r="F37" s="76">
        <f>分析係数表!C40</f>
        <v>0.87072171446580526</v>
      </c>
      <c r="G37" s="77">
        <f t="shared" si="1"/>
        <v>1.5339059534322299E-2</v>
      </c>
      <c r="H37" s="77">
        <v>1.9428446027272055E-2</v>
      </c>
      <c r="I37" s="77">
        <f t="shared" si="2"/>
        <v>1.9428446027272055E-2</v>
      </c>
      <c r="J37" s="76">
        <f>分析係数表!G40</f>
        <v>0.51632160548710782</v>
      </c>
      <c r="K37" s="78">
        <f t="shared" si="3"/>
        <v>1.0031326444920729E-2</v>
      </c>
      <c r="L37" s="79"/>
      <c r="M37" s="80"/>
      <c r="N37" s="81">
        <f>分析係数表!H40</f>
        <v>3.2209723436344248E-2</v>
      </c>
      <c r="O37" s="82">
        <f t="shared" si="4"/>
        <v>0.7966088064299669</v>
      </c>
      <c r="P37" s="76">
        <f>分析係数表!C40</f>
        <v>0.87072171446580526</v>
      </c>
      <c r="Q37" s="82">
        <f t="shared" si="5"/>
        <v>0.69362458569325958</v>
      </c>
      <c r="R37" s="83">
        <v>0.69504649441489397</v>
      </c>
      <c r="S37" s="84">
        <f t="shared" si="6"/>
        <v>0.71447494044216597</v>
      </c>
      <c r="T37" s="85">
        <f>分析係数表!F40</f>
        <v>0.71084719928870821</v>
      </c>
      <c r="U37" s="86">
        <f t="shared" si="7"/>
        <v>0.50788251037528032</v>
      </c>
      <c r="V37" s="87">
        <f>分析係数表!D40</f>
        <v>7.6590880223548832E-2</v>
      </c>
      <c r="W37" s="167">
        <f t="shared" si="8"/>
        <v>0</v>
      </c>
      <c r="X37" s="76">
        <f>分析係数表!E40</f>
        <v>4.8520259113425633E-2</v>
      </c>
      <c r="Y37" s="166">
        <f t="shared" si="9"/>
        <v>0</v>
      </c>
    </row>
    <row r="38" spans="1:25" x14ac:dyDescent="0.2">
      <c r="A38" s="6" t="s">
        <v>26</v>
      </c>
      <c r="B38" s="5" t="s">
        <v>277</v>
      </c>
      <c r="C38" s="90"/>
      <c r="D38" s="76">
        <f>投入係数表!Y38</f>
        <v>0</v>
      </c>
      <c r="E38" s="77">
        <f t="shared" si="0"/>
        <v>0</v>
      </c>
      <c r="F38" s="76">
        <f>分析係数表!C41</f>
        <v>0.84583808437856334</v>
      </c>
      <c r="G38" s="77">
        <f t="shared" si="1"/>
        <v>0</v>
      </c>
      <c r="H38" s="77">
        <v>3.2527096803872417E-3</v>
      </c>
      <c r="I38" s="77">
        <f t="shared" si="2"/>
        <v>3.2527096803872417E-3</v>
      </c>
      <c r="J38" s="76">
        <f>分析係数表!G41</f>
        <v>0.44301808878315901</v>
      </c>
      <c r="K38" s="78">
        <f t="shared" si="3"/>
        <v>1.4410092259716358E-3</v>
      </c>
      <c r="L38" s="79"/>
      <c r="M38" s="80"/>
      <c r="N38" s="81">
        <f>分析係数表!H41</f>
        <v>7.1326333586297655E-2</v>
      </c>
      <c r="O38" s="82">
        <f t="shared" si="4"/>
        <v>1.7640382904093361</v>
      </c>
      <c r="P38" s="76">
        <f>分析係数表!C41</f>
        <v>0.84583808437856334</v>
      </c>
      <c r="Q38" s="82">
        <f t="shared" si="5"/>
        <v>1.4920907683302687</v>
      </c>
      <c r="R38" s="83">
        <v>1.5232181187767586</v>
      </c>
      <c r="S38" s="84">
        <f t="shared" si="6"/>
        <v>1.5264708284571458</v>
      </c>
      <c r="T38" s="85">
        <f>分析係数表!F41</f>
        <v>0.54692759998204588</v>
      </c>
      <c r="U38" s="86">
        <f t="shared" si="7"/>
        <v>0.83486902665067197</v>
      </c>
      <c r="V38" s="87">
        <f>分析係数表!D41</f>
        <v>0.14515911845235424</v>
      </c>
      <c r="W38" s="167">
        <f t="shared" si="8"/>
        <v>0</v>
      </c>
      <c r="X38" s="76">
        <f>分析係数表!E41</f>
        <v>0.14242111405359306</v>
      </c>
      <c r="Y38" s="166">
        <f t="shared" si="9"/>
        <v>0</v>
      </c>
    </row>
    <row r="39" spans="1:25" x14ac:dyDescent="0.2">
      <c r="A39" s="6" t="s">
        <v>51</v>
      </c>
      <c r="B39" s="5" t="s">
        <v>368</v>
      </c>
      <c r="C39" s="90"/>
      <c r="D39" s="76">
        <f>投入係数表!Y39</f>
        <v>7.0465956134942306E-4</v>
      </c>
      <c r="E39" s="77">
        <f>$C$27*D39</f>
        <v>7.0465956134942304E-2</v>
      </c>
      <c r="F39" s="76">
        <f>分析係数表!C42</f>
        <v>0.23407560849300879</v>
      </c>
      <c r="G39" s="77">
        <f>E39*F39</f>
        <v>1.6494361560328286E-2</v>
      </c>
      <c r="H39" s="77">
        <v>2.1651304014937325E-2</v>
      </c>
      <c r="I39" s="77">
        <f>C39+H39</f>
        <v>2.1651304014937325E-2</v>
      </c>
      <c r="J39" s="76">
        <f>分析係数表!G42</f>
        <v>0.48351648351648352</v>
      </c>
      <c r="K39" s="78">
        <f>I39*J39</f>
        <v>1.0468762380848817E-2</v>
      </c>
      <c r="L39" s="79"/>
      <c r="M39" s="80"/>
      <c r="N39" s="81">
        <f>分析係数表!H42</f>
        <v>1.4092354393413963E-2</v>
      </c>
      <c r="O39" s="82">
        <f t="shared" si="4"/>
        <v>0.3485312016202689</v>
      </c>
      <c r="P39" s="76">
        <f>分析係数表!C42</f>
        <v>0.23407560849300879</v>
      </c>
      <c r="Q39" s="82">
        <f>O39*P39</f>
        <v>8.1582653098063979E-2</v>
      </c>
      <c r="R39" s="83">
        <v>8.700167299117012E-2</v>
      </c>
      <c r="S39" s="84">
        <f>I39+R39</f>
        <v>0.10865297700610745</v>
      </c>
      <c r="T39" s="85">
        <f>分析係数表!F42</f>
        <v>0.55384615384615388</v>
      </c>
      <c r="U39" s="86">
        <f>S39*T39</f>
        <v>6.0177033418767206E-2</v>
      </c>
      <c r="V39" s="87">
        <f>分析係数表!D42</f>
        <v>0.66153846153846152</v>
      </c>
      <c r="W39" s="167">
        <f>ROUND(S39*V39,0)</f>
        <v>0</v>
      </c>
      <c r="X39" s="76">
        <f>分析係数表!E42</f>
        <v>0.56483516483516483</v>
      </c>
      <c r="Y39" s="166">
        <f>ROUND(S39*X39,0)</f>
        <v>0</v>
      </c>
    </row>
    <row r="40" spans="1:25" x14ac:dyDescent="0.2">
      <c r="A40" s="6" t="s">
        <v>195</v>
      </c>
      <c r="B40" s="5" t="s">
        <v>41</v>
      </c>
      <c r="C40" s="90"/>
      <c r="D40" s="76">
        <f>投入係数表!Y40</f>
        <v>9.5569453008015504E-2</v>
      </c>
      <c r="E40" s="77">
        <f>$C$27*D40</f>
        <v>9.5569453008015497</v>
      </c>
      <c r="F40" s="76">
        <f>分析係数表!C43</f>
        <v>0.27699973067600325</v>
      </c>
      <c r="G40" s="77">
        <f>E40*F40</f>
        <v>2.6472712744073243</v>
      </c>
      <c r="H40" s="77">
        <v>3.0044174200184193</v>
      </c>
      <c r="I40" s="77">
        <f>C40+H40</f>
        <v>3.0044174200184193</v>
      </c>
      <c r="J40" s="76">
        <f>分析係数表!G43</f>
        <v>0.36947234730400647</v>
      </c>
      <c r="K40" s="78">
        <f>I40*J40</f>
        <v>1.1100491564552524</v>
      </c>
      <c r="L40" s="79"/>
      <c r="M40" s="80"/>
      <c r="N40" s="81">
        <f>分析係数表!H43</f>
        <v>3.8415354614357487E-2</v>
      </c>
      <c r="O40" s="82">
        <f t="shared" si="4"/>
        <v>0.95008607721844252</v>
      </c>
      <c r="P40" s="76">
        <f>分析係数表!C43</f>
        <v>0.27699973067600325</v>
      </c>
      <c r="Q40" s="82">
        <f>O40*P40</f>
        <v>0.26317358750852898</v>
      </c>
      <c r="R40" s="83">
        <v>0.45637129398250076</v>
      </c>
      <c r="S40" s="84">
        <f>I40+R40</f>
        <v>3.4607887140009201</v>
      </c>
      <c r="T40" s="85">
        <f>分析係数表!F43</f>
        <v>0.59762152176423045</v>
      </c>
      <c r="U40" s="86">
        <f>S40*T40</f>
        <v>2.068241817765704</v>
      </c>
      <c r="V40" s="87">
        <f>分析係数表!D43</f>
        <v>0.12735249971134974</v>
      </c>
      <c r="W40" s="167">
        <f>ROUND(S40*V40,0)</f>
        <v>0</v>
      </c>
      <c r="X40" s="76">
        <f>分析係数表!E43</f>
        <v>0.10079667474887426</v>
      </c>
      <c r="Y40" s="166">
        <f>ROUND(S40*X40,0)</f>
        <v>0</v>
      </c>
    </row>
    <row r="41" spans="1:25" x14ac:dyDescent="0.2">
      <c r="A41" s="6" t="s">
        <v>341</v>
      </c>
      <c r="B41" s="5" t="s">
        <v>42</v>
      </c>
      <c r="C41" s="90"/>
      <c r="D41" s="76">
        <f>投入係数表!Y41</f>
        <v>2.6424733550603366E-4</v>
      </c>
      <c r="E41" s="77">
        <f>$C$27*D41</f>
        <v>2.6424733550603367E-2</v>
      </c>
      <c r="F41" s="76">
        <f>分析係数表!C44</f>
        <v>0.49584741394123377</v>
      </c>
      <c r="G41" s="77">
        <f>E41*F41</f>
        <v>1.3102635795152836E-2</v>
      </c>
      <c r="H41" s="77">
        <v>1.6886942650079277E-2</v>
      </c>
      <c r="I41" s="77">
        <f>C41+H41</f>
        <v>1.6886942650079277E-2</v>
      </c>
      <c r="J41" s="76">
        <f>分析係数表!G44</f>
        <v>0.26302305721605468</v>
      </c>
      <c r="K41" s="78">
        <f>I41*J41</f>
        <v>4.4416552828560356E-3</v>
      </c>
      <c r="L41" s="79"/>
      <c r="M41" s="80"/>
      <c r="N41" s="81">
        <f>分析係数表!H44</f>
        <v>0.12140366382001748</v>
      </c>
      <c r="O41" s="82">
        <f t="shared" si="4"/>
        <v>3.0025475978711369</v>
      </c>
      <c r="P41" s="76">
        <f>分析係数表!C44</f>
        <v>0.49584741394123377</v>
      </c>
      <c r="Q41" s="82">
        <f>O41*P41</f>
        <v>1.4888054616398667</v>
      </c>
      <c r="R41" s="83">
        <v>1.516029695768347</v>
      </c>
      <c r="S41" s="84">
        <f>I41+R41</f>
        <v>1.5329166384184263</v>
      </c>
      <c r="T41" s="85">
        <f>分析係数表!F44</f>
        <v>0.50173640762880733</v>
      </c>
      <c r="U41" s="86">
        <f>S41*T41</f>
        <v>0.76912008735448856</v>
      </c>
      <c r="V41" s="87">
        <f>分析係数表!D44</f>
        <v>0.16572729860518076</v>
      </c>
      <c r="W41" s="167">
        <f>ROUND(S41*V41,0)</f>
        <v>0</v>
      </c>
      <c r="X41" s="76">
        <f>分析係数表!E44</f>
        <v>0.11534301167093652</v>
      </c>
      <c r="Y41" s="166">
        <f>ROUND(S41*X41,0)</f>
        <v>0</v>
      </c>
    </row>
    <row r="42" spans="1:25" x14ac:dyDescent="0.2">
      <c r="A42" s="6" t="s">
        <v>342</v>
      </c>
      <c r="B42" s="5" t="s">
        <v>279</v>
      </c>
      <c r="C42" s="90"/>
      <c r="D42" s="76">
        <f>投入係数表!Y42</f>
        <v>1.3212366775301682E-3</v>
      </c>
      <c r="E42" s="77">
        <f>$C$27*D42</f>
        <v>0.13212366775301682</v>
      </c>
      <c r="F42" s="76">
        <f>分析係数表!C45</f>
        <v>1</v>
      </c>
      <c r="G42" s="77">
        <f>E42*F42</f>
        <v>0.13212366775301682</v>
      </c>
      <c r="H42" s="77">
        <v>0.16987643401717989</v>
      </c>
      <c r="I42" s="77">
        <f>C42+H42</f>
        <v>0.16987643401717989</v>
      </c>
      <c r="J42" s="76">
        <f>分析係数表!G45</f>
        <v>0</v>
      </c>
      <c r="K42" s="78">
        <f>I42*J42</f>
        <v>0</v>
      </c>
      <c r="L42" s="79"/>
      <c r="M42" s="80"/>
      <c r="N42" s="81">
        <f>分析係数表!H45</f>
        <v>0</v>
      </c>
      <c r="O42" s="82">
        <f t="shared" si="4"/>
        <v>0</v>
      </c>
      <c r="P42" s="76">
        <f>分析係数表!C45</f>
        <v>1</v>
      </c>
      <c r="Q42" s="82">
        <f>O42*P42</f>
        <v>0</v>
      </c>
      <c r="R42" s="83">
        <v>2.8829174659635321E-2</v>
      </c>
      <c r="S42" s="84">
        <f>I42+R42</f>
        <v>0.19870560867681522</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投入係数表!Y43</f>
        <v>1.5590592794855985E-2</v>
      </c>
      <c r="E43" s="77">
        <f>$C$27*D43</f>
        <v>1.5590592794855984</v>
      </c>
      <c r="F43" s="76">
        <f>分析係数表!C46</f>
        <v>1</v>
      </c>
      <c r="G43" s="77">
        <f>E43*F43</f>
        <v>1.5590592794855984</v>
      </c>
      <c r="H43" s="77">
        <v>1.6906608640895651</v>
      </c>
      <c r="I43" s="77">
        <f>C43+H43</f>
        <v>1.6906608640895651</v>
      </c>
      <c r="J43" s="76">
        <f>分析係数表!G46</f>
        <v>9.2759598041741824E-3</v>
      </c>
      <c r="K43" s="78">
        <f>I43*J43</f>
        <v>1.5682502217785197E-2</v>
      </c>
      <c r="L43" s="79"/>
      <c r="M43" s="80"/>
      <c r="N43" s="81">
        <f>分析係数表!H46</f>
        <v>9.0452357851660434E-2</v>
      </c>
      <c r="O43" s="82">
        <f t="shared" si="4"/>
        <v>2.2370618912450246</v>
      </c>
      <c r="P43" s="76">
        <f>分析係数表!C46</f>
        <v>1</v>
      </c>
      <c r="Q43" s="82">
        <f>O43*P43</f>
        <v>2.2370618912450246</v>
      </c>
      <c r="R43" s="83">
        <v>2.2977660744828965</v>
      </c>
      <c r="S43" s="84">
        <f>I43+R43</f>
        <v>3.9884269385724616</v>
      </c>
      <c r="T43" s="85">
        <f>分析係数表!F46</f>
        <v>0.31349308597440523</v>
      </c>
      <c r="U43" s="86">
        <f>S43*T43</f>
        <v>1.2503442691565305</v>
      </c>
      <c r="V43" s="87">
        <f>分析係数表!D46</f>
        <v>1.71777033410633E-4</v>
      </c>
      <c r="W43" s="167">
        <f>ROUND(S43*V43,0)</f>
        <v>0</v>
      </c>
      <c r="X43" s="76">
        <f>分析係数表!E46</f>
        <v>5.1533110023189901E-4</v>
      </c>
      <c r="Y43" s="166">
        <f>ROUND(S43*X43,0)</f>
        <v>0</v>
      </c>
    </row>
    <row r="44" spans="1:25" x14ac:dyDescent="0.2">
      <c r="A44" s="192">
        <v>40</v>
      </c>
      <c r="B44" s="14" t="s">
        <v>151</v>
      </c>
      <c r="C44" s="197">
        <f>SUM(C5:C43)</f>
        <v>100</v>
      </c>
      <c r="D44" s="92">
        <f>投入係数表!Y44</f>
        <v>0.53827182242579052</v>
      </c>
      <c r="E44" s="91">
        <f>SUM(E5:E43)</f>
        <v>53.827182242579042</v>
      </c>
      <c r="F44" s="92">
        <f>分析係数表!C47</f>
        <v>0.37574754530031729</v>
      </c>
      <c r="G44" s="91">
        <f>SUM(G5:G43)</f>
        <v>17.728850744661116</v>
      </c>
      <c r="H44" s="91">
        <f>SUM(H5:H43)</f>
        <v>21.418997695112655</v>
      </c>
      <c r="I44" s="91">
        <f>SUM(I5:I43)</f>
        <v>121.41899769511264</v>
      </c>
      <c r="J44" s="92">
        <f>分析係数表!G47</f>
        <v>0.18377890112838052</v>
      </c>
      <c r="K44" s="93">
        <f>SUM(K5:K43)</f>
        <v>39.423914381502911</v>
      </c>
      <c r="L44" s="94">
        <f>最終需要_まとめ!$L$33</f>
        <v>0.62733333333333341</v>
      </c>
      <c r="M44" s="91">
        <f>K44*L44</f>
        <v>24.731935621996161</v>
      </c>
      <c r="N44" s="95">
        <f>分析係数表!H47</f>
        <v>1</v>
      </c>
      <c r="O44" s="96">
        <f>SUM(O5:O43)</f>
        <v>24.731935621996158</v>
      </c>
      <c r="P44" s="92">
        <f>分析係数表!C47</f>
        <v>0.37574754530031729</v>
      </c>
      <c r="Q44" s="96">
        <f>SUM(Q5:Q43)</f>
        <v>10.621003705738273</v>
      </c>
      <c r="R44" s="91">
        <f>SUM(R5:R43)</f>
        <v>12.638100870139542</v>
      </c>
      <c r="S44" s="97">
        <f>SUM(S5:S43)</f>
        <v>134.0570985652522</v>
      </c>
      <c r="T44" s="98">
        <f>分析係数表!F47</f>
        <v>0.42462652784065186</v>
      </c>
      <c r="U44" s="99">
        <f>SUM(U5:U43)</f>
        <v>60.717180828860315</v>
      </c>
      <c r="V44" s="100">
        <f>分析係数表!D47</f>
        <v>4.7224737186258234E-2</v>
      </c>
      <c r="W44" s="164">
        <f>SUM(W5:W43)</f>
        <v>12</v>
      </c>
      <c r="X44" s="92">
        <f>分析係数表!E47</f>
        <v>3.9558288483141357E-2</v>
      </c>
      <c r="Y44" s="165">
        <f>SUM(Y5:Y43)</f>
        <v>8</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
        <v>488</v>
      </c>
      <c r="H1" s="401"/>
      <c r="I1" s="401"/>
    </row>
    <row r="2" spans="1:25" x14ac:dyDescent="0.2">
      <c r="B2" s="3" t="s">
        <v>293</v>
      </c>
      <c r="S2" s="3" t="s">
        <v>153</v>
      </c>
      <c r="U2" s="64" t="s">
        <v>210</v>
      </c>
      <c r="W2" s="3" t="s">
        <v>130</v>
      </c>
      <c r="Y2" s="3" t="s">
        <v>154</v>
      </c>
    </row>
    <row r="3" spans="1:25" ht="44" x14ac:dyDescent="0.2">
      <c r="B3" s="65"/>
      <c r="C3" s="66" t="s">
        <v>228</v>
      </c>
      <c r="D3" s="66" t="s">
        <v>315</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投入係数表!Z5</f>
        <v>0</v>
      </c>
      <c r="E5" s="77">
        <f t="shared" ref="E5:E38" si="0">$C$28*D5</f>
        <v>0</v>
      </c>
      <c r="F5" s="76">
        <f>分析係数表!C8</f>
        <v>1</v>
      </c>
      <c r="G5" s="77">
        <f t="shared" ref="G5:G38" si="1">E5*F5</f>
        <v>0</v>
      </c>
      <c r="H5" s="77">
        <f t="array" ref="H5:H43">MMULT(逆行列係数!C5:AO43,'24'!G5:G43)</f>
        <v>5.029616798419006E-3</v>
      </c>
      <c r="I5" s="77">
        <f t="shared" ref="I5:I38" si="2">C5+H5</f>
        <v>5.029616798419006E-3</v>
      </c>
      <c r="J5" s="76">
        <f>分析係数表!G8</f>
        <v>0.11972098922003804</v>
      </c>
      <c r="K5" s="78">
        <f t="shared" ref="K5:K38" si="3">I5*J5</f>
        <v>6.0215069850444404E-4</v>
      </c>
      <c r="L5" s="79" t="s">
        <v>184</v>
      </c>
      <c r="M5" s="80" t="s">
        <v>184</v>
      </c>
      <c r="N5" s="81">
        <f>分析係数表!H8</f>
        <v>1.236323115495826E-2</v>
      </c>
      <c r="O5" s="82">
        <f t="shared" ref="O5:O43" si="4">$M$44*N5</f>
        <v>8.4903862874946265E-2</v>
      </c>
      <c r="P5" s="76">
        <f>分析係数表!C8</f>
        <v>1</v>
      </c>
      <c r="Q5" s="82">
        <f t="shared" ref="Q5:Q38" si="5">O5*P5</f>
        <v>8.4903862874946265E-2</v>
      </c>
      <c r="R5" s="83">
        <f t="array" ref="R5:R43">MMULT(逆行列係数!C5:AO43,'24'!Q5:Q43)</f>
        <v>0.11351424274611387</v>
      </c>
      <c r="S5" s="84">
        <f t="shared" ref="S5:S38" si="6">I5+R5</f>
        <v>0.11854385954453288</v>
      </c>
      <c r="T5" s="85">
        <f>分析係数表!F8</f>
        <v>0.45136334812935952</v>
      </c>
      <c r="U5" s="86">
        <f t="shared" ref="U5:U38" si="7">S5*T5</f>
        <v>5.3506353344196893E-2</v>
      </c>
      <c r="V5" s="87">
        <f>分析係数表!D8</f>
        <v>6.2777425491439443E-2</v>
      </c>
      <c r="W5" s="167">
        <f t="shared" ref="W5:W38" si="8">ROUND(S5*V5,0)</f>
        <v>0</v>
      </c>
      <c r="X5" s="76">
        <f>分析係数表!E8</f>
        <v>5.7324032974001266E-2</v>
      </c>
      <c r="Y5" s="166">
        <f t="shared" ref="Y5:Y38" si="9">ROUND(S5*X5,0)</f>
        <v>0</v>
      </c>
    </row>
    <row r="6" spans="1:25" x14ac:dyDescent="0.2">
      <c r="A6" s="6" t="s">
        <v>220</v>
      </c>
      <c r="B6" s="5" t="s">
        <v>266</v>
      </c>
      <c r="C6" s="90"/>
      <c r="D6" s="76">
        <f>投入係数表!Z6</f>
        <v>0</v>
      </c>
      <c r="E6" s="77">
        <f t="shared" si="0"/>
        <v>0</v>
      </c>
      <c r="F6" s="76">
        <f>分析係数表!C9</f>
        <v>2.7906976744186074E-2</v>
      </c>
      <c r="G6" s="77">
        <f t="shared" si="1"/>
        <v>0</v>
      </c>
      <c r="H6" s="77">
        <v>4.9745139015508163E-5</v>
      </c>
      <c r="I6" s="77">
        <f t="shared" si="2"/>
        <v>4.9745139015508163E-5</v>
      </c>
      <c r="J6" s="76">
        <f>分析係数表!G9</f>
        <v>0.2857142857142857</v>
      </c>
      <c r="K6" s="78">
        <f t="shared" si="3"/>
        <v>1.421289686157376E-5</v>
      </c>
      <c r="L6" s="79"/>
      <c r="M6" s="80"/>
      <c r="N6" s="81">
        <f>分析係数表!H9</f>
        <v>6.5322433452770924E-4</v>
      </c>
      <c r="O6" s="82">
        <f t="shared" si="4"/>
        <v>4.4859849848456462E-3</v>
      </c>
      <c r="P6" s="76">
        <f>分析係数表!C9</f>
        <v>2.7906976744186074E-2</v>
      </c>
      <c r="Q6" s="82">
        <f t="shared" si="5"/>
        <v>1.2519027864685536E-4</v>
      </c>
      <c r="R6" s="83">
        <v>1.4860934039404819E-4</v>
      </c>
      <c r="S6" s="84">
        <f t="shared" si="6"/>
        <v>1.9835447940955636E-4</v>
      </c>
      <c r="T6" s="85">
        <f>分析係数表!F9</f>
        <v>0.7142857142857143</v>
      </c>
      <c r="U6" s="86">
        <f t="shared" si="7"/>
        <v>1.4168177100682598E-4</v>
      </c>
      <c r="V6" s="87">
        <f>分析係数表!D9</f>
        <v>0</v>
      </c>
      <c r="W6" s="167">
        <f t="shared" si="8"/>
        <v>0</v>
      </c>
      <c r="X6" s="76">
        <f>分析係数表!E9</f>
        <v>0</v>
      </c>
      <c r="Y6" s="166">
        <f t="shared" si="9"/>
        <v>0</v>
      </c>
    </row>
    <row r="7" spans="1:25" x14ac:dyDescent="0.2">
      <c r="A7" s="6" t="s">
        <v>221</v>
      </c>
      <c r="B7" s="5" t="s">
        <v>267</v>
      </c>
      <c r="C7" s="90"/>
      <c r="D7" s="76">
        <f>投入係数表!Z7</f>
        <v>0</v>
      </c>
      <c r="E7" s="77">
        <f t="shared" si="0"/>
        <v>0</v>
      </c>
      <c r="F7" s="76">
        <f>分析係数表!C10</f>
        <v>1</v>
      </c>
      <c r="G7" s="77">
        <f t="shared" si="1"/>
        <v>0</v>
      </c>
      <c r="H7" s="77">
        <v>8.9767717871555852E-3</v>
      </c>
      <c r="I7" s="77">
        <f t="shared" si="2"/>
        <v>8.9767717871555852E-3</v>
      </c>
      <c r="J7" s="76">
        <f>分析係数表!G10</f>
        <v>0.17979610750695088</v>
      </c>
      <c r="K7" s="78">
        <f t="shared" si="3"/>
        <v>1.6139886253087891E-3</v>
      </c>
      <c r="L7" s="79"/>
      <c r="M7" s="80"/>
      <c r="N7" s="81">
        <f>分析係数表!H10</f>
        <v>1.2488112277735618E-3</v>
      </c>
      <c r="O7" s="82">
        <f t="shared" si="4"/>
        <v>8.5761477651460898E-3</v>
      </c>
      <c r="P7" s="76">
        <f>分析係数表!C10</f>
        <v>1</v>
      </c>
      <c r="Q7" s="82">
        <f t="shared" si="5"/>
        <v>8.5761477651460898E-3</v>
      </c>
      <c r="R7" s="83">
        <v>1.2506452448467226E-2</v>
      </c>
      <c r="S7" s="84">
        <f t="shared" si="6"/>
        <v>2.1483224235622812E-2</v>
      </c>
      <c r="T7" s="85">
        <f>分析係数表!F10</f>
        <v>0.51899907321594063</v>
      </c>
      <c r="U7" s="86">
        <f t="shared" si="7"/>
        <v>1.1149773467978474E-2</v>
      </c>
      <c r="V7" s="87">
        <f>分析係数表!D10</f>
        <v>9.8239110287303061E-2</v>
      </c>
      <c r="W7" s="167">
        <f t="shared" si="8"/>
        <v>0</v>
      </c>
      <c r="X7" s="76">
        <f>分析係数表!E10</f>
        <v>2.9657089898053754E-2</v>
      </c>
      <c r="Y7" s="166">
        <f t="shared" si="9"/>
        <v>0</v>
      </c>
    </row>
    <row r="8" spans="1:25" x14ac:dyDescent="0.2">
      <c r="A8" s="6" t="s">
        <v>222</v>
      </c>
      <c r="B8" s="5" t="s">
        <v>27</v>
      </c>
      <c r="C8" s="90"/>
      <c r="D8" s="76">
        <f>投入係数表!Z8</f>
        <v>0.30050169491525425</v>
      </c>
      <c r="E8" s="77">
        <f t="shared" si="0"/>
        <v>30.050169491525423</v>
      </c>
      <c r="F8" s="76">
        <f>分析係数表!C11</f>
        <v>4.7758906908440535E-3</v>
      </c>
      <c r="G8" s="77">
        <f t="shared" si="1"/>
        <v>0.14351632473286224</v>
      </c>
      <c r="H8" s="77">
        <v>0.16145534299244538</v>
      </c>
      <c r="I8" s="77">
        <f t="shared" si="2"/>
        <v>0.16145534299244538</v>
      </c>
      <c r="J8" s="76">
        <f>分析係数表!G11</f>
        <v>0.34306569343065696</v>
      </c>
      <c r="K8" s="78">
        <f t="shared" si="3"/>
        <v>5.5389789201787831E-2</v>
      </c>
      <c r="L8" s="79"/>
      <c r="M8" s="80"/>
      <c r="N8" s="81">
        <f>分析係数表!H11</f>
        <v>-1.9212480427285565E-5</v>
      </c>
      <c r="O8" s="82">
        <f t="shared" si="4"/>
        <v>-1.3194073484840135E-4</v>
      </c>
      <c r="P8" s="76">
        <f>分析係数表!C11</f>
        <v>4.7758906908440535E-3</v>
      </c>
      <c r="Q8" s="82">
        <f t="shared" si="5"/>
        <v>-6.3013452730560367E-7</v>
      </c>
      <c r="R8" s="83">
        <v>3.8427705333573463E-4</v>
      </c>
      <c r="S8" s="84">
        <f t="shared" si="6"/>
        <v>0.16183962004578112</v>
      </c>
      <c r="T8" s="85">
        <f>分析係数表!F11</f>
        <v>0.56569343065693434</v>
      </c>
      <c r="U8" s="86">
        <f t="shared" si="7"/>
        <v>9.1551609879912677E-2</v>
      </c>
      <c r="V8" s="87">
        <f>分析係数表!D11</f>
        <v>8.0291970802919707E-2</v>
      </c>
      <c r="W8" s="167">
        <f t="shared" si="8"/>
        <v>0</v>
      </c>
      <c r="X8" s="76">
        <f>分析係数表!E11</f>
        <v>6.9343065693430656E-2</v>
      </c>
      <c r="Y8" s="166">
        <f t="shared" si="9"/>
        <v>0</v>
      </c>
    </row>
    <row r="9" spans="1:25" x14ac:dyDescent="0.2">
      <c r="A9" s="6" t="s">
        <v>223</v>
      </c>
      <c r="B9" s="5" t="s">
        <v>191</v>
      </c>
      <c r="C9" s="90"/>
      <c r="D9" s="76">
        <f>投入係数表!Z9</f>
        <v>0</v>
      </c>
      <c r="E9" s="77">
        <f t="shared" si="0"/>
        <v>0</v>
      </c>
      <c r="F9" s="76">
        <f>分析係数表!C12</f>
        <v>2.7665742374590407E-2</v>
      </c>
      <c r="G9" s="77">
        <f t="shared" si="1"/>
        <v>0</v>
      </c>
      <c r="H9" s="77">
        <v>1.6901527041654482E-4</v>
      </c>
      <c r="I9" s="77">
        <f t="shared" si="2"/>
        <v>1.6901527041654482E-4</v>
      </c>
      <c r="J9" s="76">
        <f>分析係数表!G12</f>
        <v>0.13175675675675674</v>
      </c>
      <c r="K9" s="78">
        <f t="shared" si="3"/>
        <v>2.2268903872450161E-5</v>
      </c>
      <c r="L9" s="79"/>
      <c r="M9" s="80"/>
      <c r="N9" s="81">
        <f>分析係数表!H12</f>
        <v>9.8185381223642884E-2</v>
      </c>
      <c r="O9" s="82">
        <f t="shared" si="4"/>
        <v>0.67428312544275515</v>
      </c>
      <c r="P9" s="76">
        <f>分析係数表!C12</f>
        <v>2.7665742374590407E-2</v>
      </c>
      <c r="Q9" s="82">
        <f t="shared" si="5"/>
        <v>1.865454323603289E-2</v>
      </c>
      <c r="R9" s="83">
        <v>2.0954381354175294E-2</v>
      </c>
      <c r="S9" s="84">
        <f t="shared" si="6"/>
        <v>2.1123396624591839E-2</v>
      </c>
      <c r="T9" s="85">
        <f>分析係数表!F12</f>
        <v>0.37027027027027026</v>
      </c>
      <c r="U9" s="86">
        <f t="shared" si="7"/>
        <v>7.8213657772137346E-3</v>
      </c>
      <c r="V9" s="87">
        <f>分析係数表!D12</f>
        <v>5.1576576576576577E-2</v>
      </c>
      <c r="W9" s="167">
        <f t="shared" si="8"/>
        <v>0</v>
      </c>
      <c r="X9" s="76">
        <f>分析係数表!E12</f>
        <v>4.954954954954955E-2</v>
      </c>
      <c r="Y9" s="166">
        <f t="shared" si="9"/>
        <v>0</v>
      </c>
    </row>
    <row r="10" spans="1:25" x14ac:dyDescent="0.2">
      <c r="A10" s="6" t="s">
        <v>224</v>
      </c>
      <c r="B10" s="5" t="s">
        <v>28</v>
      </c>
      <c r="C10" s="90"/>
      <c r="D10" s="76">
        <f>投入係数表!Z10</f>
        <v>9.0395480225988699E-5</v>
      </c>
      <c r="E10" s="77">
        <f t="shared" si="0"/>
        <v>9.0395480225988704E-3</v>
      </c>
      <c r="F10" s="76">
        <f>分析係数表!C13</f>
        <v>0</v>
      </c>
      <c r="G10" s="77">
        <f t="shared" si="1"/>
        <v>0</v>
      </c>
      <c r="H10" s="77">
        <v>0</v>
      </c>
      <c r="I10" s="77">
        <f t="shared" si="2"/>
        <v>0</v>
      </c>
      <c r="J10" s="76">
        <f>分析係数表!G13</f>
        <v>0.24516960068699012</v>
      </c>
      <c r="K10" s="78">
        <f t="shared" si="3"/>
        <v>0</v>
      </c>
      <c r="L10" s="79"/>
      <c r="M10" s="80"/>
      <c r="N10" s="81">
        <f>分析係数表!H13</f>
        <v>1.522589073862381E-2</v>
      </c>
      <c r="O10" s="82">
        <f t="shared" si="4"/>
        <v>0.10456303236735807</v>
      </c>
      <c r="P10" s="76">
        <f>分析係数表!C13</f>
        <v>0</v>
      </c>
      <c r="Q10" s="82">
        <f t="shared" si="5"/>
        <v>0</v>
      </c>
      <c r="R10" s="83">
        <v>0</v>
      </c>
      <c r="S10" s="84">
        <f t="shared" si="6"/>
        <v>0</v>
      </c>
      <c r="T10" s="85">
        <f>分析係数表!F13</f>
        <v>0.38299699441820523</v>
      </c>
      <c r="U10" s="86">
        <f t="shared" si="7"/>
        <v>0</v>
      </c>
      <c r="V10" s="87">
        <f>分析係数表!D13</f>
        <v>0.13954486904250751</v>
      </c>
      <c r="W10" s="167">
        <f t="shared" si="8"/>
        <v>0</v>
      </c>
      <c r="X10" s="76">
        <f>分析係数表!E13</f>
        <v>0.1348218119364534</v>
      </c>
      <c r="Y10" s="166">
        <f t="shared" si="9"/>
        <v>0</v>
      </c>
    </row>
    <row r="11" spans="1:25" x14ac:dyDescent="0.2">
      <c r="A11" s="6" t="s">
        <v>225</v>
      </c>
      <c r="B11" s="5" t="s">
        <v>268</v>
      </c>
      <c r="C11" s="90"/>
      <c r="D11" s="76">
        <f>投入係数表!Z11</f>
        <v>3.073446327683616E-3</v>
      </c>
      <c r="E11" s="77">
        <f t="shared" si="0"/>
        <v>0.3073446327683616</v>
      </c>
      <c r="F11" s="76">
        <f>分析係数表!C14</f>
        <v>8.758537565287261E-2</v>
      </c>
      <c r="G11" s="77">
        <f t="shared" si="1"/>
        <v>2.6918895115911133E-2</v>
      </c>
      <c r="H11" s="77">
        <v>4.8223862395913163E-2</v>
      </c>
      <c r="I11" s="77">
        <f t="shared" si="2"/>
        <v>4.8223862395913163E-2</v>
      </c>
      <c r="J11" s="76">
        <f>分析係数表!G14</f>
        <v>0.1675092686215032</v>
      </c>
      <c r="K11" s="78">
        <f t="shared" si="3"/>
        <v>8.077943920043424E-3</v>
      </c>
      <c r="L11" s="79"/>
      <c r="M11" s="80"/>
      <c r="N11" s="81">
        <f>分析係数表!H14</f>
        <v>1.2392049875599189E-3</v>
      </c>
      <c r="O11" s="82">
        <f t="shared" si="4"/>
        <v>8.5101773977218874E-3</v>
      </c>
      <c r="P11" s="76">
        <f>分析係数表!C14</f>
        <v>8.758537565287261E-2</v>
      </c>
      <c r="Q11" s="82">
        <f t="shared" si="5"/>
        <v>7.4536708425205741E-4</v>
      </c>
      <c r="R11" s="83">
        <v>8.8368448259639222E-3</v>
      </c>
      <c r="S11" s="84">
        <f t="shared" si="6"/>
        <v>5.7060707221877088E-2</v>
      </c>
      <c r="T11" s="85">
        <f>分析係数表!F14</f>
        <v>0.31985170205594876</v>
      </c>
      <c r="U11" s="86">
        <f t="shared" si="7"/>
        <v>1.8250964325433553E-2</v>
      </c>
      <c r="V11" s="87">
        <f>分析係数表!D14</f>
        <v>3.3704078193461412E-2</v>
      </c>
      <c r="W11" s="167">
        <f t="shared" si="8"/>
        <v>0</v>
      </c>
      <c r="X11" s="76">
        <f>分析係数表!E14</f>
        <v>2.8985507246376812E-2</v>
      </c>
      <c r="Y11" s="166">
        <f t="shared" si="9"/>
        <v>0</v>
      </c>
    </row>
    <row r="12" spans="1:25" x14ac:dyDescent="0.2">
      <c r="A12" s="6" t="s">
        <v>226</v>
      </c>
      <c r="B12" s="5" t="s">
        <v>29</v>
      </c>
      <c r="C12" s="90"/>
      <c r="D12" s="76">
        <f>投入係数表!Z12</f>
        <v>3.7062146892655369E-4</v>
      </c>
      <c r="E12" s="77">
        <f t="shared" si="0"/>
        <v>3.706214689265537E-2</v>
      </c>
      <c r="F12" s="76">
        <f>分析係数表!C15</f>
        <v>0</v>
      </c>
      <c r="G12" s="77">
        <f t="shared" si="1"/>
        <v>0</v>
      </c>
      <c r="H12" s="77">
        <v>0</v>
      </c>
      <c r="I12" s="77">
        <f t="shared" si="2"/>
        <v>0</v>
      </c>
      <c r="J12" s="76">
        <f>分析係数表!G15</f>
        <v>9.5604813172894237E-2</v>
      </c>
      <c r="K12" s="78">
        <f t="shared" si="3"/>
        <v>0</v>
      </c>
      <c r="L12" s="79"/>
      <c r="M12" s="80"/>
      <c r="N12" s="81">
        <f>分析係数表!H15</f>
        <v>9.0490782812515016E-3</v>
      </c>
      <c r="O12" s="82">
        <f t="shared" si="4"/>
        <v>6.2144086113597043E-2</v>
      </c>
      <c r="P12" s="76">
        <f>分析係数表!C15</f>
        <v>0</v>
      </c>
      <c r="Q12" s="82">
        <f t="shared" si="5"/>
        <v>0</v>
      </c>
      <c r="R12" s="83">
        <v>0</v>
      </c>
      <c r="S12" s="84">
        <f t="shared" si="6"/>
        <v>0</v>
      </c>
      <c r="T12" s="85">
        <f>分析係数表!F15</f>
        <v>0.30347055098163395</v>
      </c>
      <c r="U12" s="86">
        <f t="shared" si="7"/>
        <v>0</v>
      </c>
      <c r="V12" s="87">
        <f>分析係数表!D15</f>
        <v>2.4585180493983533E-2</v>
      </c>
      <c r="W12" s="167">
        <f t="shared" si="8"/>
        <v>0</v>
      </c>
      <c r="X12" s="76">
        <f>分析係数表!E15</f>
        <v>2.2317922735908803E-2</v>
      </c>
      <c r="Y12" s="166">
        <f t="shared" si="9"/>
        <v>0</v>
      </c>
    </row>
    <row r="13" spans="1:25" x14ac:dyDescent="0.2">
      <c r="A13" s="6" t="s">
        <v>227</v>
      </c>
      <c r="B13" s="5" t="s">
        <v>30</v>
      </c>
      <c r="C13" s="90"/>
      <c r="D13" s="76">
        <f>投入係数表!Z13</f>
        <v>5.6424858757062143E-2</v>
      </c>
      <c r="E13" s="77">
        <f t="shared" si="0"/>
        <v>5.642485875706214</v>
      </c>
      <c r="F13" s="76">
        <f>分析係数表!C16</f>
        <v>0.11006875655518</v>
      </c>
      <c r="G13" s="77">
        <f t="shared" si="1"/>
        <v>0.6210614042191489</v>
      </c>
      <c r="H13" s="77">
        <v>0.70396039534506949</v>
      </c>
      <c r="I13" s="77">
        <f t="shared" si="2"/>
        <v>0.70396039534506949</v>
      </c>
      <c r="J13" s="76">
        <f>分析係数表!G16</f>
        <v>3.3349328214971212E-2</v>
      </c>
      <c r="K13" s="78">
        <f t="shared" si="3"/>
        <v>2.3476606274703615E-2</v>
      </c>
      <c r="L13" s="79"/>
      <c r="M13" s="80"/>
      <c r="N13" s="81">
        <f>分析係数表!H16</f>
        <v>1.7877213037589219E-2</v>
      </c>
      <c r="O13" s="82">
        <f t="shared" si="4"/>
        <v>0.12277085377643747</v>
      </c>
      <c r="P13" s="76">
        <f>分析係数表!C16</f>
        <v>0.11006875655518</v>
      </c>
      <c r="Q13" s="82">
        <f t="shared" si="5"/>
        <v>1.3513235216390296E-2</v>
      </c>
      <c r="R13" s="83">
        <v>1.7563011188541183E-2</v>
      </c>
      <c r="S13" s="84">
        <f t="shared" si="6"/>
        <v>0.72152340653361069</v>
      </c>
      <c r="T13" s="85">
        <f>分析係数表!F16</f>
        <v>0.28862763915547024</v>
      </c>
      <c r="U13" s="86">
        <f t="shared" si="7"/>
        <v>0.20825159742320865</v>
      </c>
      <c r="V13" s="87">
        <f>分析係数表!D16</f>
        <v>1.6314779270633396E-2</v>
      </c>
      <c r="W13" s="167">
        <f t="shared" si="8"/>
        <v>0</v>
      </c>
      <c r="X13" s="76">
        <f>分析係数表!E16</f>
        <v>1.6554702495201537E-2</v>
      </c>
      <c r="Y13" s="166">
        <f t="shared" si="9"/>
        <v>0</v>
      </c>
    </row>
    <row r="14" spans="1:25" x14ac:dyDescent="0.2">
      <c r="A14" s="6" t="s">
        <v>2</v>
      </c>
      <c r="B14" s="5" t="s">
        <v>365</v>
      </c>
      <c r="C14" s="90"/>
      <c r="D14" s="76">
        <f>投入係数表!Z14</f>
        <v>0</v>
      </c>
      <c r="E14" s="77">
        <f t="shared" si="0"/>
        <v>0</v>
      </c>
      <c r="F14" s="76">
        <f>分析係数表!C17</f>
        <v>0.13914449142004481</v>
      </c>
      <c r="G14" s="77">
        <f t="shared" si="1"/>
        <v>0</v>
      </c>
      <c r="H14" s="77">
        <v>2.1615582257846086E-2</v>
      </c>
      <c r="I14" s="77">
        <f t="shared" si="2"/>
        <v>2.1615582257846086E-2</v>
      </c>
      <c r="J14" s="76">
        <f>分析係数表!G17</f>
        <v>0.21214924452667283</v>
      </c>
      <c r="K14" s="78">
        <f t="shared" si="3"/>
        <v>4.5857294460062E-3</v>
      </c>
      <c r="L14" s="79"/>
      <c r="M14" s="80"/>
      <c r="N14" s="81">
        <f>分析係数表!H17</f>
        <v>3.1124218292202617E-3</v>
      </c>
      <c r="O14" s="82">
        <f t="shared" si="4"/>
        <v>2.1374399045441021E-2</v>
      </c>
      <c r="P14" s="76">
        <f>分析係数表!C17</f>
        <v>0.13914449142004481</v>
      </c>
      <c r="Q14" s="82">
        <f t="shared" si="5"/>
        <v>2.9741298845869821E-3</v>
      </c>
      <c r="R14" s="83">
        <v>7.9019930292753334E-3</v>
      </c>
      <c r="S14" s="84">
        <f t="shared" si="6"/>
        <v>2.9517575287121421E-2</v>
      </c>
      <c r="T14" s="85">
        <f>分析係数表!F17</f>
        <v>0.32223250077089116</v>
      </c>
      <c r="U14" s="86">
        <f t="shared" si="7"/>
        <v>9.5115221014621908E-3</v>
      </c>
      <c r="V14" s="87">
        <f>分析係数表!D17</f>
        <v>3.12981806968856E-2</v>
      </c>
      <c r="W14" s="167">
        <f t="shared" si="8"/>
        <v>0</v>
      </c>
      <c r="X14" s="76">
        <f>分析係数表!E17</f>
        <v>2.8677150786308975E-2</v>
      </c>
      <c r="Y14" s="166">
        <f t="shared" si="9"/>
        <v>0</v>
      </c>
    </row>
    <row r="15" spans="1:25" x14ac:dyDescent="0.2">
      <c r="A15" s="6" t="s">
        <v>3</v>
      </c>
      <c r="B15" s="5" t="s">
        <v>31</v>
      </c>
      <c r="C15" s="90"/>
      <c r="D15" s="76">
        <f>投入係数表!Z15</f>
        <v>3.6158192090395478E-5</v>
      </c>
      <c r="E15" s="77">
        <f t="shared" si="0"/>
        <v>3.615819209039548E-3</v>
      </c>
      <c r="F15" s="76">
        <f>分析係数表!C18</f>
        <v>1</v>
      </c>
      <c r="G15" s="77">
        <f t="shared" si="1"/>
        <v>3.615819209039548E-3</v>
      </c>
      <c r="H15" s="77">
        <v>0.11601321816848385</v>
      </c>
      <c r="I15" s="77">
        <f t="shared" si="2"/>
        <v>0.11601321816848385</v>
      </c>
      <c r="J15" s="76">
        <f>分析係数表!G18</f>
        <v>0.2156836946153087</v>
      </c>
      <c r="K15" s="78">
        <f t="shared" si="3"/>
        <v>2.5022159518790454E-2</v>
      </c>
      <c r="L15" s="79"/>
      <c r="M15" s="80"/>
      <c r="N15" s="81">
        <f>分析係数表!H18</f>
        <v>4.8031201068213914E-4</v>
      </c>
      <c r="O15" s="82">
        <f t="shared" si="4"/>
        <v>3.2985183712100343E-3</v>
      </c>
      <c r="P15" s="76">
        <f>分析係数表!C18</f>
        <v>1</v>
      </c>
      <c r="Q15" s="82">
        <f t="shared" si="5"/>
        <v>3.2985183712100343E-3</v>
      </c>
      <c r="R15" s="83">
        <v>1.2762092888411927E-2</v>
      </c>
      <c r="S15" s="84">
        <f t="shared" si="6"/>
        <v>0.12877531105689577</v>
      </c>
      <c r="T15" s="85">
        <f>分析係数表!F18</f>
        <v>0.45886648465511004</v>
      </c>
      <c r="U15" s="86">
        <f t="shared" si="7"/>
        <v>5.9090674295046088E-2</v>
      </c>
      <c r="V15" s="87">
        <f>分析係数表!D18</f>
        <v>2.7301733495608698E-2</v>
      </c>
      <c r="W15" s="167">
        <f t="shared" si="8"/>
        <v>0</v>
      </c>
      <c r="X15" s="76">
        <f>分析係数表!E18</f>
        <v>2.9308246439261866E-2</v>
      </c>
      <c r="Y15" s="166">
        <f t="shared" si="9"/>
        <v>0</v>
      </c>
    </row>
    <row r="16" spans="1:25" x14ac:dyDescent="0.2">
      <c r="A16" s="6" t="s">
        <v>4</v>
      </c>
      <c r="B16" s="5" t="s">
        <v>32</v>
      </c>
      <c r="C16" s="90"/>
      <c r="D16" s="76">
        <f>投入係数表!Z16</f>
        <v>0</v>
      </c>
      <c r="E16" s="77">
        <f t="shared" si="0"/>
        <v>0</v>
      </c>
      <c r="F16" s="76">
        <f>分析係数表!C19</f>
        <v>0.27592808390211421</v>
      </c>
      <c r="G16" s="77">
        <f t="shared" si="1"/>
        <v>0</v>
      </c>
      <c r="H16" s="77">
        <v>1.9925320679941915E-2</v>
      </c>
      <c r="I16" s="77">
        <f t="shared" si="2"/>
        <v>1.9925320679941915E-2</v>
      </c>
      <c r="J16" s="76">
        <f>分析係数表!G19</f>
        <v>5.7631973809848587E-2</v>
      </c>
      <c r="K16" s="78">
        <f t="shared" si="3"/>
        <v>1.148335559579247E-3</v>
      </c>
      <c r="L16" s="79"/>
      <c r="M16" s="80"/>
      <c r="N16" s="81">
        <f>分析係数表!H19</f>
        <v>-1.2488112277735618E-4</v>
      </c>
      <c r="O16" s="82">
        <f t="shared" si="4"/>
        <v>-8.5761477651460894E-4</v>
      </c>
      <c r="P16" s="76">
        <f>分析係数表!C19</f>
        <v>0.27592808390211421</v>
      </c>
      <c r="Q16" s="82">
        <f t="shared" si="5"/>
        <v>-2.3664000200981594E-4</v>
      </c>
      <c r="R16" s="83">
        <v>2.4862123333542169E-3</v>
      </c>
      <c r="S16" s="84">
        <f t="shared" si="6"/>
        <v>2.2411533013296132E-2</v>
      </c>
      <c r="T16" s="85">
        <f>分析係数表!F19</f>
        <v>0.23987177738371299</v>
      </c>
      <c r="U16" s="86">
        <f t="shared" si="7"/>
        <v>5.3758942577931046E-3</v>
      </c>
      <c r="V16" s="87">
        <f>分析係数表!D19</f>
        <v>7.502387123175556E-4</v>
      </c>
      <c r="W16" s="167">
        <f t="shared" si="8"/>
        <v>0</v>
      </c>
      <c r="X16" s="76">
        <f>分析係数表!E19</f>
        <v>8.1844223161915155E-4</v>
      </c>
      <c r="Y16" s="166">
        <f t="shared" si="9"/>
        <v>0</v>
      </c>
    </row>
    <row r="17" spans="1:25" x14ac:dyDescent="0.2">
      <c r="A17" s="6" t="s">
        <v>5</v>
      </c>
      <c r="B17" s="5" t="s">
        <v>33</v>
      </c>
      <c r="C17" s="90"/>
      <c r="D17" s="76">
        <f>投入係数表!Z17</f>
        <v>3.3446327683615818E-4</v>
      </c>
      <c r="E17" s="77">
        <f t="shared" si="0"/>
        <v>3.3446327683615815E-2</v>
      </c>
      <c r="F17" s="76">
        <f>分析係数表!C20</f>
        <v>2.5484643868438295E-2</v>
      </c>
      <c r="G17" s="77">
        <f t="shared" si="1"/>
        <v>8.5236774972403777E-4</v>
      </c>
      <c r="H17" s="77">
        <v>2.1260362973995277E-3</v>
      </c>
      <c r="I17" s="77">
        <f t="shared" si="2"/>
        <v>2.1260362973995277E-3</v>
      </c>
      <c r="J17" s="76">
        <f>分析係数表!G20</f>
        <v>9.947643979057591E-2</v>
      </c>
      <c r="K17" s="78">
        <f t="shared" si="3"/>
        <v>2.1149052173084307E-4</v>
      </c>
      <c r="L17" s="79"/>
      <c r="M17" s="80"/>
      <c r="N17" s="81">
        <f>分析係数表!H20</f>
        <v>5.9558689324585256E-4</v>
      </c>
      <c r="O17" s="82">
        <f t="shared" si="4"/>
        <v>4.0901627803004428E-3</v>
      </c>
      <c r="P17" s="76">
        <f>分析係数表!C20</f>
        <v>2.5484643868438295E-2</v>
      </c>
      <c r="Q17" s="82">
        <f t="shared" si="5"/>
        <v>1.042363418198982E-4</v>
      </c>
      <c r="R17" s="83">
        <v>4.2574480979985243E-4</v>
      </c>
      <c r="S17" s="84">
        <f t="shared" si="6"/>
        <v>2.5517811071993799E-3</v>
      </c>
      <c r="T17" s="85">
        <f>分析係数表!F20</f>
        <v>0.22338568935427575</v>
      </c>
      <c r="U17" s="86">
        <f t="shared" si="7"/>
        <v>5.7003138171295045E-4</v>
      </c>
      <c r="V17" s="87">
        <f>分析係数表!D20</f>
        <v>0.15532286212914484</v>
      </c>
      <c r="W17" s="167">
        <f t="shared" si="8"/>
        <v>0</v>
      </c>
      <c r="X17" s="76">
        <f>分析係数表!E20</f>
        <v>0.17102966841186737</v>
      </c>
      <c r="Y17" s="166">
        <f t="shared" si="9"/>
        <v>0</v>
      </c>
    </row>
    <row r="18" spans="1:25" x14ac:dyDescent="0.2">
      <c r="A18" s="6" t="s">
        <v>6</v>
      </c>
      <c r="B18" s="5" t="s">
        <v>34</v>
      </c>
      <c r="C18" s="90"/>
      <c r="D18" s="76">
        <f>投入係数表!Z18</f>
        <v>3.4350282485875707E-4</v>
      </c>
      <c r="E18" s="77">
        <f t="shared" si="0"/>
        <v>3.4350282485875704E-2</v>
      </c>
      <c r="F18" s="76">
        <f>分析係数表!C21</f>
        <v>0.22087867795243854</v>
      </c>
      <c r="G18" s="77">
        <f t="shared" si="1"/>
        <v>7.5872449827730296E-3</v>
      </c>
      <c r="H18" s="77">
        <v>5.0882670081097786E-2</v>
      </c>
      <c r="I18" s="77">
        <f t="shared" si="2"/>
        <v>5.0882670081097786E-2</v>
      </c>
      <c r="J18" s="76">
        <f>分析係数表!G21</f>
        <v>0.28511270745603173</v>
      </c>
      <c r="K18" s="78">
        <f t="shared" si="3"/>
        <v>1.4507295829413812E-2</v>
      </c>
      <c r="L18" s="79"/>
      <c r="M18" s="80"/>
      <c r="N18" s="81">
        <f>分析係数表!H21</f>
        <v>9.8944274200520651E-4</v>
      </c>
      <c r="O18" s="82">
        <f t="shared" si="4"/>
        <v>6.7949478446926699E-3</v>
      </c>
      <c r="P18" s="76">
        <f>分析係数表!C21</f>
        <v>0.22087867795243854</v>
      </c>
      <c r="Q18" s="82">
        <f t="shared" si="5"/>
        <v>1.5008590966914886E-3</v>
      </c>
      <c r="R18" s="83">
        <v>4.5582131840793605E-3</v>
      </c>
      <c r="S18" s="84">
        <f t="shared" si="6"/>
        <v>5.5440883265177147E-2</v>
      </c>
      <c r="T18" s="85">
        <f>分析係数表!F21</f>
        <v>0.42531582858558337</v>
      </c>
      <c r="U18" s="86">
        <f t="shared" si="7"/>
        <v>2.3579885203445422E-2</v>
      </c>
      <c r="V18" s="87">
        <f>分析係数表!D21</f>
        <v>6.1431756254644539E-2</v>
      </c>
      <c r="W18" s="167">
        <f t="shared" si="8"/>
        <v>0</v>
      </c>
      <c r="X18" s="76">
        <f>分析係数表!E21</f>
        <v>5.1523408471637354E-2</v>
      </c>
      <c r="Y18" s="166">
        <f t="shared" si="9"/>
        <v>0</v>
      </c>
    </row>
    <row r="19" spans="1:25" x14ac:dyDescent="0.2">
      <c r="A19" s="6" t="s">
        <v>7</v>
      </c>
      <c r="B19" s="5" t="s">
        <v>269</v>
      </c>
      <c r="C19" s="90"/>
      <c r="D19" s="76">
        <f>投入係数表!Z19</f>
        <v>0</v>
      </c>
      <c r="E19" s="77">
        <f t="shared" si="0"/>
        <v>0</v>
      </c>
      <c r="F19" s="76">
        <f>分析係数表!C22</f>
        <v>2.2900763358778664E-2</v>
      </c>
      <c r="G19" s="77">
        <f t="shared" si="1"/>
        <v>0</v>
      </c>
      <c r="H19" s="77">
        <v>1.0521585647003595E-3</v>
      </c>
      <c r="I19" s="77">
        <f t="shared" si="2"/>
        <v>1.0521585647003595E-3</v>
      </c>
      <c r="J19" s="76">
        <f>分析係数表!G22</f>
        <v>0.19537275064267351</v>
      </c>
      <c r="K19" s="78">
        <f t="shared" si="3"/>
        <v>2.055631128977566E-4</v>
      </c>
      <c r="L19" s="79"/>
      <c r="M19" s="80"/>
      <c r="N19" s="81">
        <f>分析係数表!H22</f>
        <v>4.8031201068213912E-5</v>
      </c>
      <c r="O19" s="82">
        <f t="shared" si="4"/>
        <v>3.2985183712100341E-4</v>
      </c>
      <c r="P19" s="76">
        <f>分析係数表!C22</f>
        <v>2.2900763358778664E-2</v>
      </c>
      <c r="Q19" s="82">
        <f t="shared" si="5"/>
        <v>7.5538588653665027E-6</v>
      </c>
      <c r="R19" s="83">
        <v>9.5110838790804964E-5</v>
      </c>
      <c r="S19" s="84">
        <f t="shared" si="6"/>
        <v>1.1472694034911643E-3</v>
      </c>
      <c r="T19" s="85">
        <f>分析係数表!F22</f>
        <v>0.41388174807197942</v>
      </c>
      <c r="U19" s="86">
        <f t="shared" si="7"/>
        <v>4.7483386622642015E-4</v>
      </c>
      <c r="V19" s="87">
        <f>分析係数表!D22</f>
        <v>2.313624678663239E-2</v>
      </c>
      <c r="W19" s="167">
        <f t="shared" si="8"/>
        <v>0</v>
      </c>
      <c r="X19" s="76">
        <f>分析係数表!E22</f>
        <v>1.713796058269066E-2</v>
      </c>
      <c r="Y19" s="166">
        <f t="shared" si="9"/>
        <v>0</v>
      </c>
    </row>
    <row r="20" spans="1:25" x14ac:dyDescent="0.2">
      <c r="A20" s="6" t="s">
        <v>8</v>
      </c>
      <c r="B20" s="5" t="s">
        <v>270</v>
      </c>
      <c r="C20" s="90"/>
      <c r="D20" s="76">
        <f>投入係数表!Z20</f>
        <v>0</v>
      </c>
      <c r="E20" s="77">
        <f t="shared" si="0"/>
        <v>0</v>
      </c>
      <c r="F20" s="76">
        <f>分析係数表!C23</f>
        <v>0</v>
      </c>
      <c r="G20" s="77">
        <f t="shared" si="1"/>
        <v>0</v>
      </c>
      <c r="H20" s="77">
        <v>0</v>
      </c>
      <c r="I20" s="77">
        <f t="shared" si="2"/>
        <v>0</v>
      </c>
      <c r="J20" s="76">
        <f>分析係数表!G23</f>
        <v>0.21568627450980393</v>
      </c>
      <c r="K20" s="78">
        <f t="shared" si="3"/>
        <v>0</v>
      </c>
      <c r="L20" s="79"/>
      <c r="M20" s="80"/>
      <c r="N20" s="81">
        <f>分析係数表!H23</f>
        <v>2.8818720640928347E-5</v>
      </c>
      <c r="O20" s="82">
        <f t="shared" si="4"/>
        <v>1.9791110227260203E-4</v>
      </c>
      <c r="P20" s="76">
        <f>分析係数表!C23</f>
        <v>0</v>
      </c>
      <c r="Q20" s="82">
        <f t="shared" si="5"/>
        <v>0</v>
      </c>
      <c r="R20" s="83">
        <v>0</v>
      </c>
      <c r="S20" s="84">
        <f t="shared" si="6"/>
        <v>0</v>
      </c>
      <c r="T20" s="85">
        <f>分析係数表!F23</f>
        <v>0.44049247606019154</v>
      </c>
      <c r="U20" s="86">
        <f t="shared" si="7"/>
        <v>0</v>
      </c>
      <c r="V20" s="87">
        <f>分析係数表!D23</f>
        <v>5.6087551299589603E-2</v>
      </c>
      <c r="W20" s="167">
        <f t="shared" si="8"/>
        <v>0</v>
      </c>
      <c r="X20" s="76">
        <f>分析係数表!E23</f>
        <v>5.0615595075239397E-2</v>
      </c>
      <c r="Y20" s="166">
        <f t="shared" si="9"/>
        <v>0</v>
      </c>
    </row>
    <row r="21" spans="1:25" x14ac:dyDescent="0.2">
      <c r="A21" s="6" t="s">
        <v>9</v>
      </c>
      <c r="B21" s="5" t="s">
        <v>271</v>
      </c>
      <c r="C21" s="90"/>
      <c r="D21" s="76">
        <f>投入係数表!Z21</f>
        <v>0</v>
      </c>
      <c r="E21" s="77">
        <f t="shared" si="0"/>
        <v>0</v>
      </c>
      <c r="F21" s="76">
        <f>分析係数表!C24</f>
        <v>0.12778993435448582</v>
      </c>
      <c r="G21" s="77">
        <f t="shared" si="1"/>
        <v>0</v>
      </c>
      <c r="H21" s="77">
        <v>2.6206896453730387E-3</v>
      </c>
      <c r="I21" s="77">
        <f t="shared" si="2"/>
        <v>2.6206896453730387E-3</v>
      </c>
      <c r="J21" s="76">
        <f>分析係数表!G24</f>
        <v>0.20582120582120583</v>
      </c>
      <c r="K21" s="78">
        <f t="shared" si="3"/>
        <v>5.3939350289382716E-4</v>
      </c>
      <c r="L21" s="79"/>
      <c r="M21" s="80"/>
      <c r="N21" s="81">
        <f>分析係数表!H24</f>
        <v>3.7464336833206854E-4</v>
      </c>
      <c r="O21" s="82">
        <f t="shared" si="4"/>
        <v>2.5728443295438266E-3</v>
      </c>
      <c r="P21" s="76">
        <f>分析係数表!C24</f>
        <v>0.12778993435448582</v>
      </c>
      <c r="Q21" s="82">
        <f t="shared" si="5"/>
        <v>3.2878360797671669E-4</v>
      </c>
      <c r="R21" s="83">
        <v>1.8804074783517046E-3</v>
      </c>
      <c r="S21" s="84">
        <f t="shared" si="6"/>
        <v>4.501097123724743E-3</v>
      </c>
      <c r="T21" s="85">
        <f>分析係数表!F24</f>
        <v>0.38877338877338879</v>
      </c>
      <c r="U21" s="86">
        <f t="shared" si="7"/>
        <v>1.7499067819886217E-3</v>
      </c>
      <c r="V21" s="87">
        <f>分析係数表!D24</f>
        <v>2.0790020790020791E-3</v>
      </c>
      <c r="W21" s="167">
        <f t="shared" si="8"/>
        <v>0</v>
      </c>
      <c r="X21" s="76">
        <f>分析係数表!E24</f>
        <v>0</v>
      </c>
      <c r="Y21" s="166">
        <f t="shared" si="9"/>
        <v>0</v>
      </c>
    </row>
    <row r="22" spans="1:25" x14ac:dyDescent="0.2">
      <c r="A22" s="6" t="s">
        <v>10</v>
      </c>
      <c r="B22" s="5" t="s">
        <v>272</v>
      </c>
      <c r="C22" s="90"/>
      <c r="D22" s="76">
        <f>投入係数表!Z22</f>
        <v>0</v>
      </c>
      <c r="E22" s="77">
        <f t="shared" si="0"/>
        <v>0</v>
      </c>
      <c r="F22" s="76">
        <f>分析係数表!C25</f>
        <v>1.1170547514159801E-2</v>
      </c>
      <c r="G22" s="77">
        <f t="shared" si="1"/>
        <v>0</v>
      </c>
      <c r="H22" s="77">
        <v>8.074177236762713E-4</v>
      </c>
      <c r="I22" s="77">
        <f t="shared" si="2"/>
        <v>8.074177236762713E-4</v>
      </c>
      <c r="J22" s="76">
        <f>分析係数表!G25</f>
        <v>0.19560185185185186</v>
      </c>
      <c r="K22" s="78">
        <f t="shared" si="3"/>
        <v>1.5793240196908549E-4</v>
      </c>
      <c r="L22" s="79"/>
      <c r="M22" s="80"/>
      <c r="N22" s="81">
        <f>分析係数表!H25</f>
        <v>5.4755569217763858E-4</v>
      </c>
      <c r="O22" s="82">
        <f t="shared" si="4"/>
        <v>3.7603109431794388E-3</v>
      </c>
      <c r="P22" s="76">
        <f>分析係数表!C25</f>
        <v>1.1170547514159801E-2</v>
      </c>
      <c r="Q22" s="82">
        <f t="shared" si="5"/>
        <v>4.2004732058800975E-5</v>
      </c>
      <c r="R22" s="83">
        <v>4.3350028559282832E-4</v>
      </c>
      <c r="S22" s="84">
        <f t="shared" si="6"/>
        <v>1.2409180092690995E-3</v>
      </c>
      <c r="T22" s="85">
        <f>分析係数表!F25</f>
        <v>0.34722222222222221</v>
      </c>
      <c r="U22" s="86">
        <f t="shared" si="7"/>
        <v>4.3087430877399285E-4</v>
      </c>
      <c r="V22" s="87">
        <f>分析係数表!D25</f>
        <v>0.24652777777777779</v>
      </c>
      <c r="W22" s="167">
        <f t="shared" si="8"/>
        <v>0</v>
      </c>
      <c r="X22" s="76">
        <f>分析係数表!E25</f>
        <v>0.22337962962962962</v>
      </c>
      <c r="Y22" s="166">
        <f t="shared" si="9"/>
        <v>0</v>
      </c>
    </row>
    <row r="23" spans="1:25" x14ac:dyDescent="0.2">
      <c r="A23" s="6" t="s">
        <v>11</v>
      </c>
      <c r="B23" s="5" t="s">
        <v>35</v>
      </c>
      <c r="C23" s="90"/>
      <c r="D23" s="76">
        <f>投入係数表!Z23</f>
        <v>0</v>
      </c>
      <c r="E23" s="77">
        <f t="shared" si="0"/>
        <v>0</v>
      </c>
      <c r="F23" s="76">
        <f>分析係数表!C26</f>
        <v>0.68426150121065377</v>
      </c>
      <c r="G23" s="77">
        <f t="shared" si="1"/>
        <v>0</v>
      </c>
      <c r="H23" s="77">
        <v>3.2575761343390054E-2</v>
      </c>
      <c r="I23" s="77">
        <f t="shared" si="2"/>
        <v>3.2575761343390054E-2</v>
      </c>
      <c r="J23" s="76">
        <f>分析係数表!G26</f>
        <v>0.19646752810874307</v>
      </c>
      <c r="K23" s="78">
        <f t="shared" si="3"/>
        <v>6.4000793073961913E-3</v>
      </c>
      <c r="L23" s="79"/>
      <c r="M23" s="80"/>
      <c r="N23" s="81">
        <f>分析係数表!H26</f>
        <v>1.1546700736798624E-2</v>
      </c>
      <c r="O23" s="82">
        <f t="shared" si="4"/>
        <v>7.9296381643889219E-2</v>
      </c>
      <c r="P23" s="76">
        <f>分析係数表!C26</f>
        <v>0.68426150121065377</v>
      </c>
      <c r="Q23" s="82">
        <f t="shared" si="5"/>
        <v>5.4259461144220568E-2</v>
      </c>
      <c r="R23" s="83">
        <v>6.2201596648629502E-2</v>
      </c>
      <c r="S23" s="84">
        <f t="shared" si="6"/>
        <v>9.4777357992019556E-2</v>
      </c>
      <c r="T23" s="85">
        <f>分析係数表!F26</f>
        <v>0.33441013592884711</v>
      </c>
      <c r="U23" s="86">
        <f t="shared" si="7"/>
        <v>3.1694509169088267E-2</v>
      </c>
      <c r="V23" s="87">
        <f>分析係数表!D26</f>
        <v>3.0416177210941434E-2</v>
      </c>
      <c r="W23" s="167">
        <f t="shared" si="8"/>
        <v>0</v>
      </c>
      <c r="X23" s="76">
        <f>分析係数表!E26</f>
        <v>3.3227051518711193E-2</v>
      </c>
      <c r="Y23" s="166">
        <f t="shared" si="9"/>
        <v>0</v>
      </c>
    </row>
    <row r="24" spans="1:25" x14ac:dyDescent="0.2">
      <c r="A24" s="6" t="s">
        <v>12</v>
      </c>
      <c r="B24" s="5" t="s">
        <v>366</v>
      </c>
      <c r="C24" s="90"/>
      <c r="D24" s="76">
        <f>投入係数表!Z24</f>
        <v>1.8079096045197739E-5</v>
      </c>
      <c r="E24" s="77">
        <f t="shared" si="0"/>
        <v>1.807909604519774E-3</v>
      </c>
      <c r="F24" s="76">
        <f>分析係数表!C27</f>
        <v>0.55841188231933736</v>
      </c>
      <c r="G24" s="77">
        <f t="shared" si="1"/>
        <v>1.0095582053230958E-3</v>
      </c>
      <c r="H24" s="77">
        <v>4.7628155087067903E-3</v>
      </c>
      <c r="I24" s="77">
        <f t="shared" si="2"/>
        <v>4.7628155087067903E-3</v>
      </c>
      <c r="J24" s="76">
        <f>分析係数表!G27</f>
        <v>0.17085913312693499</v>
      </c>
      <c r="K24" s="78">
        <f t="shared" si="3"/>
        <v>8.1377052906116403E-4</v>
      </c>
      <c r="L24" s="79"/>
      <c r="M24" s="80"/>
      <c r="N24" s="81">
        <f>分析係数表!H27</f>
        <v>1.1844494183421551E-2</v>
      </c>
      <c r="O24" s="82">
        <f t="shared" si="4"/>
        <v>8.1341463034039441E-2</v>
      </c>
      <c r="P24" s="76">
        <f>分析係数表!C27</f>
        <v>0.55841188231933736</v>
      </c>
      <c r="Q24" s="82">
        <f t="shared" si="5"/>
        <v>4.5422039483446759E-2</v>
      </c>
      <c r="R24" s="83">
        <v>4.6499272576374311E-2</v>
      </c>
      <c r="S24" s="84">
        <f t="shared" si="6"/>
        <v>5.1262088085081099E-2</v>
      </c>
      <c r="T24" s="85">
        <f>分析係数表!F27</f>
        <v>0.32159442724458204</v>
      </c>
      <c r="U24" s="86">
        <f t="shared" si="7"/>
        <v>1.648560185708297E-2</v>
      </c>
      <c r="V24" s="87">
        <f>分析係数表!D27</f>
        <v>0</v>
      </c>
      <c r="W24" s="167">
        <f t="shared" si="8"/>
        <v>0</v>
      </c>
      <c r="X24" s="76">
        <f>分析係数表!E27</f>
        <v>0</v>
      </c>
      <c r="Y24" s="166">
        <f t="shared" si="9"/>
        <v>0</v>
      </c>
    </row>
    <row r="25" spans="1:25" x14ac:dyDescent="0.2">
      <c r="A25" s="6" t="s">
        <v>13</v>
      </c>
      <c r="B25" s="5" t="s">
        <v>192</v>
      </c>
      <c r="C25" s="90"/>
      <c r="D25" s="76">
        <f>投入係数表!Z25</f>
        <v>0</v>
      </c>
      <c r="E25" s="77">
        <f t="shared" si="0"/>
        <v>0</v>
      </c>
      <c r="F25" s="76">
        <f>分析係数表!C28</f>
        <v>4.6678935921030562E-2</v>
      </c>
      <c r="G25" s="77">
        <f t="shared" si="1"/>
        <v>0</v>
      </c>
      <c r="H25" s="77">
        <v>5.7341669282717968E-3</v>
      </c>
      <c r="I25" s="77">
        <f t="shared" si="2"/>
        <v>5.7341669282717968E-3</v>
      </c>
      <c r="J25" s="76">
        <f>分析係数表!G28</f>
        <v>0.12480417754569191</v>
      </c>
      <c r="K25" s="78">
        <f t="shared" si="3"/>
        <v>7.1564798739266809E-4</v>
      </c>
      <c r="L25" s="79"/>
      <c r="M25" s="80"/>
      <c r="N25" s="81">
        <f>分析係数表!H28</f>
        <v>2.1854196486037331E-2</v>
      </c>
      <c r="O25" s="82">
        <f t="shared" si="4"/>
        <v>0.15008258589005655</v>
      </c>
      <c r="P25" s="76">
        <f>分析係数表!C28</f>
        <v>4.6678935921030562E-2</v>
      </c>
      <c r="Q25" s="82">
        <f t="shared" si="5"/>
        <v>7.005695409624515E-3</v>
      </c>
      <c r="R25" s="83">
        <v>7.5470201087961724E-3</v>
      </c>
      <c r="S25" s="84">
        <f t="shared" si="6"/>
        <v>1.328118703706797E-2</v>
      </c>
      <c r="T25" s="85">
        <f>分析係数表!F28</f>
        <v>0.21409921671018275</v>
      </c>
      <c r="U25" s="86">
        <f t="shared" si="7"/>
        <v>2.8434917416176853E-3</v>
      </c>
      <c r="V25" s="87">
        <f>分析係数表!D28</f>
        <v>3.7075718015665796E-2</v>
      </c>
      <c r="W25" s="167">
        <f t="shared" si="8"/>
        <v>0</v>
      </c>
      <c r="X25" s="76">
        <f>分析係数表!E28</f>
        <v>3.3420365535248041E-2</v>
      </c>
      <c r="Y25" s="166">
        <f t="shared" si="9"/>
        <v>0</v>
      </c>
    </row>
    <row r="26" spans="1:25" x14ac:dyDescent="0.2">
      <c r="A26" s="6" t="s">
        <v>14</v>
      </c>
      <c r="B26" s="5" t="s">
        <v>50</v>
      </c>
      <c r="C26" s="90"/>
      <c r="D26" s="76">
        <f>投入係数表!Z26</f>
        <v>8.7774011299435028E-3</v>
      </c>
      <c r="E26" s="77">
        <f t="shared" si="0"/>
        <v>0.87774011299435029</v>
      </c>
      <c r="F26" s="76">
        <f>分析係数表!C29</f>
        <v>0.714898177920686</v>
      </c>
      <c r="G26" s="77">
        <f t="shared" si="1"/>
        <v>0.62749480746755804</v>
      </c>
      <c r="H26" s="77">
        <v>0.77722040646244039</v>
      </c>
      <c r="I26" s="77">
        <f t="shared" si="2"/>
        <v>0.77722040646244039</v>
      </c>
      <c r="J26" s="76">
        <f>分析係数表!G29</f>
        <v>0.2589450092051549</v>
      </c>
      <c r="K26" s="78">
        <f t="shared" si="3"/>
        <v>0.20125734530585085</v>
      </c>
      <c r="L26" s="79"/>
      <c r="M26" s="80"/>
      <c r="N26" s="81">
        <f>分析係数表!H29</f>
        <v>1.0662926637143489E-2</v>
      </c>
      <c r="O26" s="82">
        <f t="shared" si="4"/>
        <v>7.3227107840862754E-2</v>
      </c>
      <c r="P26" s="76">
        <f>分析係数表!C29</f>
        <v>0.714898177920686</v>
      </c>
      <c r="Q26" s="82">
        <f t="shared" si="5"/>
        <v>5.2349925969834364E-2</v>
      </c>
      <c r="R26" s="83">
        <v>8.8346440390017544E-2</v>
      </c>
      <c r="S26" s="84">
        <f t="shared" si="6"/>
        <v>0.86556684685245799</v>
      </c>
      <c r="T26" s="85">
        <f>分析係数表!F29</f>
        <v>0.37284879532538223</v>
      </c>
      <c r="U26" s="86">
        <f t="shared" si="7"/>
        <v>0.32272555612252857</v>
      </c>
      <c r="V26" s="87">
        <f>分析係数表!D29</f>
        <v>6.5236532458176578E-3</v>
      </c>
      <c r="W26" s="167">
        <f t="shared" si="8"/>
        <v>0</v>
      </c>
      <c r="X26" s="76">
        <f>分析係数表!E29</f>
        <v>4.8026895061234294E-3</v>
      </c>
      <c r="Y26" s="166">
        <f t="shared" si="9"/>
        <v>0</v>
      </c>
    </row>
    <row r="27" spans="1:25" x14ac:dyDescent="0.2">
      <c r="A27" s="6" t="s">
        <v>15</v>
      </c>
      <c r="B27" s="5" t="s">
        <v>36</v>
      </c>
      <c r="C27" s="90"/>
      <c r="D27" s="76">
        <f>投入係数表!Z27</f>
        <v>1.3233898305084747E-2</v>
      </c>
      <c r="E27" s="77">
        <f t="shared" si="0"/>
        <v>1.3233898305084746</v>
      </c>
      <c r="F27" s="76">
        <f>分析係数表!C30</f>
        <v>1</v>
      </c>
      <c r="G27" s="77">
        <f t="shared" si="1"/>
        <v>1.3233898305084746</v>
      </c>
      <c r="H27" s="77">
        <v>1.4921008112327767</v>
      </c>
      <c r="I27" s="77">
        <f t="shared" si="2"/>
        <v>1.4921008112327767</v>
      </c>
      <c r="J27" s="76">
        <f>分析係数表!G30</f>
        <v>0.34457852549986789</v>
      </c>
      <c r="K27" s="78">
        <f t="shared" si="3"/>
        <v>0.51414589743174688</v>
      </c>
      <c r="L27" s="79"/>
      <c r="M27" s="80"/>
      <c r="N27" s="81">
        <f>分析係数表!H30</f>
        <v>0</v>
      </c>
      <c r="O27" s="82">
        <f t="shared" si="4"/>
        <v>0</v>
      </c>
      <c r="P27" s="76">
        <f>分析係数表!C30</f>
        <v>1</v>
      </c>
      <c r="Q27" s="82">
        <f t="shared" si="5"/>
        <v>0</v>
      </c>
      <c r="R27" s="83">
        <v>1.4423090134009938E-2</v>
      </c>
      <c r="S27" s="84">
        <f t="shared" si="6"/>
        <v>1.5065239013667866</v>
      </c>
      <c r="T27" s="85">
        <f>分析係数表!F30</f>
        <v>0.44032414339822074</v>
      </c>
      <c r="U27" s="86">
        <f t="shared" si="7"/>
        <v>0.66335884637827591</v>
      </c>
      <c r="V27" s="87">
        <f>分析係数表!D30</f>
        <v>0.11177662291905223</v>
      </c>
      <c r="W27" s="167">
        <f t="shared" si="8"/>
        <v>0</v>
      </c>
      <c r="X27" s="76">
        <f>分析係数表!E30</f>
        <v>7.5662820399894304E-2</v>
      </c>
      <c r="Y27" s="166">
        <f t="shared" si="9"/>
        <v>0</v>
      </c>
    </row>
    <row r="28" spans="1:25" x14ac:dyDescent="0.2">
      <c r="A28" s="6" t="s">
        <v>16</v>
      </c>
      <c r="B28" s="5" t="s">
        <v>193</v>
      </c>
      <c r="C28" s="75">
        <f>最終需要_まとめ!C29</f>
        <v>100</v>
      </c>
      <c r="D28" s="76">
        <f>投入係数表!Z28</f>
        <v>0.10198418079096046</v>
      </c>
      <c r="E28" s="77">
        <f t="shared" si="0"/>
        <v>10.198418079096045</v>
      </c>
      <c r="F28" s="76">
        <f>分析係数表!C31</f>
        <v>0.96265092809515229</v>
      </c>
      <c r="G28" s="77">
        <f t="shared" si="1"/>
        <v>9.8175166289441886</v>
      </c>
      <c r="H28" s="77">
        <v>11.05500537263411</v>
      </c>
      <c r="I28" s="77">
        <f t="shared" si="2"/>
        <v>111.05500537263411</v>
      </c>
      <c r="J28" s="76">
        <f>分析係数表!G31</f>
        <v>7.0888135593220339E-2</v>
      </c>
      <c r="K28" s="78">
        <f t="shared" si="3"/>
        <v>7.8724822791611002</v>
      </c>
      <c r="L28" s="79"/>
      <c r="M28" s="80"/>
      <c r="N28" s="81">
        <f>分析係数表!H31</f>
        <v>2.4361425181798096E-2</v>
      </c>
      <c r="O28" s="82">
        <f t="shared" si="4"/>
        <v>0.16730085178777293</v>
      </c>
      <c r="P28" s="76">
        <f>分析係数表!C31</f>
        <v>0.96265092809515229</v>
      </c>
      <c r="Q28" s="82">
        <f t="shared" si="5"/>
        <v>0.16105232024460914</v>
      </c>
      <c r="R28" s="83">
        <v>0.22908018244569378</v>
      </c>
      <c r="S28" s="84">
        <f t="shared" si="6"/>
        <v>111.28408555507981</v>
      </c>
      <c r="T28" s="85">
        <f>分析係数表!F31</f>
        <v>0.34461468926553673</v>
      </c>
      <c r="U28" s="86">
        <f t="shared" si="7"/>
        <v>38.350130563763237</v>
      </c>
      <c r="V28" s="87">
        <f>分析係数表!D31</f>
        <v>2.2598870056497176E-3</v>
      </c>
      <c r="W28" s="167">
        <f t="shared" si="8"/>
        <v>0</v>
      </c>
      <c r="X28" s="76">
        <f>分析係数表!E31</f>
        <v>1.9706214689265535E-3</v>
      </c>
      <c r="Y28" s="166">
        <f t="shared" si="9"/>
        <v>0</v>
      </c>
    </row>
    <row r="29" spans="1:25" x14ac:dyDescent="0.2">
      <c r="A29" s="6" t="s">
        <v>17</v>
      </c>
      <c r="B29" s="5" t="s">
        <v>273</v>
      </c>
      <c r="C29" s="90"/>
      <c r="D29" s="76">
        <f>投入係数表!Z29</f>
        <v>4.1581920903954804E-4</v>
      </c>
      <c r="E29" s="77">
        <f t="shared" si="0"/>
        <v>4.1581920903954801E-2</v>
      </c>
      <c r="F29" s="76">
        <f>分析係数表!C32</f>
        <v>0.97339246119733924</v>
      </c>
      <c r="G29" s="77">
        <f t="shared" si="1"/>
        <v>4.0475528330013652E-2</v>
      </c>
      <c r="H29" s="77">
        <v>6.9887233355213726E-2</v>
      </c>
      <c r="I29" s="77">
        <f t="shared" si="2"/>
        <v>6.9887233355213726E-2</v>
      </c>
      <c r="J29" s="76">
        <f>分析係数表!G32</f>
        <v>0.14027149321266968</v>
      </c>
      <c r="K29" s="78">
        <f t="shared" si="3"/>
        <v>9.8031865792381247E-3</v>
      </c>
      <c r="L29" s="79"/>
      <c r="M29" s="80"/>
      <c r="N29" s="81">
        <f>分析係数表!H32</f>
        <v>6.9260991940364464E-3</v>
      </c>
      <c r="O29" s="82">
        <f t="shared" si="4"/>
        <v>4.7564634912848694E-2</v>
      </c>
      <c r="P29" s="76">
        <f>分析係数表!C32</f>
        <v>0.97339246119733924</v>
      </c>
      <c r="Q29" s="82">
        <f t="shared" si="5"/>
        <v>4.6299057043770679E-2</v>
      </c>
      <c r="R29" s="83">
        <v>6.2242551632243133E-2</v>
      </c>
      <c r="S29" s="84">
        <f t="shared" si="6"/>
        <v>0.13212978498745687</v>
      </c>
      <c r="T29" s="85">
        <f>分析係数表!F32</f>
        <v>0.48190045248868779</v>
      </c>
      <c r="U29" s="86">
        <f t="shared" si="7"/>
        <v>6.3673403172688492E-2</v>
      </c>
      <c r="V29" s="87">
        <f>分析係数表!D32</f>
        <v>3.0542986425339366E-2</v>
      </c>
      <c r="W29" s="167">
        <f t="shared" si="8"/>
        <v>0</v>
      </c>
      <c r="X29" s="76">
        <f>分析係数表!E32</f>
        <v>4.6380090497737558E-2</v>
      </c>
      <c r="Y29" s="166">
        <f t="shared" si="9"/>
        <v>0</v>
      </c>
    </row>
    <row r="30" spans="1:25" x14ac:dyDescent="0.2">
      <c r="A30" s="6" t="s">
        <v>18</v>
      </c>
      <c r="B30" s="5" t="s">
        <v>274</v>
      </c>
      <c r="C30" s="90"/>
      <c r="D30" s="76">
        <f>投入係数表!Z30</f>
        <v>1.2320903954802259E-2</v>
      </c>
      <c r="E30" s="77">
        <f t="shared" si="0"/>
        <v>1.2320903954802258</v>
      </c>
      <c r="F30" s="76">
        <f>分析係数表!C33</f>
        <v>0.73613503272476755</v>
      </c>
      <c r="G30" s="77">
        <f t="shared" si="1"/>
        <v>0.9069849035967078</v>
      </c>
      <c r="H30" s="77">
        <v>1.0211661234794251</v>
      </c>
      <c r="I30" s="77">
        <f t="shared" si="2"/>
        <v>1.0211661234794251</v>
      </c>
      <c r="J30" s="76">
        <f>分析係数表!G33</f>
        <v>0.507239607659972</v>
      </c>
      <c r="K30" s="78">
        <f t="shared" si="3"/>
        <v>0.5179759038293581</v>
      </c>
      <c r="L30" s="79"/>
      <c r="M30" s="80"/>
      <c r="N30" s="81">
        <f>分析係数表!H33</f>
        <v>1.0278677028597778E-3</v>
      </c>
      <c r="O30" s="82">
        <f t="shared" si="4"/>
        <v>7.0588293143894736E-3</v>
      </c>
      <c r="P30" s="76">
        <f>分析係数表!C33</f>
        <v>0.73613503272476755</v>
      </c>
      <c r="Q30" s="82">
        <f t="shared" si="5"/>
        <v>5.196251548346644E-3</v>
      </c>
      <c r="R30" s="83">
        <v>2.5036118690438279E-2</v>
      </c>
      <c r="S30" s="84">
        <f t="shared" si="6"/>
        <v>1.0462022421698634</v>
      </c>
      <c r="T30" s="85">
        <f>分析係数表!F33</f>
        <v>0.64409154600653895</v>
      </c>
      <c r="U30" s="86">
        <f t="shared" si="7"/>
        <v>0.6738500195946947</v>
      </c>
      <c r="V30" s="87">
        <f>分析係数表!D33</f>
        <v>0.11583372255955161</v>
      </c>
      <c r="W30" s="167">
        <f t="shared" si="8"/>
        <v>0</v>
      </c>
      <c r="X30" s="76">
        <f>分析係数表!E33</f>
        <v>0.11116300794021486</v>
      </c>
      <c r="Y30" s="166">
        <f t="shared" si="9"/>
        <v>0</v>
      </c>
    </row>
    <row r="31" spans="1:25" x14ac:dyDescent="0.2">
      <c r="A31" s="6" t="s">
        <v>19</v>
      </c>
      <c r="B31" s="5" t="s">
        <v>275</v>
      </c>
      <c r="C31" s="90"/>
      <c r="D31" s="76">
        <f>投入係数表!Z31</f>
        <v>1.7319774011299437E-2</v>
      </c>
      <c r="E31" s="77">
        <f t="shared" si="0"/>
        <v>1.7319774011299436</v>
      </c>
      <c r="F31" s="76">
        <f>分析係数表!C34</f>
        <v>0.16452089215864052</v>
      </c>
      <c r="G31" s="77">
        <f t="shared" si="1"/>
        <v>0.28494646723250194</v>
      </c>
      <c r="H31" s="77">
        <v>0.3669283060847765</v>
      </c>
      <c r="I31" s="77">
        <f t="shared" si="2"/>
        <v>0.3669283060847765</v>
      </c>
      <c r="J31" s="76">
        <f>分析係数表!G34</f>
        <v>0.42495687176538238</v>
      </c>
      <c r="K31" s="78">
        <f t="shared" si="3"/>
        <v>0.15592870511595736</v>
      </c>
      <c r="L31" s="79"/>
      <c r="M31" s="80"/>
      <c r="N31" s="81">
        <f>分析係数表!H34</f>
        <v>0.1722879182316833</v>
      </c>
      <c r="O31" s="82">
        <f t="shared" si="4"/>
        <v>1.1831785397530392</v>
      </c>
      <c r="P31" s="76">
        <f>分析係数表!C34</f>
        <v>0.16452089215864052</v>
      </c>
      <c r="Q31" s="82">
        <f t="shared" si="5"/>
        <v>0.19465758894312754</v>
      </c>
      <c r="R31" s="83">
        <v>0.21882728962573733</v>
      </c>
      <c r="S31" s="84">
        <f t="shared" si="6"/>
        <v>0.58575559571051383</v>
      </c>
      <c r="T31" s="85">
        <f>分析係数表!F34</f>
        <v>0.6985815602836879</v>
      </c>
      <c r="U31" s="86">
        <f t="shared" si="7"/>
        <v>0.40919805799635184</v>
      </c>
      <c r="V31" s="87">
        <f>分析係数表!D34</f>
        <v>0.35882691201840139</v>
      </c>
      <c r="W31" s="167">
        <f t="shared" si="8"/>
        <v>0</v>
      </c>
      <c r="X31" s="76">
        <f>分析係数表!E34</f>
        <v>0.25177304964539005</v>
      </c>
      <c r="Y31" s="166">
        <f t="shared" si="9"/>
        <v>0</v>
      </c>
    </row>
    <row r="32" spans="1:25" x14ac:dyDescent="0.2">
      <c r="A32" s="6" t="s">
        <v>20</v>
      </c>
      <c r="B32" s="5" t="s">
        <v>37</v>
      </c>
      <c r="C32" s="90"/>
      <c r="D32" s="76">
        <f>投入係数表!Z32</f>
        <v>1.9136723163841809E-2</v>
      </c>
      <c r="E32" s="77">
        <f t="shared" si="0"/>
        <v>1.9136723163841809</v>
      </c>
      <c r="F32" s="76">
        <f>分析係数表!C35</f>
        <v>0.4086737714624038</v>
      </c>
      <c r="G32" s="77">
        <f t="shared" si="1"/>
        <v>0.78206768287991768</v>
      </c>
      <c r="H32" s="77">
        <v>0.93899231181172893</v>
      </c>
      <c r="I32" s="77">
        <f t="shared" si="2"/>
        <v>0.93899231181172893</v>
      </c>
      <c r="J32" s="76">
        <f>分析係数表!G35</f>
        <v>0.3140916808149406</v>
      </c>
      <c r="K32" s="78">
        <f t="shared" si="3"/>
        <v>0.29492967348925275</v>
      </c>
      <c r="L32" s="79"/>
      <c r="M32" s="80"/>
      <c r="N32" s="81">
        <f>分析係数表!H35</f>
        <v>6.449629679439764E-2</v>
      </c>
      <c r="O32" s="82">
        <f t="shared" si="4"/>
        <v>0.44292504688608336</v>
      </c>
      <c r="P32" s="76">
        <f>分析係数表!C35</f>
        <v>0.4086737714624038</v>
      </c>
      <c r="Q32" s="82">
        <f t="shared" si="5"/>
        <v>0.18101184938609771</v>
      </c>
      <c r="R32" s="83">
        <v>0.20491645370903669</v>
      </c>
      <c r="S32" s="84">
        <f t="shared" si="6"/>
        <v>1.1439087655207656</v>
      </c>
      <c r="T32" s="85">
        <f>分析係数表!F35</f>
        <v>0.64261460101867574</v>
      </c>
      <c r="U32" s="86">
        <f t="shared" si="7"/>
        <v>0.73509247495689267</v>
      </c>
      <c r="V32" s="87">
        <f>分析係数表!D35</f>
        <v>5.9932088285229203E-2</v>
      </c>
      <c r="W32" s="167">
        <f t="shared" si="8"/>
        <v>0</v>
      </c>
      <c r="X32" s="76">
        <f>分析係数表!E35</f>
        <v>5.2631578947368418E-2</v>
      </c>
      <c r="Y32" s="166">
        <f t="shared" si="9"/>
        <v>0</v>
      </c>
    </row>
    <row r="33" spans="1:25" x14ac:dyDescent="0.2">
      <c r="A33" s="6" t="s">
        <v>21</v>
      </c>
      <c r="B33" s="5" t="s">
        <v>38</v>
      </c>
      <c r="C33" s="90"/>
      <c r="D33" s="76">
        <f>投入係数表!Z33</f>
        <v>2.024858757062147E-3</v>
      </c>
      <c r="E33" s="77">
        <f t="shared" si="0"/>
        <v>0.20248587570621471</v>
      </c>
      <c r="F33" s="76">
        <f>分析係数表!C36</f>
        <v>0.74689610106730564</v>
      </c>
      <c r="G33" s="77">
        <f t="shared" si="1"/>
        <v>0.15123591108617082</v>
      </c>
      <c r="H33" s="77">
        <v>0.22170154397216857</v>
      </c>
      <c r="I33" s="77">
        <f t="shared" si="2"/>
        <v>0.22170154397216857</v>
      </c>
      <c r="J33" s="76">
        <f>分析係数表!G36</f>
        <v>1.5876708345449259E-2</v>
      </c>
      <c r="K33" s="78">
        <f t="shared" si="3"/>
        <v>3.5198907533819145E-3</v>
      </c>
      <c r="L33" s="79"/>
      <c r="M33" s="80"/>
      <c r="N33" s="81">
        <f>分析係数表!H36</f>
        <v>4.3132018559256094E-2</v>
      </c>
      <c r="O33" s="82">
        <f t="shared" si="4"/>
        <v>0.29620694973466105</v>
      </c>
      <c r="P33" s="76">
        <f>分析係数表!C36</f>
        <v>0.74689610106730564</v>
      </c>
      <c r="Q33" s="82">
        <f t="shared" si="5"/>
        <v>0.22123581586585772</v>
      </c>
      <c r="R33" s="83">
        <v>0.25506205469832505</v>
      </c>
      <c r="S33" s="84">
        <f t="shared" si="6"/>
        <v>0.47676359867049362</v>
      </c>
      <c r="T33" s="85">
        <f>分析係数表!F36</f>
        <v>0.88601337598138996</v>
      </c>
      <c r="U33" s="86">
        <f t="shared" si="7"/>
        <v>0.42241892560308059</v>
      </c>
      <c r="V33" s="87">
        <f>分析係数表!D36</f>
        <v>1.0468159348647864E-2</v>
      </c>
      <c r="W33" s="167">
        <f t="shared" si="8"/>
        <v>0</v>
      </c>
      <c r="X33" s="76">
        <f>分析係数表!E36</f>
        <v>4.1291072986333237E-3</v>
      </c>
      <c r="Y33" s="166">
        <f t="shared" si="9"/>
        <v>0</v>
      </c>
    </row>
    <row r="34" spans="1:25" x14ac:dyDescent="0.2">
      <c r="A34" s="6" t="s">
        <v>22</v>
      </c>
      <c r="B34" s="5" t="s">
        <v>378</v>
      </c>
      <c r="C34" s="90"/>
      <c r="D34" s="76">
        <f>投入係数表!Z34</f>
        <v>3.2415819209039548E-2</v>
      </c>
      <c r="E34" s="77">
        <f t="shared" si="0"/>
        <v>3.2415819209039549</v>
      </c>
      <c r="F34" s="76">
        <f>分析係数表!C37</f>
        <v>0.19184325518019074</v>
      </c>
      <c r="G34" s="77">
        <f t="shared" si="1"/>
        <v>0.62187562763947035</v>
      </c>
      <c r="H34" s="77">
        <v>0.75753329822685034</v>
      </c>
      <c r="I34" s="77">
        <f t="shared" si="2"/>
        <v>0.75753329822685034</v>
      </c>
      <c r="J34" s="76">
        <f>分析係数表!G37</f>
        <v>0.41984423991099423</v>
      </c>
      <c r="K34" s="78">
        <f t="shared" si="3"/>
        <v>0.31804599180132048</v>
      </c>
      <c r="L34" s="79"/>
      <c r="M34" s="80"/>
      <c r="N34" s="81">
        <f>分析係数表!H37</f>
        <v>5.2046609477516596E-2</v>
      </c>
      <c r="O34" s="82">
        <f t="shared" si="4"/>
        <v>0.3574274507043193</v>
      </c>
      <c r="P34" s="76">
        <f>分析係数表!C37</f>
        <v>0.19184325518019074</v>
      </c>
      <c r="Q34" s="82">
        <f t="shared" si="5"/>
        <v>6.8570045633873769E-2</v>
      </c>
      <c r="R34" s="83">
        <v>9.1685684507601922E-2</v>
      </c>
      <c r="S34" s="84">
        <f t="shared" si="6"/>
        <v>0.84921898273445229</v>
      </c>
      <c r="T34" s="85">
        <f>分析係数表!F37</f>
        <v>0.69485182562961467</v>
      </c>
      <c r="U34" s="86">
        <f t="shared" si="7"/>
        <v>0.59008136051235838</v>
      </c>
      <c r="V34" s="87">
        <f>分析係数表!D37</f>
        <v>8.7589764337008186E-2</v>
      </c>
      <c r="W34" s="167">
        <f t="shared" si="8"/>
        <v>0</v>
      </c>
      <c r="X34" s="76">
        <f>分析係数表!E37</f>
        <v>8.1420046525740877E-2</v>
      </c>
      <c r="Y34" s="166">
        <f t="shared" si="9"/>
        <v>0</v>
      </c>
    </row>
    <row r="35" spans="1:25" x14ac:dyDescent="0.2">
      <c r="A35" s="6" t="s">
        <v>23</v>
      </c>
      <c r="B35" s="5" t="s">
        <v>194</v>
      </c>
      <c r="C35" s="90"/>
      <c r="D35" s="76">
        <f>投入係数表!Z35</f>
        <v>6.1107344632768358E-3</v>
      </c>
      <c r="E35" s="77">
        <f t="shared" si="0"/>
        <v>0.61107344632768357</v>
      </c>
      <c r="F35" s="76">
        <f>分析係数表!C38</f>
        <v>3.8450184501845008E-2</v>
      </c>
      <c r="G35" s="77">
        <f t="shared" si="1"/>
        <v>2.3495886755477716E-2</v>
      </c>
      <c r="H35" s="77">
        <v>3.3845607955950874E-2</v>
      </c>
      <c r="I35" s="77">
        <f t="shared" si="2"/>
        <v>3.3845607955950874E-2</v>
      </c>
      <c r="J35" s="76">
        <f>分析係数表!G38</f>
        <v>0.35618279569892475</v>
      </c>
      <c r="K35" s="78">
        <f t="shared" si="3"/>
        <v>1.2055223263880352E-2</v>
      </c>
      <c r="L35" s="79"/>
      <c r="M35" s="80"/>
      <c r="N35" s="81">
        <f>分析係数表!H38</f>
        <v>4.5927434461426143E-2</v>
      </c>
      <c r="O35" s="82">
        <f t="shared" si="4"/>
        <v>0.31540432665510348</v>
      </c>
      <c r="P35" s="76">
        <f>分析係数表!C38</f>
        <v>3.8450184501845008E-2</v>
      </c>
      <c r="Q35" s="82">
        <f t="shared" si="5"/>
        <v>1.2127354552568921E-2</v>
      </c>
      <c r="R35" s="83">
        <v>1.5841543545448443E-2</v>
      </c>
      <c r="S35" s="84">
        <f t="shared" si="6"/>
        <v>4.9687151501399317E-2</v>
      </c>
      <c r="T35" s="85">
        <f>分析係数表!F38</f>
        <v>0.56854838709677424</v>
      </c>
      <c r="U35" s="86">
        <f t="shared" si="7"/>
        <v>2.8249549845553647E-2</v>
      </c>
      <c r="V35" s="87">
        <f>分析係数表!D38</f>
        <v>5.6451612903225805E-2</v>
      </c>
      <c r="W35" s="167">
        <f t="shared" si="8"/>
        <v>0</v>
      </c>
      <c r="X35" s="76">
        <f>分析係数表!E38</f>
        <v>4.7043010752688172E-2</v>
      </c>
      <c r="Y35" s="166">
        <f t="shared" si="9"/>
        <v>0</v>
      </c>
    </row>
    <row r="36" spans="1:25" x14ac:dyDescent="0.2">
      <c r="A36" s="6" t="s">
        <v>24</v>
      </c>
      <c r="B36" s="5" t="s">
        <v>39</v>
      </c>
      <c r="C36" s="90"/>
      <c r="D36" s="76">
        <f>投入係数表!Z36</f>
        <v>0</v>
      </c>
      <c r="E36" s="77">
        <f t="shared" si="0"/>
        <v>0</v>
      </c>
      <c r="F36" s="76">
        <f>分析係数表!C39</f>
        <v>1</v>
      </c>
      <c r="G36" s="77">
        <f t="shared" si="1"/>
        <v>0</v>
      </c>
      <c r="H36" s="77">
        <v>8.4656886658463992E-2</v>
      </c>
      <c r="I36" s="77">
        <f t="shared" si="2"/>
        <v>8.4656886658463992E-2</v>
      </c>
      <c r="J36" s="76">
        <f>分析係数表!G39</f>
        <v>0.35147550111358572</v>
      </c>
      <c r="K36" s="78">
        <f t="shared" si="3"/>
        <v>2.9754821660999662E-2</v>
      </c>
      <c r="L36" s="79"/>
      <c r="M36" s="80"/>
      <c r="N36" s="81">
        <f>分析係数表!H39</f>
        <v>4.1114708114391111E-3</v>
      </c>
      <c r="O36" s="82">
        <f t="shared" si="4"/>
        <v>2.8235317257557895E-2</v>
      </c>
      <c r="P36" s="76">
        <f>分析係数表!C39</f>
        <v>1</v>
      </c>
      <c r="Q36" s="82">
        <f t="shared" si="5"/>
        <v>2.8235317257557895E-2</v>
      </c>
      <c r="R36" s="83">
        <v>0.14928787900803064</v>
      </c>
      <c r="S36" s="84">
        <f t="shared" si="6"/>
        <v>0.23394476566649464</v>
      </c>
      <c r="T36" s="85">
        <f>分析係数表!F39</f>
        <v>0.70211581291759462</v>
      </c>
      <c r="U36" s="86">
        <f t="shared" si="7"/>
        <v>0.16425631932374707</v>
      </c>
      <c r="V36" s="87">
        <f>分析係数表!D39</f>
        <v>7.4053452115812921E-2</v>
      </c>
      <c r="W36" s="167">
        <f t="shared" si="8"/>
        <v>0</v>
      </c>
      <c r="X36" s="76">
        <f>分析係数表!E39</f>
        <v>9.3819599109131402E-2</v>
      </c>
      <c r="Y36" s="166">
        <f t="shared" si="9"/>
        <v>0</v>
      </c>
    </row>
    <row r="37" spans="1:25" x14ac:dyDescent="0.2">
      <c r="A37" s="6" t="s">
        <v>25</v>
      </c>
      <c r="B37" s="5" t="s">
        <v>40</v>
      </c>
      <c r="C37" s="90"/>
      <c r="D37" s="76">
        <f>投入係数表!Z37</f>
        <v>5.4237288135593221E-5</v>
      </c>
      <c r="E37" s="77">
        <f t="shared" si="0"/>
        <v>5.4237288135593224E-3</v>
      </c>
      <c r="F37" s="76">
        <f>分析係数表!C40</f>
        <v>0.87072171446580526</v>
      </c>
      <c r="G37" s="77">
        <f t="shared" si="1"/>
        <v>4.722558451339961E-3</v>
      </c>
      <c r="H37" s="77">
        <v>6.4357776875977497E-3</v>
      </c>
      <c r="I37" s="77">
        <f t="shared" si="2"/>
        <v>6.4357776875977497E-3</v>
      </c>
      <c r="J37" s="76">
        <f>分析係数表!G40</f>
        <v>0.51632160548710782</v>
      </c>
      <c r="K37" s="78">
        <f t="shared" si="3"/>
        <v>3.3229310682185765E-3</v>
      </c>
      <c r="L37" s="79"/>
      <c r="M37" s="80"/>
      <c r="N37" s="81">
        <f>分析係数表!H40</f>
        <v>3.2209723436344248E-2</v>
      </c>
      <c r="O37" s="82">
        <f t="shared" si="4"/>
        <v>0.22119864197334488</v>
      </c>
      <c r="P37" s="76">
        <f>分析係数表!C40</f>
        <v>0.87072171446580526</v>
      </c>
      <c r="Q37" s="82">
        <f t="shared" si="5"/>
        <v>0.1926024607765387</v>
      </c>
      <c r="R37" s="83">
        <v>0.1929972898013961</v>
      </c>
      <c r="S37" s="84">
        <f t="shared" si="6"/>
        <v>0.19943306748899386</v>
      </c>
      <c r="T37" s="85">
        <f>分析係数表!F40</f>
        <v>0.71084719928870821</v>
      </c>
      <c r="U37" s="86">
        <f t="shared" si="7"/>
        <v>0.14176643747010723</v>
      </c>
      <c r="V37" s="87">
        <f>分析係数表!D40</f>
        <v>7.6590880223548832E-2</v>
      </c>
      <c r="W37" s="167">
        <f t="shared" si="8"/>
        <v>0</v>
      </c>
      <c r="X37" s="76">
        <f>分析係数表!E40</f>
        <v>4.8520259113425633E-2</v>
      </c>
      <c r="Y37" s="166">
        <f t="shared" si="9"/>
        <v>0</v>
      </c>
    </row>
    <row r="38" spans="1:25" x14ac:dyDescent="0.2">
      <c r="A38" s="6" t="s">
        <v>26</v>
      </c>
      <c r="B38" s="5" t="s">
        <v>277</v>
      </c>
      <c r="C38" s="90"/>
      <c r="D38" s="76">
        <f>投入係数表!Z38</f>
        <v>2.711864406779661E-5</v>
      </c>
      <c r="E38" s="77">
        <f t="shared" si="0"/>
        <v>2.7118644067796612E-3</v>
      </c>
      <c r="F38" s="76">
        <f>分析係数表!C41</f>
        <v>0.84583808437856334</v>
      </c>
      <c r="G38" s="77">
        <f t="shared" si="1"/>
        <v>2.2937981949249179E-3</v>
      </c>
      <c r="H38" s="77">
        <v>3.8226371830146436E-3</v>
      </c>
      <c r="I38" s="77">
        <f t="shared" si="2"/>
        <v>3.8226371830146436E-3</v>
      </c>
      <c r="J38" s="76">
        <f>分析係数表!G41</f>
        <v>0.44301808878315901</v>
      </c>
      <c r="K38" s="78">
        <f t="shared" si="3"/>
        <v>1.6934974189305862E-3</v>
      </c>
      <c r="L38" s="79"/>
      <c r="M38" s="80"/>
      <c r="N38" s="81">
        <f>分析係数表!H41</f>
        <v>7.1326333586297655E-2</v>
      </c>
      <c r="O38" s="82">
        <f t="shared" si="4"/>
        <v>0.48982997812469004</v>
      </c>
      <c r="P38" s="76">
        <f>分析係数表!C41</f>
        <v>0.84583808437856334</v>
      </c>
      <c r="Q38" s="82">
        <f t="shared" si="5"/>
        <v>0.41431685036818139</v>
      </c>
      <c r="R38" s="83">
        <v>0.4229601487995015</v>
      </c>
      <c r="S38" s="84">
        <f t="shared" si="6"/>
        <v>0.42678278598251612</v>
      </c>
      <c r="T38" s="85">
        <f>分析係数表!F41</f>
        <v>0.54692759998204588</v>
      </c>
      <c r="U38" s="86">
        <f t="shared" si="7"/>
        <v>0.23341928485106866</v>
      </c>
      <c r="V38" s="87">
        <f>分析係数表!D41</f>
        <v>0.14515911845235424</v>
      </c>
      <c r="W38" s="167">
        <f t="shared" si="8"/>
        <v>0</v>
      </c>
      <c r="X38" s="76">
        <f>分析係数表!E41</f>
        <v>0.14242111405359306</v>
      </c>
      <c r="Y38" s="166">
        <f t="shared" si="9"/>
        <v>0</v>
      </c>
    </row>
    <row r="39" spans="1:25" x14ac:dyDescent="0.2">
      <c r="A39" s="6" t="s">
        <v>51</v>
      </c>
      <c r="B39" s="5" t="s">
        <v>368</v>
      </c>
      <c r="C39" s="90"/>
      <c r="D39" s="76">
        <f>投入係数表!Z39</f>
        <v>3.7062146892655369E-4</v>
      </c>
      <c r="E39" s="77">
        <f>$C$28*D39</f>
        <v>3.706214689265537E-2</v>
      </c>
      <c r="F39" s="76">
        <f>分析係数表!C42</f>
        <v>0.23407560849300879</v>
      </c>
      <c r="G39" s="77">
        <f>E39*F39</f>
        <v>8.6753445859555807E-3</v>
      </c>
      <c r="H39" s="77">
        <v>1.3094044753097264E-2</v>
      </c>
      <c r="I39" s="77">
        <f>C39+H39</f>
        <v>1.3094044753097264E-2</v>
      </c>
      <c r="J39" s="76">
        <f>分析係数表!G42</f>
        <v>0.48351648351648352</v>
      </c>
      <c r="K39" s="78">
        <f>I39*J39</f>
        <v>6.3311864740250509E-3</v>
      </c>
      <c r="L39" s="79"/>
      <c r="M39" s="80"/>
      <c r="N39" s="81">
        <f>分析係数表!H42</f>
        <v>1.4092354393413963E-2</v>
      </c>
      <c r="O39" s="82">
        <f t="shared" si="4"/>
        <v>9.6778529011302405E-2</v>
      </c>
      <c r="P39" s="76">
        <f>分析係数表!C42</f>
        <v>0.23407560849300879</v>
      </c>
      <c r="Q39" s="82">
        <f>O39*P39</f>
        <v>2.2653493067378915E-2</v>
      </c>
      <c r="R39" s="83">
        <v>2.4158221400164426E-2</v>
      </c>
      <c r="S39" s="84">
        <f>I39+R39</f>
        <v>3.7252266153261687E-2</v>
      </c>
      <c r="T39" s="85">
        <f>分析係数表!F42</f>
        <v>0.55384615384615388</v>
      </c>
      <c r="U39" s="86">
        <f>S39*T39</f>
        <v>2.0632024331037242E-2</v>
      </c>
      <c r="V39" s="87">
        <f>分析係数表!D42</f>
        <v>0.66153846153846152</v>
      </c>
      <c r="W39" s="167">
        <f>ROUND(S39*V39,0)</f>
        <v>0</v>
      </c>
      <c r="X39" s="76">
        <f>分析係数表!E42</f>
        <v>0.56483516483516483</v>
      </c>
      <c r="Y39" s="166">
        <f>ROUND(S39*X39,0)</f>
        <v>0</v>
      </c>
    </row>
    <row r="40" spans="1:25" x14ac:dyDescent="0.2">
      <c r="A40" s="6" t="s">
        <v>195</v>
      </c>
      <c r="B40" s="5" t="s">
        <v>41</v>
      </c>
      <c r="C40" s="90"/>
      <c r="D40" s="76">
        <f>投入係数表!Z40</f>
        <v>6.8122033898305082E-2</v>
      </c>
      <c r="E40" s="77">
        <f>$C$28*D40</f>
        <v>6.8122033898305085</v>
      </c>
      <c r="F40" s="76">
        <f>分析係数表!C43</f>
        <v>0.27699973067600325</v>
      </c>
      <c r="G40" s="77">
        <f>E40*F40</f>
        <v>1.8869785042932072</v>
      </c>
      <c r="H40" s="77">
        <v>2.318200556109955</v>
      </c>
      <c r="I40" s="77">
        <f>C40+H40</f>
        <v>2.318200556109955</v>
      </c>
      <c r="J40" s="76">
        <f>分析係数表!G43</f>
        <v>0.36947234730400647</v>
      </c>
      <c r="K40" s="78">
        <f>I40*J40</f>
        <v>0.85651100098739819</v>
      </c>
      <c r="L40" s="79"/>
      <c r="M40" s="80"/>
      <c r="N40" s="81">
        <f>分析係数表!H43</f>
        <v>3.8415354614357487E-2</v>
      </c>
      <c r="O40" s="82">
        <f t="shared" si="4"/>
        <v>0.26381549932937853</v>
      </c>
      <c r="P40" s="76">
        <f>分析係数表!C43</f>
        <v>0.27699973067600325</v>
      </c>
      <c r="Q40" s="82">
        <f>O40*P40</f>
        <v>7.3076822262393176E-2</v>
      </c>
      <c r="R40" s="83">
        <v>0.12672306613951817</v>
      </c>
      <c r="S40" s="84">
        <f>I40+R40</f>
        <v>2.444923622249473</v>
      </c>
      <c r="T40" s="85">
        <f>分析係数表!F43</f>
        <v>0.59762152176423045</v>
      </c>
      <c r="U40" s="86">
        <f>S40*T40</f>
        <v>1.4611389757260447</v>
      </c>
      <c r="V40" s="87">
        <f>分析係数表!D43</f>
        <v>0.12735249971134974</v>
      </c>
      <c r="W40" s="167">
        <f>ROUND(S40*V40,0)</f>
        <v>0</v>
      </c>
      <c r="X40" s="76">
        <f>分析係数表!E43</f>
        <v>0.10079667474887426</v>
      </c>
      <c r="Y40" s="166">
        <f>ROUND(S40*X40,0)</f>
        <v>0</v>
      </c>
    </row>
    <row r="41" spans="1:25" x14ac:dyDescent="0.2">
      <c r="A41" s="6" t="s">
        <v>341</v>
      </c>
      <c r="B41" s="5" t="s">
        <v>42</v>
      </c>
      <c r="C41" s="90"/>
      <c r="D41" s="76">
        <f>投入係数表!Z41</f>
        <v>7.2316384180790957E-5</v>
      </c>
      <c r="E41" s="77">
        <f>$C$28*D41</f>
        <v>7.231638418079096E-3</v>
      </c>
      <c r="F41" s="76">
        <f>分析係数表!C44</f>
        <v>0.49584741394123377</v>
      </c>
      <c r="G41" s="77">
        <f>E41*F41</f>
        <v>3.5857892081625946E-3</v>
      </c>
      <c r="H41" s="77">
        <v>6.2694709387609814E-3</v>
      </c>
      <c r="I41" s="77">
        <f>C41+H41</f>
        <v>6.2694709387609814E-3</v>
      </c>
      <c r="J41" s="76">
        <f>分析係数表!G44</f>
        <v>0.26302305721605468</v>
      </c>
      <c r="K41" s="78">
        <f>I41*J41</f>
        <v>1.6490154134401215E-3</v>
      </c>
      <c r="L41" s="79"/>
      <c r="M41" s="80"/>
      <c r="N41" s="81">
        <f>分析係数表!H44</f>
        <v>0.12140366382001748</v>
      </c>
      <c r="O41" s="82">
        <f t="shared" si="4"/>
        <v>0.83373350350704811</v>
      </c>
      <c r="P41" s="76">
        <f>分析係数表!C44</f>
        <v>0.49584741394123377</v>
      </c>
      <c r="Q41" s="82">
        <f>O41*P41</f>
        <v>0.41340460163013437</v>
      </c>
      <c r="R41" s="83">
        <v>0.42096410080887425</v>
      </c>
      <c r="S41" s="84">
        <f>I41+R41</f>
        <v>0.42723357174763521</v>
      </c>
      <c r="T41" s="85">
        <f>分析係数表!F44</f>
        <v>0.50173640762880733</v>
      </c>
      <c r="U41" s="86">
        <f>S41*T41</f>
        <v>0.21435863750708281</v>
      </c>
      <c r="V41" s="87">
        <f>分析係数表!D44</f>
        <v>0.16572729860518076</v>
      </c>
      <c r="W41" s="167">
        <f>ROUND(S41*V41,0)</f>
        <v>0</v>
      </c>
      <c r="X41" s="76">
        <f>分析係数表!E44</f>
        <v>0.11534301167093652</v>
      </c>
      <c r="Y41" s="166">
        <f>ROUND(S41*X41,0)</f>
        <v>0</v>
      </c>
    </row>
    <row r="42" spans="1:25" x14ac:dyDescent="0.2">
      <c r="A42" s="6" t="s">
        <v>342</v>
      </c>
      <c r="B42" s="5" t="s">
        <v>279</v>
      </c>
      <c r="C42" s="90"/>
      <c r="D42" s="76">
        <f>投入係数表!Z42</f>
        <v>3.6158192090395478E-5</v>
      </c>
      <c r="E42" s="77">
        <f>$C$28*D42</f>
        <v>3.615819209039548E-3</v>
      </c>
      <c r="F42" s="76">
        <f>分析係数表!C45</f>
        <v>1</v>
      </c>
      <c r="G42" s="77">
        <f>E42*F42</f>
        <v>3.615819209039548E-3</v>
      </c>
      <c r="H42" s="77">
        <v>2.8391442004380874E-2</v>
      </c>
      <c r="I42" s="77">
        <f>C42+H42</f>
        <v>2.8391442004380874E-2</v>
      </c>
      <c r="J42" s="76">
        <f>分析係数表!G45</f>
        <v>0</v>
      </c>
      <c r="K42" s="78">
        <f>I42*J42</f>
        <v>0</v>
      </c>
      <c r="L42" s="79"/>
      <c r="M42" s="80"/>
      <c r="N42" s="81">
        <f>分析係数表!H45</f>
        <v>0</v>
      </c>
      <c r="O42" s="82">
        <f t="shared" si="4"/>
        <v>0</v>
      </c>
      <c r="P42" s="76">
        <f>分析係数表!C45</f>
        <v>1</v>
      </c>
      <c r="Q42" s="82">
        <f>O42*P42</f>
        <v>0</v>
      </c>
      <c r="R42" s="83">
        <v>8.0051516283159811E-3</v>
      </c>
      <c r="S42" s="84">
        <f>I42+R42</f>
        <v>3.6396593632696858E-2</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投入係数表!Z43</f>
        <v>3.2000000000000002E-3</v>
      </c>
      <c r="E43" s="77">
        <f>$C$28*D43</f>
        <v>0.32</v>
      </c>
      <c r="F43" s="76">
        <f>分析係数表!C46</f>
        <v>1</v>
      </c>
      <c r="G43" s="77">
        <f>E43*F43</f>
        <v>0.32</v>
      </c>
      <c r="H43" s="77">
        <v>0.44620196078066821</v>
      </c>
      <c r="I43" s="77">
        <f>C43+H43</f>
        <v>0.44620196078066821</v>
      </c>
      <c r="J43" s="76">
        <f>分析係数表!G46</f>
        <v>9.2759598041741824E-3</v>
      </c>
      <c r="K43" s="78">
        <f>I43*J43</f>
        <v>4.1389514527451834E-3</v>
      </c>
      <c r="L43" s="79"/>
      <c r="M43" s="80"/>
      <c r="N43" s="81">
        <f>分析係数表!H46</f>
        <v>9.0452357851660434E-2</v>
      </c>
      <c r="O43" s="82">
        <f t="shared" si="4"/>
        <v>0.62117697966627361</v>
      </c>
      <c r="P43" s="76">
        <f>分析係数表!C46</f>
        <v>1</v>
      </c>
      <c r="Q43" s="82">
        <f>O43*P43</f>
        <v>0.62117697966627361</v>
      </c>
      <c r="R43" s="83">
        <v>0.63803303597136907</v>
      </c>
      <c r="S43" s="84">
        <f>I43+R43</f>
        <v>1.0842349967520373</v>
      </c>
      <c r="T43" s="85">
        <f>分析係数表!F46</f>
        <v>0.31349308597440523</v>
      </c>
      <c r="U43" s="86">
        <f>S43*T43</f>
        <v>0.33990017505324538</v>
      </c>
      <c r="V43" s="87">
        <f>分析係数表!D46</f>
        <v>1.71777033410633E-4</v>
      </c>
      <c r="W43" s="167">
        <f>ROUND(S43*V43,0)</f>
        <v>0</v>
      </c>
      <c r="X43" s="76">
        <f>分析係数表!E46</f>
        <v>5.1533110023189901E-4</v>
      </c>
      <c r="Y43" s="166">
        <f>ROUND(S43*X43,0)</f>
        <v>0</v>
      </c>
    </row>
    <row r="44" spans="1:25" x14ac:dyDescent="0.2">
      <c r="A44" s="192">
        <v>40</v>
      </c>
      <c r="B44" s="14" t="s">
        <v>151</v>
      </c>
      <c r="C44" s="197">
        <f>SUM(C5:C43)</f>
        <v>100</v>
      </c>
      <c r="D44" s="92">
        <f>投入係数表!Z44</f>
        <v>0.64681581920903952</v>
      </c>
      <c r="E44" s="91">
        <f>SUM(E5:E43)</f>
        <v>64.681581920903966</v>
      </c>
      <c r="F44" s="92">
        <f>分析係数表!C47</f>
        <v>0.37574754530031729</v>
      </c>
      <c r="G44" s="91">
        <f>SUM(G5:G43)</f>
        <v>17.613916702597894</v>
      </c>
      <c r="H44" s="91">
        <f>SUM(H5:H43)</f>
        <v>20.827434378258701</v>
      </c>
      <c r="I44" s="91">
        <f>SUM(I5:I43)</f>
        <v>120.82743437825873</v>
      </c>
      <c r="J44" s="92">
        <f>分析係数表!G47</f>
        <v>0.18377890112838052</v>
      </c>
      <c r="K44" s="93">
        <f>SUM(K5:K43)</f>
        <v>10.947049859445057</v>
      </c>
      <c r="L44" s="94">
        <f>最終需要_まとめ!$L$33</f>
        <v>0.62733333333333341</v>
      </c>
      <c r="M44" s="91">
        <f>K44*L44</f>
        <v>6.8674492784918666</v>
      </c>
      <c r="N44" s="95">
        <f>分析係数表!H47</f>
        <v>1</v>
      </c>
      <c r="O44" s="96">
        <f>SUM(O5:O43)</f>
        <v>6.8674492784918666</v>
      </c>
      <c r="P44" s="92">
        <f>分析係数表!C47</f>
        <v>0.37574754530031729</v>
      </c>
      <c r="Q44" s="96">
        <f>SUM(Q5:Q43)</f>
        <v>2.9491910924659228</v>
      </c>
      <c r="R44" s="91">
        <f>SUM(R7:R43)</f>
        <v>3.3956264339876614</v>
      </c>
      <c r="S44" s="97">
        <f>SUM(S5:S43)</f>
        <v>124.33672366433288</v>
      </c>
      <c r="T44" s="98">
        <f>分析係数表!F47</f>
        <v>0.42462652784065186</v>
      </c>
      <c r="U44" s="99">
        <f>SUM(U5:U43)</f>
        <v>45.376731183161183</v>
      </c>
      <c r="V44" s="100">
        <f>分析係数表!D47</f>
        <v>4.7224737186258234E-2</v>
      </c>
      <c r="W44" s="164">
        <f>SUM(W5:W43)</f>
        <v>0</v>
      </c>
      <c r="X44" s="92">
        <f>分析係数表!E47</f>
        <v>3.9558288483141357E-2</v>
      </c>
      <c r="Y44" s="165">
        <f>SUM(Y5:Y43)</f>
        <v>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2015年赤穂市産業連関表</v>
      </c>
      <c r="H1" s="401"/>
      <c r="I1" s="401"/>
    </row>
    <row r="2" spans="1:25" x14ac:dyDescent="0.2">
      <c r="B2" s="3" t="s">
        <v>286</v>
      </c>
      <c r="S2" s="3" t="s">
        <v>153</v>
      </c>
      <c r="U2" s="64" t="s">
        <v>210</v>
      </c>
      <c r="W2" s="3" t="s">
        <v>130</v>
      </c>
      <c r="Y2" s="3" t="s">
        <v>154</v>
      </c>
    </row>
    <row r="3" spans="1:25" ht="44" x14ac:dyDescent="0.2">
      <c r="B3" s="65"/>
      <c r="C3" s="66" t="s">
        <v>228</v>
      </c>
      <c r="D3" s="66" t="s">
        <v>316</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投入係数表!AA5</f>
        <v>0</v>
      </c>
      <c r="E5" s="77">
        <f t="shared" ref="E5:E38" si="0">$C$29*D5</f>
        <v>0</v>
      </c>
      <c r="F5" s="76">
        <f>分析係数表!C8</f>
        <v>1</v>
      </c>
      <c r="G5" s="77">
        <f t="shared" ref="G5:G38" si="1">E5*F5</f>
        <v>0</v>
      </c>
      <c r="H5" s="77">
        <f t="array" ref="H5:H43">MMULT(逆行列係数!C5:AO43,'25'!G5:G43)</f>
        <v>7.4229282640833174E-3</v>
      </c>
      <c r="I5" s="77">
        <f t="shared" ref="I5:I38" si="2">C5+H5</f>
        <v>7.4229282640833174E-3</v>
      </c>
      <c r="J5" s="76">
        <f>分析係数表!G8</f>
        <v>0.11972098922003804</v>
      </c>
      <c r="K5" s="78">
        <f t="shared" ref="K5:K38" si="3">I5*J5</f>
        <v>8.8868031468543459E-4</v>
      </c>
      <c r="L5" s="79" t="s">
        <v>185</v>
      </c>
      <c r="M5" s="80" t="s">
        <v>185</v>
      </c>
      <c r="N5" s="81">
        <f>分析係数表!H8</f>
        <v>1.236323115495826E-2</v>
      </c>
      <c r="O5" s="82">
        <f t="shared" ref="O5:O43" si="4">$M$44*N5</f>
        <v>0.1578967275251241</v>
      </c>
      <c r="P5" s="76">
        <f>分析係数表!C8</f>
        <v>1</v>
      </c>
      <c r="Q5" s="82">
        <f t="shared" ref="Q5:Q38" si="5">O5*P5</f>
        <v>0.1578967275251241</v>
      </c>
      <c r="R5" s="83">
        <f t="array" ref="R5:R43">MMULT(逆行列係数!C5:AO43,'25'!Q5:Q43)</f>
        <v>0.21110379257423478</v>
      </c>
      <c r="S5" s="84">
        <f t="shared" ref="S5:S38" si="6">I5+R5</f>
        <v>0.21852672083831809</v>
      </c>
      <c r="T5" s="85">
        <f>分析係数表!F8</f>
        <v>0.45136334812935952</v>
      </c>
      <c r="U5" s="86">
        <f t="shared" ref="U5:U38" si="7">S5*T5</f>
        <v>9.8634952373313128E-2</v>
      </c>
      <c r="V5" s="87">
        <f>分析係数表!D8</f>
        <v>6.2777425491439443E-2</v>
      </c>
      <c r="W5" s="167">
        <f t="shared" ref="W5:W38" si="8">ROUND(S5*V5,0)</f>
        <v>0</v>
      </c>
      <c r="X5" s="76">
        <f>分析係数表!E8</f>
        <v>5.7324032974001266E-2</v>
      </c>
      <c r="Y5" s="166">
        <f t="shared" ref="Y5:Y38" si="9">ROUND(S5*X5,0)</f>
        <v>0</v>
      </c>
    </row>
    <row r="6" spans="1:25" x14ac:dyDescent="0.2">
      <c r="A6" s="6" t="s">
        <v>220</v>
      </c>
      <c r="B6" s="5" t="s">
        <v>266</v>
      </c>
      <c r="C6" s="90"/>
      <c r="D6" s="76">
        <f>投入係数表!AA6</f>
        <v>0</v>
      </c>
      <c r="E6" s="77">
        <f t="shared" si="0"/>
        <v>0</v>
      </c>
      <c r="F6" s="76">
        <f>分析係数表!C9</f>
        <v>2.7906976744186074E-2</v>
      </c>
      <c r="G6" s="77">
        <f t="shared" si="1"/>
        <v>0</v>
      </c>
      <c r="H6" s="77">
        <v>6.5982770894413103E-5</v>
      </c>
      <c r="I6" s="77">
        <f t="shared" si="2"/>
        <v>6.5982770894413103E-5</v>
      </c>
      <c r="J6" s="76">
        <f>分析係数表!G9</f>
        <v>0.2857142857142857</v>
      </c>
      <c r="K6" s="78">
        <f t="shared" si="3"/>
        <v>1.8852220255546601E-5</v>
      </c>
      <c r="L6" s="79"/>
      <c r="M6" s="80"/>
      <c r="N6" s="81">
        <f>分析係数表!H9</f>
        <v>6.5322433452770924E-4</v>
      </c>
      <c r="O6" s="82">
        <f t="shared" si="4"/>
        <v>8.342639838157296E-3</v>
      </c>
      <c r="P6" s="76">
        <f>分析係数表!C9</f>
        <v>2.7906976744186074E-2</v>
      </c>
      <c r="Q6" s="82">
        <f t="shared" si="5"/>
        <v>2.3281785594857592E-4</v>
      </c>
      <c r="R6" s="83">
        <v>2.7637056469914222E-4</v>
      </c>
      <c r="S6" s="84">
        <f t="shared" si="6"/>
        <v>3.4235333559355533E-4</v>
      </c>
      <c r="T6" s="85">
        <f>分析係数表!F9</f>
        <v>0.7142857142857143</v>
      </c>
      <c r="U6" s="86">
        <f t="shared" si="7"/>
        <v>2.4453809685253953E-4</v>
      </c>
      <c r="V6" s="87">
        <f>分析係数表!D9</f>
        <v>0</v>
      </c>
      <c r="W6" s="167">
        <f t="shared" si="8"/>
        <v>0</v>
      </c>
      <c r="X6" s="76">
        <f>分析係数表!E9</f>
        <v>0</v>
      </c>
      <c r="Y6" s="166">
        <f t="shared" si="9"/>
        <v>0</v>
      </c>
    </row>
    <row r="7" spans="1:25" x14ac:dyDescent="0.2">
      <c r="A7" s="6" t="s">
        <v>221</v>
      </c>
      <c r="B7" s="5" t="s">
        <v>267</v>
      </c>
      <c r="C7" s="90"/>
      <c r="D7" s="76">
        <f>投入係数表!AA7</f>
        <v>0</v>
      </c>
      <c r="E7" s="77">
        <f t="shared" si="0"/>
        <v>0</v>
      </c>
      <c r="F7" s="76">
        <f>分析係数表!C10</f>
        <v>1</v>
      </c>
      <c r="G7" s="77">
        <f t="shared" si="1"/>
        <v>0</v>
      </c>
      <c r="H7" s="77">
        <v>5.4507815006345156E-3</v>
      </c>
      <c r="I7" s="77">
        <f t="shared" si="2"/>
        <v>5.4507815006345156E-3</v>
      </c>
      <c r="J7" s="76">
        <f>分析係数表!G10</f>
        <v>0.17979610750695088</v>
      </c>
      <c r="K7" s="78">
        <f t="shared" si="3"/>
        <v>9.8002929668498245E-4</v>
      </c>
      <c r="L7" s="79"/>
      <c r="M7" s="80"/>
      <c r="N7" s="81">
        <f>分析係数表!H10</f>
        <v>1.2488112277735618E-3</v>
      </c>
      <c r="O7" s="82">
        <f t="shared" si="4"/>
        <v>1.5949164396477183E-2</v>
      </c>
      <c r="P7" s="76">
        <f>分析係数表!C10</f>
        <v>1</v>
      </c>
      <c r="Q7" s="82">
        <f t="shared" si="5"/>
        <v>1.5949164396477183E-2</v>
      </c>
      <c r="R7" s="83">
        <v>2.3258398943168227E-2</v>
      </c>
      <c r="S7" s="84">
        <f t="shared" si="6"/>
        <v>2.8709180443802742E-2</v>
      </c>
      <c r="T7" s="85">
        <f>分析係数表!F10</f>
        <v>0.51899907321594063</v>
      </c>
      <c r="U7" s="86">
        <f t="shared" si="7"/>
        <v>1.4900038043122831E-2</v>
      </c>
      <c r="V7" s="87">
        <f>分析係数表!D10</f>
        <v>9.8239110287303061E-2</v>
      </c>
      <c r="W7" s="167">
        <f t="shared" si="8"/>
        <v>0</v>
      </c>
      <c r="X7" s="76">
        <f>分析係数表!E10</f>
        <v>2.9657089898053754E-2</v>
      </c>
      <c r="Y7" s="166">
        <f t="shared" si="9"/>
        <v>0</v>
      </c>
    </row>
    <row r="8" spans="1:25" x14ac:dyDescent="0.2">
      <c r="A8" s="6" t="s">
        <v>222</v>
      </c>
      <c r="B8" s="5" t="s">
        <v>27</v>
      </c>
      <c r="C8" s="90"/>
      <c r="D8" s="76">
        <f>投入係数表!AA8</f>
        <v>0</v>
      </c>
      <c r="E8" s="77">
        <f t="shared" si="0"/>
        <v>0</v>
      </c>
      <c r="F8" s="76">
        <f>分析係数表!C11</f>
        <v>4.7758906908440535E-3</v>
      </c>
      <c r="G8" s="77">
        <f t="shared" si="1"/>
        <v>0</v>
      </c>
      <c r="H8" s="77">
        <v>8.5254631805601073E-3</v>
      </c>
      <c r="I8" s="77">
        <f t="shared" si="2"/>
        <v>8.5254631805601073E-3</v>
      </c>
      <c r="J8" s="76">
        <f>分析係数表!G11</f>
        <v>0.34306569343065696</v>
      </c>
      <c r="K8" s="78">
        <f t="shared" si="3"/>
        <v>2.9247939378563874E-3</v>
      </c>
      <c r="L8" s="79"/>
      <c r="M8" s="80"/>
      <c r="N8" s="81">
        <f>分析係数表!H11</f>
        <v>-1.9212480427285565E-5</v>
      </c>
      <c r="O8" s="82">
        <f t="shared" si="4"/>
        <v>-2.4537175994580277E-4</v>
      </c>
      <c r="P8" s="76">
        <f>分析係数表!C11</f>
        <v>4.7758906908440535E-3</v>
      </c>
      <c r="Q8" s="82">
        <f t="shared" si="5"/>
        <v>-1.1718687041211813E-6</v>
      </c>
      <c r="R8" s="83">
        <v>7.1464462428616525E-4</v>
      </c>
      <c r="S8" s="84">
        <f t="shared" si="6"/>
        <v>9.2401078048462721E-3</v>
      </c>
      <c r="T8" s="85">
        <f>分析係数表!F11</f>
        <v>0.56569343065693434</v>
      </c>
      <c r="U8" s="86">
        <f t="shared" si="7"/>
        <v>5.2270682837634022E-3</v>
      </c>
      <c r="V8" s="87">
        <f>分析係数表!D11</f>
        <v>8.0291970802919707E-2</v>
      </c>
      <c r="W8" s="167">
        <f t="shared" si="8"/>
        <v>0</v>
      </c>
      <c r="X8" s="76">
        <f>分析係数表!E11</f>
        <v>6.9343065693430656E-2</v>
      </c>
      <c r="Y8" s="166">
        <f t="shared" si="9"/>
        <v>0</v>
      </c>
    </row>
    <row r="9" spans="1:25" x14ac:dyDescent="0.2">
      <c r="A9" s="6" t="s">
        <v>223</v>
      </c>
      <c r="B9" s="5" t="s">
        <v>191</v>
      </c>
      <c r="C9" s="90"/>
      <c r="D9" s="76">
        <f>投入係数表!AA9</f>
        <v>0</v>
      </c>
      <c r="E9" s="77">
        <f t="shared" si="0"/>
        <v>0</v>
      </c>
      <c r="F9" s="76">
        <f>分析係数表!C12</f>
        <v>2.7665742374590407E-2</v>
      </c>
      <c r="G9" s="77">
        <f t="shared" si="1"/>
        <v>0</v>
      </c>
      <c r="H9" s="77">
        <v>2.2395372464496929E-4</v>
      </c>
      <c r="I9" s="77">
        <f t="shared" si="2"/>
        <v>2.2395372464496929E-4</v>
      </c>
      <c r="J9" s="76">
        <f>分析係数表!G12</f>
        <v>0.13175675675675674</v>
      </c>
      <c r="K9" s="78">
        <f t="shared" si="3"/>
        <v>2.9507416422816897E-5</v>
      </c>
      <c r="L9" s="79"/>
      <c r="M9" s="80"/>
      <c r="N9" s="81">
        <f>分析係数表!H12</f>
        <v>9.8185381223642884E-2</v>
      </c>
      <c r="O9" s="82">
        <f t="shared" si="4"/>
        <v>1.2539723792030253</v>
      </c>
      <c r="P9" s="76">
        <f>分析係数表!C12</f>
        <v>2.7665742374590407E-2</v>
      </c>
      <c r="Q9" s="82">
        <f t="shared" si="5"/>
        <v>3.4692076787883087E-2</v>
      </c>
      <c r="R9" s="83">
        <v>3.8969113195838803E-2</v>
      </c>
      <c r="S9" s="84">
        <f t="shared" si="6"/>
        <v>3.9193066920483771E-2</v>
      </c>
      <c r="T9" s="85">
        <f>分析係数表!F12</f>
        <v>0.37027027027027026</v>
      </c>
      <c r="U9" s="86">
        <f t="shared" si="7"/>
        <v>1.4512027481368315E-2</v>
      </c>
      <c r="V9" s="87">
        <f>分析係数表!D12</f>
        <v>5.1576576576576577E-2</v>
      </c>
      <c r="W9" s="167">
        <f t="shared" si="8"/>
        <v>0</v>
      </c>
      <c r="X9" s="76">
        <f>分析係数表!E12</f>
        <v>4.954954954954955E-2</v>
      </c>
      <c r="Y9" s="166">
        <f t="shared" si="9"/>
        <v>0</v>
      </c>
    </row>
    <row r="10" spans="1:25" x14ac:dyDescent="0.2">
      <c r="A10" s="6" t="s">
        <v>224</v>
      </c>
      <c r="B10" s="5" t="s">
        <v>28</v>
      </c>
      <c r="C10" s="90"/>
      <c r="D10" s="76">
        <f>投入係数表!AA10</f>
        <v>1.1312217194570137E-3</v>
      </c>
      <c r="E10" s="77">
        <f t="shared" si="0"/>
        <v>0.11312217194570137</v>
      </c>
      <c r="F10" s="76">
        <f>分析係数表!C13</f>
        <v>0</v>
      </c>
      <c r="G10" s="77">
        <f t="shared" si="1"/>
        <v>0</v>
      </c>
      <c r="H10" s="77">
        <v>0</v>
      </c>
      <c r="I10" s="77">
        <f t="shared" si="2"/>
        <v>0</v>
      </c>
      <c r="J10" s="76">
        <f>分析係数表!G13</f>
        <v>0.24516960068699012</v>
      </c>
      <c r="K10" s="78">
        <f t="shared" si="3"/>
        <v>0</v>
      </c>
      <c r="L10" s="79"/>
      <c r="M10" s="80"/>
      <c r="N10" s="81">
        <f>分析係数表!H13</f>
        <v>1.522589073862381E-2</v>
      </c>
      <c r="O10" s="82">
        <f t="shared" si="4"/>
        <v>0.19445711975704871</v>
      </c>
      <c r="P10" s="76">
        <f>分析係数表!C13</f>
        <v>0</v>
      </c>
      <c r="Q10" s="82">
        <f t="shared" si="5"/>
        <v>0</v>
      </c>
      <c r="R10" s="83">
        <v>0</v>
      </c>
      <c r="S10" s="84">
        <f t="shared" si="6"/>
        <v>0</v>
      </c>
      <c r="T10" s="85">
        <f>分析係数表!F13</f>
        <v>0.38299699441820523</v>
      </c>
      <c r="U10" s="86">
        <f t="shared" si="7"/>
        <v>0</v>
      </c>
      <c r="V10" s="87">
        <f>分析係数表!D13</f>
        <v>0.13954486904250751</v>
      </c>
      <c r="W10" s="167">
        <f t="shared" si="8"/>
        <v>0</v>
      </c>
      <c r="X10" s="76">
        <f>分析係数表!E13</f>
        <v>0.1348218119364534</v>
      </c>
      <c r="Y10" s="166">
        <f t="shared" si="9"/>
        <v>0</v>
      </c>
    </row>
    <row r="11" spans="1:25" x14ac:dyDescent="0.2">
      <c r="A11" s="6" t="s">
        <v>225</v>
      </c>
      <c r="B11" s="5" t="s">
        <v>268</v>
      </c>
      <c r="C11" s="90"/>
      <c r="D11" s="76">
        <f>投入係数表!AA11</f>
        <v>2.8280542986425339E-3</v>
      </c>
      <c r="E11" s="77">
        <f t="shared" si="0"/>
        <v>0.28280542986425339</v>
      </c>
      <c r="F11" s="76">
        <f>分析係数表!C14</f>
        <v>8.758537565287261E-2</v>
      </c>
      <c r="G11" s="77">
        <f t="shared" si="1"/>
        <v>2.4769619811332751E-2</v>
      </c>
      <c r="H11" s="77">
        <v>6.9832861198883045E-2</v>
      </c>
      <c r="I11" s="77">
        <f t="shared" si="2"/>
        <v>6.9832861198883045E-2</v>
      </c>
      <c r="J11" s="76">
        <f>分析係数表!G14</f>
        <v>0.1675092686215032</v>
      </c>
      <c r="K11" s="78">
        <f t="shared" si="3"/>
        <v>1.1697651505171849E-2</v>
      </c>
      <c r="L11" s="79"/>
      <c r="M11" s="80"/>
      <c r="N11" s="81">
        <f>分析係数表!H14</f>
        <v>1.2392049875599189E-3</v>
      </c>
      <c r="O11" s="82">
        <f t="shared" si="4"/>
        <v>1.5826478516504278E-2</v>
      </c>
      <c r="P11" s="76">
        <f>分析係数表!C14</f>
        <v>8.758537565287261E-2</v>
      </c>
      <c r="Q11" s="82">
        <f t="shared" si="5"/>
        <v>1.3861680661301453E-3</v>
      </c>
      <c r="R11" s="83">
        <v>1.6433985833155307E-2</v>
      </c>
      <c r="S11" s="84">
        <f t="shared" si="6"/>
        <v>8.6266847032038352E-2</v>
      </c>
      <c r="T11" s="85">
        <f>分析係数表!F14</f>
        <v>0.31985170205594876</v>
      </c>
      <c r="U11" s="86">
        <f t="shared" si="7"/>
        <v>2.759259785419764E-2</v>
      </c>
      <c r="V11" s="87">
        <f>分析係数表!D14</f>
        <v>3.3704078193461412E-2</v>
      </c>
      <c r="W11" s="167">
        <f t="shared" si="8"/>
        <v>0</v>
      </c>
      <c r="X11" s="76">
        <f>分析係数表!E14</f>
        <v>2.8985507246376812E-2</v>
      </c>
      <c r="Y11" s="166">
        <f t="shared" si="9"/>
        <v>0</v>
      </c>
    </row>
    <row r="12" spans="1:25" x14ac:dyDescent="0.2">
      <c r="A12" s="6" t="s">
        <v>226</v>
      </c>
      <c r="B12" s="5" t="s">
        <v>29</v>
      </c>
      <c r="C12" s="90"/>
      <c r="D12" s="76">
        <f>投入係数表!AA12</f>
        <v>9.0497737556561094E-3</v>
      </c>
      <c r="E12" s="77">
        <f t="shared" si="0"/>
        <v>0.90497737556561098</v>
      </c>
      <c r="F12" s="76">
        <f>分析係数表!C15</f>
        <v>0</v>
      </c>
      <c r="G12" s="77">
        <f t="shared" si="1"/>
        <v>0</v>
      </c>
      <c r="H12" s="77">
        <v>0</v>
      </c>
      <c r="I12" s="77">
        <f t="shared" si="2"/>
        <v>0</v>
      </c>
      <c r="J12" s="76">
        <f>分析係数表!G15</f>
        <v>9.5604813172894237E-2</v>
      </c>
      <c r="K12" s="78">
        <f t="shared" si="3"/>
        <v>0</v>
      </c>
      <c r="L12" s="79"/>
      <c r="M12" s="80"/>
      <c r="N12" s="81">
        <f>分析係数表!H15</f>
        <v>9.0490782812515016E-3</v>
      </c>
      <c r="O12" s="82">
        <f t="shared" si="4"/>
        <v>0.11557009893447312</v>
      </c>
      <c r="P12" s="76">
        <f>分析係数表!C15</f>
        <v>0</v>
      </c>
      <c r="Q12" s="82">
        <f t="shared" si="5"/>
        <v>0</v>
      </c>
      <c r="R12" s="83">
        <v>0</v>
      </c>
      <c r="S12" s="84">
        <f t="shared" si="6"/>
        <v>0</v>
      </c>
      <c r="T12" s="85">
        <f>分析係数表!F15</f>
        <v>0.30347055098163395</v>
      </c>
      <c r="U12" s="86">
        <f t="shared" si="7"/>
        <v>0</v>
      </c>
      <c r="V12" s="87">
        <f>分析係数表!D15</f>
        <v>2.4585180493983533E-2</v>
      </c>
      <c r="W12" s="167">
        <f t="shared" si="8"/>
        <v>0</v>
      </c>
      <c r="X12" s="76">
        <f>分析係数表!E15</f>
        <v>2.2317922735908803E-2</v>
      </c>
      <c r="Y12" s="166">
        <f t="shared" si="9"/>
        <v>0</v>
      </c>
    </row>
    <row r="13" spans="1:25" x14ac:dyDescent="0.2">
      <c r="A13" s="6" t="s">
        <v>227</v>
      </c>
      <c r="B13" s="5" t="s">
        <v>30</v>
      </c>
      <c r="C13" s="90"/>
      <c r="D13" s="76">
        <f>投入係数表!AA13</f>
        <v>1.1877828054298642E-2</v>
      </c>
      <c r="E13" s="77">
        <f t="shared" si="0"/>
        <v>1.1877828054298643</v>
      </c>
      <c r="F13" s="76">
        <f>分析係数表!C16</f>
        <v>0.11006875655518</v>
      </c>
      <c r="G13" s="77">
        <f t="shared" si="1"/>
        <v>0.13073777645128845</v>
      </c>
      <c r="H13" s="77">
        <v>0.19115497457577107</v>
      </c>
      <c r="I13" s="77">
        <f t="shared" si="2"/>
        <v>0.19115497457577107</v>
      </c>
      <c r="J13" s="76">
        <f>分析係数表!G16</f>
        <v>3.3349328214971212E-2</v>
      </c>
      <c r="K13" s="78">
        <f t="shared" si="3"/>
        <v>6.3748899870518672E-3</v>
      </c>
      <c r="L13" s="79"/>
      <c r="M13" s="80"/>
      <c r="N13" s="81">
        <f>分析係数表!H16</f>
        <v>1.7877213037589219E-2</v>
      </c>
      <c r="O13" s="82">
        <f t="shared" si="4"/>
        <v>0.2283184226295695</v>
      </c>
      <c r="P13" s="76">
        <f>分析係数表!C16</f>
        <v>0.11006875655518</v>
      </c>
      <c r="Q13" s="82">
        <f t="shared" si="5"/>
        <v>2.5130724877476786E-2</v>
      </c>
      <c r="R13" s="83">
        <v>3.2662141606469859E-2</v>
      </c>
      <c r="S13" s="84">
        <f t="shared" si="6"/>
        <v>0.22381711618224093</v>
      </c>
      <c r="T13" s="85">
        <f>分析係数表!F16</f>
        <v>0.28862763915547024</v>
      </c>
      <c r="U13" s="86">
        <f t="shared" si="7"/>
        <v>6.459980584626579E-2</v>
      </c>
      <c r="V13" s="87">
        <f>分析係数表!D16</f>
        <v>1.6314779270633396E-2</v>
      </c>
      <c r="W13" s="167">
        <f t="shared" si="8"/>
        <v>0</v>
      </c>
      <c r="X13" s="76">
        <f>分析係数表!E16</f>
        <v>1.6554702495201537E-2</v>
      </c>
      <c r="Y13" s="166">
        <f t="shared" si="9"/>
        <v>0</v>
      </c>
    </row>
    <row r="14" spans="1:25" x14ac:dyDescent="0.2">
      <c r="A14" s="6" t="s">
        <v>2</v>
      </c>
      <c r="B14" s="5" t="s">
        <v>365</v>
      </c>
      <c r="C14" s="90"/>
      <c r="D14" s="76">
        <f>投入係数表!AA14</f>
        <v>3.8461538461538464E-2</v>
      </c>
      <c r="E14" s="77">
        <f t="shared" si="0"/>
        <v>3.8461538461538463</v>
      </c>
      <c r="F14" s="76">
        <f>分析係数表!C17</f>
        <v>0.13914449142004481</v>
      </c>
      <c r="G14" s="77">
        <f t="shared" si="1"/>
        <v>0.53517112084632623</v>
      </c>
      <c r="H14" s="77">
        <v>0.64154252017865043</v>
      </c>
      <c r="I14" s="77">
        <f t="shared" si="2"/>
        <v>0.64154252017865043</v>
      </c>
      <c r="J14" s="76">
        <f>分析係数表!G17</f>
        <v>0.21214924452667283</v>
      </c>
      <c r="K14" s="78">
        <f t="shared" si="3"/>
        <v>0.13610276098763846</v>
      </c>
      <c r="L14" s="79"/>
      <c r="M14" s="80"/>
      <c r="N14" s="81">
        <f>分析係数表!H17</f>
        <v>3.1124218292202617E-3</v>
      </c>
      <c r="O14" s="82">
        <f t="shared" si="4"/>
        <v>3.9750225111220054E-2</v>
      </c>
      <c r="P14" s="76">
        <f>分析係数表!C17</f>
        <v>0.13914449142004481</v>
      </c>
      <c r="Q14" s="82">
        <f t="shared" si="5"/>
        <v>5.5310248569330088E-3</v>
      </c>
      <c r="R14" s="83">
        <v>1.4695430784894157E-2</v>
      </c>
      <c r="S14" s="84">
        <f t="shared" si="6"/>
        <v>0.65623795096354454</v>
      </c>
      <c r="T14" s="85">
        <f>分析係数表!F17</f>
        <v>0.32223250077089116</v>
      </c>
      <c r="U14" s="86">
        <f t="shared" si="7"/>
        <v>0.21146119603974839</v>
      </c>
      <c r="V14" s="87">
        <f>分析係数表!D17</f>
        <v>3.12981806968856E-2</v>
      </c>
      <c r="W14" s="167">
        <f t="shared" si="8"/>
        <v>0</v>
      </c>
      <c r="X14" s="76">
        <f>分析係数表!E17</f>
        <v>2.8677150786308975E-2</v>
      </c>
      <c r="Y14" s="166">
        <f t="shared" si="9"/>
        <v>0</v>
      </c>
    </row>
    <row r="15" spans="1:25" x14ac:dyDescent="0.2">
      <c r="A15" s="6" t="s">
        <v>3</v>
      </c>
      <c r="B15" s="5" t="s">
        <v>31</v>
      </c>
      <c r="C15" s="90"/>
      <c r="D15" s="76">
        <f>投入係数表!AA15</f>
        <v>4.5248868778280547E-3</v>
      </c>
      <c r="E15" s="77">
        <f t="shared" si="0"/>
        <v>0.45248868778280549</v>
      </c>
      <c r="F15" s="76">
        <f>分析係数表!C18</f>
        <v>1</v>
      </c>
      <c r="G15" s="77">
        <f t="shared" si="1"/>
        <v>0.45248868778280549</v>
      </c>
      <c r="H15" s="77">
        <v>0.79765121588125643</v>
      </c>
      <c r="I15" s="77">
        <f t="shared" si="2"/>
        <v>0.79765121588125643</v>
      </c>
      <c r="J15" s="76">
        <f>分析係数表!G18</f>
        <v>0.2156836946153087</v>
      </c>
      <c r="K15" s="78">
        <f t="shared" si="3"/>
        <v>0.17204036125566258</v>
      </c>
      <c r="L15" s="79"/>
      <c r="M15" s="80"/>
      <c r="N15" s="81">
        <f>分析係数表!H18</f>
        <v>4.8031201068213914E-4</v>
      </c>
      <c r="O15" s="82">
        <f t="shared" si="4"/>
        <v>6.1342939986450701E-3</v>
      </c>
      <c r="P15" s="76">
        <f>分析係数表!C18</f>
        <v>1</v>
      </c>
      <c r="Q15" s="82">
        <f t="shared" si="5"/>
        <v>6.1342939986450701E-3</v>
      </c>
      <c r="R15" s="83">
        <v>2.373381652163347E-2</v>
      </c>
      <c r="S15" s="84">
        <f t="shared" si="6"/>
        <v>0.82138503240288985</v>
      </c>
      <c r="T15" s="85">
        <f>分析係数表!F18</f>
        <v>0.45886648465511004</v>
      </c>
      <c r="U15" s="86">
        <f t="shared" si="7"/>
        <v>0.37690606236703772</v>
      </c>
      <c r="V15" s="87">
        <f>分析係数表!D18</f>
        <v>2.7301733495608698E-2</v>
      </c>
      <c r="W15" s="167">
        <f t="shared" si="8"/>
        <v>0</v>
      </c>
      <c r="X15" s="76">
        <f>分析係数表!E18</f>
        <v>2.9308246439261866E-2</v>
      </c>
      <c r="Y15" s="166">
        <f t="shared" si="9"/>
        <v>0</v>
      </c>
    </row>
    <row r="16" spans="1:25" x14ac:dyDescent="0.2">
      <c r="A16" s="6" t="s">
        <v>4</v>
      </c>
      <c r="B16" s="5" t="s">
        <v>32</v>
      </c>
      <c r="C16" s="90"/>
      <c r="D16" s="76">
        <f>投入係数表!AA16</f>
        <v>0</v>
      </c>
      <c r="E16" s="77">
        <f t="shared" si="0"/>
        <v>0</v>
      </c>
      <c r="F16" s="76">
        <f>分析係数表!C19</f>
        <v>0.27592808390211421</v>
      </c>
      <c r="G16" s="77">
        <f t="shared" si="1"/>
        <v>0</v>
      </c>
      <c r="H16" s="77">
        <v>4.4893255465598685E-2</v>
      </c>
      <c r="I16" s="77">
        <f t="shared" si="2"/>
        <v>4.4893255465598685E-2</v>
      </c>
      <c r="J16" s="76">
        <f>分析係数表!G19</f>
        <v>5.7631973809848587E-2</v>
      </c>
      <c r="K16" s="78">
        <f t="shared" si="3"/>
        <v>2.5872869232322253E-3</v>
      </c>
      <c r="L16" s="79"/>
      <c r="M16" s="80"/>
      <c r="N16" s="81">
        <f>分析係数表!H19</f>
        <v>-1.2488112277735618E-4</v>
      </c>
      <c r="O16" s="82">
        <f t="shared" si="4"/>
        <v>-1.5949164396477182E-3</v>
      </c>
      <c r="P16" s="76">
        <f>分析係数表!C19</f>
        <v>0.27592808390211421</v>
      </c>
      <c r="Q16" s="82">
        <f t="shared" si="5"/>
        <v>-4.4008223717597689E-4</v>
      </c>
      <c r="R16" s="83">
        <v>4.623638761259154E-3</v>
      </c>
      <c r="S16" s="84">
        <f t="shared" si="6"/>
        <v>4.9516894226857837E-2</v>
      </c>
      <c r="T16" s="85">
        <f>分析係数表!F19</f>
        <v>0.23987177738371299</v>
      </c>
      <c r="U16" s="86">
        <f t="shared" si="7"/>
        <v>1.1877705428717706E-2</v>
      </c>
      <c r="V16" s="87">
        <f>分析係数表!D19</f>
        <v>7.502387123175556E-4</v>
      </c>
      <c r="W16" s="167">
        <f t="shared" si="8"/>
        <v>0</v>
      </c>
      <c r="X16" s="76">
        <f>分析係数表!E19</f>
        <v>8.1844223161915155E-4</v>
      </c>
      <c r="Y16" s="166">
        <f t="shared" si="9"/>
        <v>0</v>
      </c>
    </row>
    <row r="17" spans="1:25" x14ac:dyDescent="0.2">
      <c r="A17" s="6" t="s">
        <v>5</v>
      </c>
      <c r="B17" s="5" t="s">
        <v>33</v>
      </c>
      <c r="C17" s="90"/>
      <c r="D17" s="76">
        <f>投入係数表!AA17</f>
        <v>0</v>
      </c>
      <c r="E17" s="77">
        <f t="shared" si="0"/>
        <v>0</v>
      </c>
      <c r="F17" s="76">
        <f>分析係数表!C20</f>
        <v>2.5484643868438295E-2</v>
      </c>
      <c r="G17" s="77">
        <f t="shared" si="1"/>
        <v>0</v>
      </c>
      <c r="H17" s="77">
        <v>2.0418342254041838E-3</v>
      </c>
      <c r="I17" s="77">
        <f t="shared" si="2"/>
        <v>2.0418342254041838E-3</v>
      </c>
      <c r="J17" s="76">
        <f>分析係数表!G20</f>
        <v>9.947643979057591E-2</v>
      </c>
      <c r="K17" s="78">
        <f t="shared" si="3"/>
        <v>2.0311439938575649E-4</v>
      </c>
      <c r="L17" s="79"/>
      <c r="M17" s="80"/>
      <c r="N17" s="81">
        <f>分析係数表!H20</f>
        <v>5.9558689324585256E-4</v>
      </c>
      <c r="O17" s="82">
        <f t="shared" si="4"/>
        <v>7.6065245583198868E-3</v>
      </c>
      <c r="P17" s="76">
        <f>分析係数表!C20</f>
        <v>2.5484643868438295E-2</v>
      </c>
      <c r="Q17" s="82">
        <f t="shared" si="5"/>
        <v>1.938495694453122E-4</v>
      </c>
      <c r="R17" s="83">
        <v>7.9176270609990912E-4</v>
      </c>
      <c r="S17" s="84">
        <f t="shared" si="6"/>
        <v>2.8335969315040929E-3</v>
      </c>
      <c r="T17" s="85">
        <f>分析係数表!F20</f>
        <v>0.22338568935427575</v>
      </c>
      <c r="U17" s="86">
        <f t="shared" si="7"/>
        <v>6.3298500389620223E-4</v>
      </c>
      <c r="V17" s="87">
        <f>分析係数表!D20</f>
        <v>0.15532286212914484</v>
      </c>
      <c r="W17" s="167">
        <f t="shared" si="8"/>
        <v>0</v>
      </c>
      <c r="X17" s="76">
        <f>分析係数表!E20</f>
        <v>0.17102966841186737</v>
      </c>
      <c r="Y17" s="166">
        <f t="shared" si="9"/>
        <v>0</v>
      </c>
    </row>
    <row r="18" spans="1:25" x14ac:dyDescent="0.2">
      <c r="A18" s="6" t="s">
        <v>6</v>
      </c>
      <c r="B18" s="5" t="s">
        <v>34</v>
      </c>
      <c r="C18" s="90"/>
      <c r="D18" s="76">
        <f>投入係数表!AA18</f>
        <v>1.1312217194570137E-3</v>
      </c>
      <c r="E18" s="77">
        <f t="shared" si="0"/>
        <v>0.11312217194570137</v>
      </c>
      <c r="F18" s="76">
        <f>分析係数表!C21</f>
        <v>0.22087867795243854</v>
      </c>
      <c r="G18" s="77">
        <f t="shared" si="1"/>
        <v>2.498627578647495E-2</v>
      </c>
      <c r="H18" s="77">
        <v>0.11727907262851602</v>
      </c>
      <c r="I18" s="77">
        <f t="shared" si="2"/>
        <v>0.11727907262851602</v>
      </c>
      <c r="J18" s="76">
        <f>分析係数表!G21</f>
        <v>0.28511270745603173</v>
      </c>
      <c r="K18" s="78">
        <f t="shared" si="3"/>
        <v>3.3437753925048788E-2</v>
      </c>
      <c r="L18" s="79"/>
      <c r="M18" s="80"/>
      <c r="N18" s="81">
        <f>分析係数表!H21</f>
        <v>9.8944274200520651E-4</v>
      </c>
      <c r="O18" s="82">
        <f t="shared" si="4"/>
        <v>1.2636645637208843E-2</v>
      </c>
      <c r="P18" s="76">
        <f>分析係数表!C21</f>
        <v>0.22087867795243854</v>
      </c>
      <c r="Q18" s="82">
        <f t="shared" si="5"/>
        <v>2.7911655821001398E-3</v>
      </c>
      <c r="R18" s="83">
        <v>8.4769634826637134E-3</v>
      </c>
      <c r="S18" s="84">
        <f t="shared" si="6"/>
        <v>0.12575603611117972</v>
      </c>
      <c r="T18" s="85">
        <f>分析係数表!F21</f>
        <v>0.42531582858558337</v>
      </c>
      <c r="U18" s="86">
        <f t="shared" si="7"/>
        <v>5.3486032698264949E-2</v>
      </c>
      <c r="V18" s="87">
        <f>分析係数表!D21</f>
        <v>6.1431756254644539E-2</v>
      </c>
      <c r="W18" s="167">
        <f t="shared" si="8"/>
        <v>0</v>
      </c>
      <c r="X18" s="76">
        <f>分析係数表!E21</f>
        <v>5.1523408471637354E-2</v>
      </c>
      <c r="Y18" s="166">
        <f t="shared" si="9"/>
        <v>0</v>
      </c>
    </row>
    <row r="19" spans="1:25" x14ac:dyDescent="0.2">
      <c r="A19" s="6" t="s">
        <v>7</v>
      </c>
      <c r="B19" s="5" t="s">
        <v>269</v>
      </c>
      <c r="C19" s="90"/>
      <c r="D19" s="76">
        <f>投入係数表!AA19</f>
        <v>1.0746606334841629E-2</v>
      </c>
      <c r="E19" s="77">
        <f t="shared" si="0"/>
        <v>1.0746606334841629</v>
      </c>
      <c r="F19" s="76">
        <f>分析係数表!C22</f>
        <v>2.2900763358778664E-2</v>
      </c>
      <c r="G19" s="77">
        <f t="shared" si="1"/>
        <v>2.4610548858415984E-2</v>
      </c>
      <c r="H19" s="77">
        <v>2.9264218742245204E-2</v>
      </c>
      <c r="I19" s="77">
        <f t="shared" si="2"/>
        <v>2.9264218742245204E-2</v>
      </c>
      <c r="J19" s="76">
        <f>分析係数表!G22</f>
        <v>0.19537275064267351</v>
      </c>
      <c r="K19" s="78">
        <f t="shared" si="3"/>
        <v>5.7174309110813249E-3</v>
      </c>
      <c r="L19" s="79"/>
      <c r="M19" s="80"/>
      <c r="N19" s="81">
        <f>分析係数表!H22</f>
        <v>4.8031201068213912E-5</v>
      </c>
      <c r="O19" s="82">
        <f t="shared" si="4"/>
        <v>6.1342939986450693E-4</v>
      </c>
      <c r="P19" s="76">
        <f>分析係数表!C22</f>
        <v>2.2900763358778664E-2</v>
      </c>
      <c r="Q19" s="82">
        <f t="shared" si="5"/>
        <v>1.4048001523614686E-5</v>
      </c>
      <c r="R19" s="83">
        <v>1.7687876250527116E-4</v>
      </c>
      <c r="S19" s="84">
        <f t="shared" si="6"/>
        <v>2.9441097504750477E-2</v>
      </c>
      <c r="T19" s="85">
        <f>分析係数表!F22</f>
        <v>0.41388174807197942</v>
      </c>
      <c r="U19" s="86">
        <f t="shared" si="7"/>
        <v>1.218513290042372E-2</v>
      </c>
      <c r="V19" s="87">
        <f>分析係数表!D22</f>
        <v>2.313624678663239E-2</v>
      </c>
      <c r="W19" s="167">
        <f t="shared" si="8"/>
        <v>0</v>
      </c>
      <c r="X19" s="76">
        <f>分析係数表!E22</f>
        <v>1.713796058269066E-2</v>
      </c>
      <c r="Y19" s="166">
        <f t="shared" si="9"/>
        <v>0</v>
      </c>
    </row>
    <row r="20" spans="1:25" x14ac:dyDescent="0.2">
      <c r="A20" s="6" t="s">
        <v>8</v>
      </c>
      <c r="B20" s="5" t="s">
        <v>270</v>
      </c>
      <c r="C20" s="90"/>
      <c r="D20" s="76">
        <f>投入係数表!AA20</f>
        <v>0</v>
      </c>
      <c r="E20" s="77">
        <f t="shared" si="0"/>
        <v>0</v>
      </c>
      <c r="F20" s="76">
        <f>分析係数表!C23</f>
        <v>0</v>
      </c>
      <c r="G20" s="77">
        <f t="shared" si="1"/>
        <v>0</v>
      </c>
      <c r="H20" s="77">
        <v>0</v>
      </c>
      <c r="I20" s="77">
        <f t="shared" si="2"/>
        <v>0</v>
      </c>
      <c r="J20" s="76">
        <f>分析係数表!G23</f>
        <v>0.21568627450980393</v>
      </c>
      <c r="K20" s="78">
        <f t="shared" si="3"/>
        <v>0</v>
      </c>
      <c r="L20" s="79"/>
      <c r="M20" s="80"/>
      <c r="N20" s="81">
        <f>分析係数表!H23</f>
        <v>2.8818720640928347E-5</v>
      </c>
      <c r="O20" s="82">
        <f t="shared" si="4"/>
        <v>3.6805763991870421E-4</v>
      </c>
      <c r="P20" s="76">
        <f>分析係数表!C23</f>
        <v>0</v>
      </c>
      <c r="Q20" s="82">
        <f t="shared" si="5"/>
        <v>0</v>
      </c>
      <c r="R20" s="83">
        <v>0</v>
      </c>
      <c r="S20" s="84">
        <f t="shared" si="6"/>
        <v>0</v>
      </c>
      <c r="T20" s="85">
        <f>分析係数表!F23</f>
        <v>0.44049247606019154</v>
      </c>
      <c r="U20" s="86">
        <f t="shared" si="7"/>
        <v>0</v>
      </c>
      <c r="V20" s="87">
        <f>分析係数表!D23</f>
        <v>5.6087551299589603E-2</v>
      </c>
      <c r="W20" s="167">
        <f t="shared" si="8"/>
        <v>0</v>
      </c>
      <c r="X20" s="76">
        <f>分析係数表!E23</f>
        <v>5.0615595075239397E-2</v>
      </c>
      <c r="Y20" s="166">
        <f t="shared" si="9"/>
        <v>0</v>
      </c>
    </row>
    <row r="21" spans="1:25" x14ac:dyDescent="0.2">
      <c r="A21" s="6" t="s">
        <v>9</v>
      </c>
      <c r="B21" s="5" t="s">
        <v>271</v>
      </c>
      <c r="C21" s="90"/>
      <c r="D21" s="76">
        <f>投入係数表!AA21</f>
        <v>0</v>
      </c>
      <c r="E21" s="77">
        <f t="shared" si="0"/>
        <v>0</v>
      </c>
      <c r="F21" s="76">
        <f>分析係数表!C24</f>
        <v>0.12778993435448582</v>
      </c>
      <c r="G21" s="77">
        <f t="shared" si="1"/>
        <v>0</v>
      </c>
      <c r="H21" s="77">
        <v>5.5838022043318801E-3</v>
      </c>
      <c r="I21" s="77">
        <f t="shared" si="2"/>
        <v>5.5838022043318801E-3</v>
      </c>
      <c r="J21" s="76">
        <f>分析係数表!G24</f>
        <v>0.20582120582120583</v>
      </c>
      <c r="K21" s="78">
        <f t="shared" si="3"/>
        <v>1.1492649027626948E-3</v>
      </c>
      <c r="L21" s="79"/>
      <c r="M21" s="80"/>
      <c r="N21" s="81">
        <f>分析係数表!H24</f>
        <v>3.7464336833206854E-4</v>
      </c>
      <c r="O21" s="82">
        <f t="shared" si="4"/>
        <v>4.7847493189431545E-3</v>
      </c>
      <c r="P21" s="76">
        <f>分析係数表!C24</f>
        <v>0.12778993435448582</v>
      </c>
      <c r="Q21" s="82">
        <f t="shared" si="5"/>
        <v>6.1144280137041644E-4</v>
      </c>
      <c r="R21" s="83">
        <v>3.4970162392118677E-3</v>
      </c>
      <c r="S21" s="84">
        <f t="shared" si="6"/>
        <v>9.0808184435437478E-3</v>
      </c>
      <c r="T21" s="85">
        <f>分析係数表!F24</f>
        <v>0.38877338877338879</v>
      </c>
      <c r="U21" s="86">
        <f t="shared" si="7"/>
        <v>3.5303805591323928E-3</v>
      </c>
      <c r="V21" s="87">
        <f>分析係数表!D24</f>
        <v>2.0790020790020791E-3</v>
      </c>
      <c r="W21" s="167">
        <f t="shared" si="8"/>
        <v>0</v>
      </c>
      <c r="X21" s="76">
        <f>分析係数表!E24</f>
        <v>0</v>
      </c>
      <c r="Y21" s="166">
        <f t="shared" si="9"/>
        <v>0</v>
      </c>
    </row>
    <row r="22" spans="1:25" x14ac:dyDescent="0.2">
      <c r="A22" s="6" t="s">
        <v>10</v>
      </c>
      <c r="B22" s="5" t="s">
        <v>272</v>
      </c>
      <c r="C22" s="90"/>
      <c r="D22" s="76">
        <f>投入係数表!AA22</f>
        <v>0</v>
      </c>
      <c r="E22" s="77">
        <f t="shared" si="0"/>
        <v>0</v>
      </c>
      <c r="F22" s="76">
        <f>分析係数表!C25</f>
        <v>1.1170547514159801E-2</v>
      </c>
      <c r="G22" s="77">
        <f t="shared" si="1"/>
        <v>0</v>
      </c>
      <c r="H22" s="77">
        <v>1.4722787775139248E-3</v>
      </c>
      <c r="I22" s="77">
        <f t="shared" si="2"/>
        <v>1.4722787775139248E-3</v>
      </c>
      <c r="J22" s="76">
        <f>分析係数表!G25</f>
        <v>0.19560185185185186</v>
      </c>
      <c r="K22" s="78">
        <f t="shared" si="3"/>
        <v>2.879804553239043E-4</v>
      </c>
      <c r="L22" s="79"/>
      <c r="M22" s="80"/>
      <c r="N22" s="81">
        <f>分析係数表!H25</f>
        <v>5.4755569217763858E-4</v>
      </c>
      <c r="O22" s="82">
        <f t="shared" si="4"/>
        <v>6.9930951584553794E-3</v>
      </c>
      <c r="P22" s="76">
        <f>分析係数表!C25</f>
        <v>1.1170547514159801E-2</v>
      </c>
      <c r="Q22" s="82">
        <f t="shared" si="5"/>
        <v>7.8116701738566678E-5</v>
      </c>
      <c r="R22" s="83">
        <v>8.061856570310685E-4</v>
      </c>
      <c r="S22" s="84">
        <f t="shared" si="6"/>
        <v>2.2784644345449933E-3</v>
      </c>
      <c r="T22" s="85">
        <f>分析係数表!F25</f>
        <v>0.34722222222222221</v>
      </c>
      <c r="U22" s="86">
        <f t="shared" si="7"/>
        <v>7.911334842170115E-4</v>
      </c>
      <c r="V22" s="87">
        <f>分析係数表!D25</f>
        <v>0.24652777777777779</v>
      </c>
      <c r="W22" s="167">
        <f t="shared" si="8"/>
        <v>0</v>
      </c>
      <c r="X22" s="76">
        <f>分析係数表!E25</f>
        <v>0.22337962962962962</v>
      </c>
      <c r="Y22" s="166">
        <f t="shared" si="9"/>
        <v>0</v>
      </c>
    </row>
    <row r="23" spans="1:25" x14ac:dyDescent="0.2">
      <c r="A23" s="6" t="s">
        <v>11</v>
      </c>
      <c r="B23" s="5" t="s">
        <v>35</v>
      </c>
      <c r="C23" s="90"/>
      <c r="D23" s="76">
        <f>投入係数表!AA23</f>
        <v>0</v>
      </c>
      <c r="E23" s="77">
        <f t="shared" si="0"/>
        <v>0</v>
      </c>
      <c r="F23" s="76">
        <f>分析係数表!C26</f>
        <v>0.68426150121065377</v>
      </c>
      <c r="G23" s="77">
        <f t="shared" si="1"/>
        <v>0</v>
      </c>
      <c r="H23" s="77">
        <v>6.5968910301054312E-2</v>
      </c>
      <c r="I23" s="77">
        <f t="shared" si="2"/>
        <v>6.5968910301054312E-2</v>
      </c>
      <c r="J23" s="76">
        <f>分析係数表!G26</f>
        <v>0.19646752810874307</v>
      </c>
      <c r="K23" s="78">
        <f t="shared" si="3"/>
        <v>1.2960748738875538E-2</v>
      </c>
      <c r="L23" s="79"/>
      <c r="M23" s="80"/>
      <c r="N23" s="81">
        <f>分析係数表!H26</f>
        <v>1.1546700736798624E-2</v>
      </c>
      <c r="O23" s="82">
        <f t="shared" si="4"/>
        <v>0.14746842772742746</v>
      </c>
      <c r="P23" s="76">
        <f>分析係数表!C26</f>
        <v>0.68426150121065377</v>
      </c>
      <c r="Q23" s="82">
        <f t="shared" si="5"/>
        <v>0.10090696773794432</v>
      </c>
      <c r="R23" s="83">
        <v>0.11567705196313825</v>
      </c>
      <c r="S23" s="84">
        <f t="shared" si="6"/>
        <v>0.18164596226419255</v>
      </c>
      <c r="T23" s="85">
        <f>分析係数表!F26</f>
        <v>0.33441013592884711</v>
      </c>
      <c r="U23" s="86">
        <f t="shared" si="7"/>
        <v>6.0744250931694867E-2</v>
      </c>
      <c r="V23" s="87">
        <f>分析係数表!D26</f>
        <v>3.0416177210941434E-2</v>
      </c>
      <c r="W23" s="167">
        <f t="shared" si="8"/>
        <v>0</v>
      </c>
      <c r="X23" s="76">
        <f>分析係数表!E26</f>
        <v>3.3227051518711193E-2</v>
      </c>
      <c r="Y23" s="166">
        <f t="shared" si="9"/>
        <v>0</v>
      </c>
    </row>
    <row r="24" spans="1:25" x14ac:dyDescent="0.2">
      <c r="A24" s="6" t="s">
        <v>12</v>
      </c>
      <c r="B24" s="5" t="s">
        <v>366</v>
      </c>
      <c r="C24" s="90"/>
      <c r="D24" s="76">
        <f>投入係数表!AA24</f>
        <v>0</v>
      </c>
      <c r="E24" s="77">
        <f t="shared" si="0"/>
        <v>0</v>
      </c>
      <c r="F24" s="76">
        <f>分析係数表!C27</f>
        <v>0.55841188231933736</v>
      </c>
      <c r="G24" s="77">
        <f t="shared" si="1"/>
        <v>0</v>
      </c>
      <c r="H24" s="77">
        <v>7.6040223237556067E-3</v>
      </c>
      <c r="I24" s="77">
        <f t="shared" si="2"/>
        <v>7.6040223237556067E-3</v>
      </c>
      <c r="J24" s="76">
        <f>分析係数表!G27</f>
        <v>0.17085913312693499</v>
      </c>
      <c r="K24" s="78">
        <f t="shared" si="3"/>
        <v>1.2992166625147448E-3</v>
      </c>
      <c r="L24" s="79"/>
      <c r="M24" s="80"/>
      <c r="N24" s="81">
        <f>分析係数表!H27</f>
        <v>1.1844494183421551E-2</v>
      </c>
      <c r="O24" s="82">
        <f t="shared" si="4"/>
        <v>0.15127169000658741</v>
      </c>
      <c r="P24" s="76">
        <f>分析係数表!C27</f>
        <v>0.55841188231933736</v>
      </c>
      <c r="Q24" s="82">
        <f t="shared" si="5"/>
        <v>8.4471909158205766E-2</v>
      </c>
      <c r="R24" s="83">
        <v>8.6475252403089134E-2</v>
      </c>
      <c r="S24" s="84">
        <f t="shared" si="6"/>
        <v>9.4079274726844742E-2</v>
      </c>
      <c r="T24" s="85">
        <f>分析係数表!F27</f>
        <v>0.32159442724458204</v>
      </c>
      <c r="U24" s="86">
        <f t="shared" si="7"/>
        <v>3.0255370471365318E-2</v>
      </c>
      <c r="V24" s="87">
        <f>分析係数表!D27</f>
        <v>0</v>
      </c>
      <c r="W24" s="167">
        <f t="shared" si="8"/>
        <v>0</v>
      </c>
      <c r="X24" s="76">
        <f>分析係数表!E27</f>
        <v>0</v>
      </c>
      <c r="Y24" s="166">
        <f t="shared" si="9"/>
        <v>0</v>
      </c>
    </row>
    <row r="25" spans="1:25" x14ac:dyDescent="0.2">
      <c r="A25" s="6" t="s">
        <v>13</v>
      </c>
      <c r="B25" s="5" t="s">
        <v>192</v>
      </c>
      <c r="C25" s="90"/>
      <c r="D25" s="76">
        <f>投入係数表!AA25</f>
        <v>0</v>
      </c>
      <c r="E25" s="77">
        <f t="shared" si="0"/>
        <v>0</v>
      </c>
      <c r="F25" s="76">
        <f>分析係数表!C28</f>
        <v>4.6678935921030562E-2</v>
      </c>
      <c r="G25" s="77">
        <f t="shared" si="1"/>
        <v>0</v>
      </c>
      <c r="H25" s="77">
        <v>1.1194632440881685E-2</v>
      </c>
      <c r="I25" s="77">
        <f t="shared" si="2"/>
        <v>1.1194632440881685E-2</v>
      </c>
      <c r="J25" s="76">
        <f>分析係数表!G28</f>
        <v>0.12480417754569191</v>
      </c>
      <c r="K25" s="78">
        <f t="shared" si="3"/>
        <v>1.3971368947105602E-3</v>
      </c>
      <c r="L25" s="79"/>
      <c r="M25" s="80"/>
      <c r="N25" s="81">
        <f>分析係数表!H28</f>
        <v>2.1854196486037331E-2</v>
      </c>
      <c r="O25" s="82">
        <f t="shared" si="4"/>
        <v>0.27911037693835067</v>
      </c>
      <c r="P25" s="76">
        <f>分析係数表!C28</f>
        <v>4.6678935921030562E-2</v>
      </c>
      <c r="Q25" s="82">
        <f t="shared" si="5"/>
        <v>1.3028575399999957E-2</v>
      </c>
      <c r="R25" s="83">
        <v>1.4035283406367347E-2</v>
      </c>
      <c r="S25" s="84">
        <f t="shared" si="6"/>
        <v>2.5229915847249033E-2</v>
      </c>
      <c r="T25" s="85">
        <f>分析係数表!F28</f>
        <v>0.21409921671018275</v>
      </c>
      <c r="U25" s="86">
        <f t="shared" si="7"/>
        <v>5.4017052205598453E-3</v>
      </c>
      <c r="V25" s="87">
        <f>分析係数表!D28</f>
        <v>3.7075718015665796E-2</v>
      </c>
      <c r="W25" s="167">
        <f t="shared" si="8"/>
        <v>0</v>
      </c>
      <c r="X25" s="76">
        <f>分析係数表!E28</f>
        <v>3.3420365535248041E-2</v>
      </c>
      <c r="Y25" s="166">
        <f t="shared" si="9"/>
        <v>0</v>
      </c>
    </row>
    <row r="26" spans="1:25" x14ac:dyDescent="0.2">
      <c r="A26" s="6" t="s">
        <v>14</v>
      </c>
      <c r="B26" s="5" t="s">
        <v>50</v>
      </c>
      <c r="C26" s="90"/>
      <c r="D26" s="76">
        <f>投入係数表!AA26</f>
        <v>3.3936651583710408E-3</v>
      </c>
      <c r="E26" s="77">
        <f t="shared" si="0"/>
        <v>0.33936651583710409</v>
      </c>
      <c r="F26" s="76">
        <f>分析係数表!C29</f>
        <v>0.714898177920686</v>
      </c>
      <c r="G26" s="77">
        <f t="shared" si="1"/>
        <v>0.24261250381923735</v>
      </c>
      <c r="H26" s="77">
        <v>0.46957939487295847</v>
      </c>
      <c r="I26" s="77">
        <f t="shared" si="2"/>
        <v>0.46957939487295847</v>
      </c>
      <c r="J26" s="76">
        <f>分析係数表!G29</f>
        <v>0.2589450092051549</v>
      </c>
      <c r="K26" s="78">
        <f t="shared" si="3"/>
        <v>0.12159524072792929</v>
      </c>
      <c r="L26" s="79"/>
      <c r="M26" s="80"/>
      <c r="N26" s="81">
        <f>分析係数表!H29</f>
        <v>1.0662926637143489E-2</v>
      </c>
      <c r="O26" s="82">
        <f t="shared" si="4"/>
        <v>0.13618132676992056</v>
      </c>
      <c r="P26" s="76">
        <f>分析係数表!C29</f>
        <v>0.714898177920686</v>
      </c>
      <c r="Q26" s="82">
        <f t="shared" si="5"/>
        <v>9.7355782374637753E-2</v>
      </c>
      <c r="R26" s="83">
        <v>0.16429893003364776</v>
      </c>
      <c r="S26" s="84">
        <f t="shared" si="6"/>
        <v>0.63387832490660623</v>
      </c>
      <c r="T26" s="85">
        <f>分析係数表!F29</f>
        <v>0.37284879532538223</v>
      </c>
      <c r="U26" s="86">
        <f t="shared" si="7"/>
        <v>0.23634076982429936</v>
      </c>
      <c r="V26" s="87">
        <f>分析係数表!D29</f>
        <v>6.5236532458176578E-3</v>
      </c>
      <c r="W26" s="167">
        <f t="shared" si="8"/>
        <v>0</v>
      </c>
      <c r="X26" s="76">
        <f>分析係数表!E29</f>
        <v>4.8026895061234294E-3</v>
      </c>
      <c r="Y26" s="166">
        <f t="shared" si="9"/>
        <v>0</v>
      </c>
    </row>
    <row r="27" spans="1:25" x14ac:dyDescent="0.2">
      <c r="A27" s="6" t="s">
        <v>15</v>
      </c>
      <c r="B27" s="5" t="s">
        <v>36</v>
      </c>
      <c r="C27" s="90"/>
      <c r="D27" s="76">
        <f>投入係数表!AA27</f>
        <v>3.0542986425339366E-2</v>
      </c>
      <c r="E27" s="77">
        <f t="shared" si="0"/>
        <v>3.0542986425339365</v>
      </c>
      <c r="F27" s="76">
        <f>分析係数表!C30</f>
        <v>1</v>
      </c>
      <c r="G27" s="77">
        <f t="shared" si="1"/>
        <v>3.0542986425339365</v>
      </c>
      <c r="H27" s="77">
        <v>3.4556427559691154</v>
      </c>
      <c r="I27" s="77">
        <f t="shared" si="2"/>
        <v>3.4556427559691154</v>
      </c>
      <c r="J27" s="76">
        <f>分析係数表!G30</f>
        <v>0.34457852549986789</v>
      </c>
      <c r="K27" s="78">
        <f t="shared" si="3"/>
        <v>1.1907402855061375</v>
      </c>
      <c r="L27" s="79"/>
      <c r="M27" s="80"/>
      <c r="N27" s="81">
        <f>分析係数表!H30</f>
        <v>0</v>
      </c>
      <c r="O27" s="82">
        <f t="shared" si="4"/>
        <v>0</v>
      </c>
      <c r="P27" s="76">
        <f>分析係数表!C30</f>
        <v>1</v>
      </c>
      <c r="Q27" s="82">
        <f t="shared" si="5"/>
        <v>0</v>
      </c>
      <c r="R27" s="83">
        <v>2.6822792931275263E-2</v>
      </c>
      <c r="S27" s="84">
        <f t="shared" si="6"/>
        <v>3.4824655489003908</v>
      </c>
      <c r="T27" s="85">
        <f>分析係数表!F30</f>
        <v>0.44032414339822074</v>
      </c>
      <c r="U27" s="86">
        <f t="shared" si="7"/>
        <v>1.5334136597333792</v>
      </c>
      <c r="V27" s="87">
        <f>分析係数表!D30</f>
        <v>0.11177662291905223</v>
      </c>
      <c r="W27" s="167">
        <f t="shared" si="8"/>
        <v>0</v>
      </c>
      <c r="X27" s="76">
        <f>分析係数表!E30</f>
        <v>7.5662820399894304E-2</v>
      </c>
      <c r="Y27" s="166">
        <f t="shared" si="9"/>
        <v>0</v>
      </c>
    </row>
    <row r="28" spans="1:25" x14ac:dyDescent="0.2">
      <c r="A28" s="6" t="s">
        <v>16</v>
      </c>
      <c r="B28" s="5" t="s">
        <v>193</v>
      </c>
      <c r="C28" s="90"/>
      <c r="D28" s="76">
        <f>投入係数表!AA28</f>
        <v>4.3552036199095021E-2</v>
      </c>
      <c r="E28" s="77">
        <f t="shared" si="0"/>
        <v>4.3552036199095019</v>
      </c>
      <c r="F28" s="76">
        <f>分析係数表!C31</f>
        <v>0.96265092809515229</v>
      </c>
      <c r="G28" s="77">
        <f t="shared" si="1"/>
        <v>4.1925408067492489</v>
      </c>
      <c r="H28" s="77">
        <v>5.2957933027140784</v>
      </c>
      <c r="I28" s="77">
        <f t="shared" si="2"/>
        <v>5.2957933027140784</v>
      </c>
      <c r="J28" s="76">
        <f>分析係数表!G31</f>
        <v>7.0888135593220339E-2</v>
      </c>
      <c r="K28" s="78">
        <f t="shared" si="3"/>
        <v>0.37540891371646373</v>
      </c>
      <c r="L28" s="79"/>
      <c r="M28" s="80"/>
      <c r="N28" s="81">
        <f>分析係数表!H31</f>
        <v>2.4361425181798096E-2</v>
      </c>
      <c r="O28" s="82">
        <f t="shared" si="4"/>
        <v>0.31113139161127795</v>
      </c>
      <c r="P28" s="76">
        <f>分析係数表!C31</f>
        <v>0.96265092809515229</v>
      </c>
      <c r="Q28" s="82">
        <f t="shared" si="5"/>
        <v>0.299510922894133</v>
      </c>
      <c r="R28" s="83">
        <v>0.42602315046971667</v>
      </c>
      <c r="S28" s="84">
        <f t="shared" si="6"/>
        <v>5.7218164531837949</v>
      </c>
      <c r="T28" s="85">
        <f>分析係数表!F31</f>
        <v>0.34461468926553673</v>
      </c>
      <c r="U28" s="86">
        <f t="shared" si="7"/>
        <v>1.971821999048369</v>
      </c>
      <c r="V28" s="87">
        <f>分析係数表!D31</f>
        <v>2.2598870056497176E-3</v>
      </c>
      <c r="W28" s="167">
        <f t="shared" si="8"/>
        <v>0</v>
      </c>
      <c r="X28" s="76">
        <f>分析係数表!E31</f>
        <v>1.9706214689265535E-3</v>
      </c>
      <c r="Y28" s="166">
        <f t="shared" si="9"/>
        <v>0</v>
      </c>
    </row>
    <row r="29" spans="1:25" x14ac:dyDescent="0.2">
      <c r="A29" s="6" t="s">
        <v>17</v>
      </c>
      <c r="B29" s="5" t="s">
        <v>273</v>
      </c>
      <c r="C29" s="75">
        <f>最終需要_まとめ!C30</f>
        <v>100</v>
      </c>
      <c r="D29" s="76">
        <f>投入係数表!AA29</f>
        <v>9.2760180995475117E-2</v>
      </c>
      <c r="E29" s="77">
        <f t="shared" si="0"/>
        <v>9.2760180995475121</v>
      </c>
      <c r="F29" s="76">
        <f>分析係数表!C32</f>
        <v>0.97339246119733924</v>
      </c>
      <c r="G29" s="77">
        <f t="shared" si="1"/>
        <v>9.0292060880296177</v>
      </c>
      <c r="H29" s="77">
        <v>9.9466462387770793</v>
      </c>
      <c r="I29" s="77">
        <f t="shared" si="2"/>
        <v>109.94664623877708</v>
      </c>
      <c r="J29" s="76">
        <f>分析係数表!G32</f>
        <v>0.14027149321266968</v>
      </c>
      <c r="K29" s="78">
        <f t="shared" si="3"/>
        <v>15.422380241638415</v>
      </c>
      <c r="L29" s="79"/>
      <c r="M29" s="80"/>
      <c r="N29" s="81">
        <f>分析係数表!H32</f>
        <v>6.9260991940364464E-3</v>
      </c>
      <c r="O29" s="82">
        <f t="shared" si="4"/>
        <v>8.8456519460461902E-2</v>
      </c>
      <c r="P29" s="76">
        <f>分析係数表!C32</f>
        <v>0.97339246119733924</v>
      </c>
      <c r="Q29" s="82">
        <f t="shared" si="5"/>
        <v>8.6102909186569349E-2</v>
      </c>
      <c r="R29" s="83">
        <v>0.11575321643515953</v>
      </c>
      <c r="S29" s="84">
        <f t="shared" si="6"/>
        <v>110.06239945521224</v>
      </c>
      <c r="T29" s="85">
        <f>分析係数表!F32</f>
        <v>0.48190045248868779</v>
      </c>
      <c r="U29" s="86">
        <f t="shared" si="7"/>
        <v>53.039120099457485</v>
      </c>
      <c r="V29" s="87">
        <f>分析係数表!D32</f>
        <v>3.0542986425339366E-2</v>
      </c>
      <c r="W29" s="167">
        <f t="shared" si="8"/>
        <v>3</v>
      </c>
      <c r="X29" s="76">
        <f>分析係数表!E32</f>
        <v>4.6380090497737558E-2</v>
      </c>
      <c r="Y29" s="166">
        <f t="shared" si="9"/>
        <v>5</v>
      </c>
    </row>
    <row r="30" spans="1:25" x14ac:dyDescent="0.2">
      <c r="A30" s="6" t="s">
        <v>18</v>
      </c>
      <c r="B30" s="5" t="s">
        <v>274</v>
      </c>
      <c r="C30" s="90"/>
      <c r="D30" s="76">
        <f>投入係数表!AA30</f>
        <v>2.2624434389140274E-3</v>
      </c>
      <c r="E30" s="77">
        <f t="shared" si="0"/>
        <v>0.22624434389140274</v>
      </c>
      <c r="F30" s="76">
        <f>分析係数表!C33</f>
        <v>0.73613503272476755</v>
      </c>
      <c r="G30" s="77">
        <f t="shared" si="1"/>
        <v>0.16654638749429132</v>
      </c>
      <c r="H30" s="77">
        <v>0.25828527538368934</v>
      </c>
      <c r="I30" s="77">
        <f t="shared" si="2"/>
        <v>0.25828527538368934</v>
      </c>
      <c r="J30" s="76">
        <f>分析係数表!G33</f>
        <v>0.507239607659972</v>
      </c>
      <c r="K30" s="78">
        <f t="shared" si="3"/>
        <v>0.13101252174997041</v>
      </c>
      <c r="L30" s="79"/>
      <c r="M30" s="80"/>
      <c r="N30" s="81">
        <f>分析係数表!H33</f>
        <v>1.0278677028597778E-3</v>
      </c>
      <c r="O30" s="82">
        <f t="shared" si="4"/>
        <v>1.312738915710045E-2</v>
      </c>
      <c r="P30" s="76">
        <f>分析係数表!C33</f>
        <v>0.73613503272476755</v>
      </c>
      <c r="Q30" s="82">
        <f t="shared" si="5"/>
        <v>9.6635310467528979E-3</v>
      </c>
      <c r="R30" s="83">
        <v>4.6559968855283969E-2</v>
      </c>
      <c r="S30" s="84">
        <f t="shared" si="6"/>
        <v>0.3048452442389733</v>
      </c>
      <c r="T30" s="85">
        <f>分析係数表!F33</f>
        <v>0.64409154600653895</v>
      </c>
      <c r="U30" s="86">
        <f t="shared" si="7"/>
        <v>0.19634824465462128</v>
      </c>
      <c r="V30" s="87">
        <f>分析係数表!D33</f>
        <v>0.11583372255955161</v>
      </c>
      <c r="W30" s="167">
        <f t="shared" si="8"/>
        <v>0</v>
      </c>
      <c r="X30" s="76">
        <f>分析係数表!E33</f>
        <v>0.11116300794021486</v>
      </c>
      <c r="Y30" s="166">
        <f t="shared" si="9"/>
        <v>0</v>
      </c>
    </row>
    <row r="31" spans="1:25" x14ac:dyDescent="0.2">
      <c r="A31" s="6" t="s">
        <v>19</v>
      </c>
      <c r="B31" s="5" t="s">
        <v>275</v>
      </c>
      <c r="C31" s="90"/>
      <c r="D31" s="76">
        <f>投入係数表!AA31</f>
        <v>1.8665158371040724E-2</v>
      </c>
      <c r="E31" s="77">
        <f t="shared" si="0"/>
        <v>1.8665158371040724</v>
      </c>
      <c r="F31" s="76">
        <f>分析係数表!C34</f>
        <v>0.16452089215864052</v>
      </c>
      <c r="G31" s="77">
        <f t="shared" si="1"/>
        <v>0.30708085074859376</v>
      </c>
      <c r="H31" s="77">
        <v>0.4496879604601825</v>
      </c>
      <c r="I31" s="77">
        <f t="shared" si="2"/>
        <v>0.4496879604601825</v>
      </c>
      <c r="J31" s="76">
        <f>分析係数表!G34</f>
        <v>0.42495687176538238</v>
      </c>
      <c r="K31" s="78">
        <f t="shared" si="3"/>
        <v>0.19109798894771413</v>
      </c>
      <c r="L31" s="79"/>
      <c r="M31" s="80"/>
      <c r="N31" s="81">
        <f>分析係数表!H34</f>
        <v>0.1722879182316833</v>
      </c>
      <c r="O31" s="82">
        <f t="shared" si="4"/>
        <v>2.2003712573139862</v>
      </c>
      <c r="P31" s="76">
        <f>分析係数表!C34</f>
        <v>0.16452089215864052</v>
      </c>
      <c r="Q31" s="82">
        <f t="shared" si="5"/>
        <v>0.3620070423335266</v>
      </c>
      <c r="R31" s="83">
        <v>0.40695572327477952</v>
      </c>
      <c r="S31" s="84">
        <f t="shared" si="6"/>
        <v>0.85664368373496202</v>
      </c>
      <c r="T31" s="85">
        <f>分析係数表!F34</f>
        <v>0.6985815602836879</v>
      </c>
      <c r="U31" s="86">
        <f t="shared" si="7"/>
        <v>0.59843548119073586</v>
      </c>
      <c r="V31" s="87">
        <f>分析係数表!D34</f>
        <v>0.35882691201840139</v>
      </c>
      <c r="W31" s="167">
        <f t="shared" si="8"/>
        <v>0</v>
      </c>
      <c r="X31" s="76">
        <f>分析係数表!E34</f>
        <v>0.25177304964539005</v>
      </c>
      <c r="Y31" s="166">
        <f t="shared" si="9"/>
        <v>0</v>
      </c>
    </row>
    <row r="32" spans="1:25" x14ac:dyDescent="0.2">
      <c r="A32" s="6" t="s">
        <v>20</v>
      </c>
      <c r="B32" s="5" t="s">
        <v>37</v>
      </c>
      <c r="C32" s="90"/>
      <c r="D32" s="76">
        <f>投入係数表!AA32</f>
        <v>2.3755656108597284E-2</v>
      </c>
      <c r="E32" s="77">
        <f t="shared" si="0"/>
        <v>2.3755656108597285</v>
      </c>
      <c r="F32" s="76">
        <f>分析係数表!C35</f>
        <v>0.4086737714624038</v>
      </c>
      <c r="G32" s="77">
        <f t="shared" si="1"/>
        <v>0.97083135754643435</v>
      </c>
      <c r="H32" s="77">
        <v>1.1884410069757116</v>
      </c>
      <c r="I32" s="77">
        <f t="shared" si="2"/>
        <v>1.1884410069757116</v>
      </c>
      <c r="J32" s="76">
        <f>分析係数表!G35</f>
        <v>0.3140916808149406</v>
      </c>
      <c r="K32" s="78">
        <f t="shared" si="3"/>
        <v>0.37327943343040182</v>
      </c>
      <c r="L32" s="79"/>
      <c r="M32" s="80"/>
      <c r="N32" s="81">
        <f>分析係数表!H35</f>
        <v>6.449629679439764E-2</v>
      </c>
      <c r="O32" s="82">
        <f t="shared" si="4"/>
        <v>0.82371299813805998</v>
      </c>
      <c r="P32" s="76">
        <f>分析係数表!C35</f>
        <v>0.4086737714624038</v>
      </c>
      <c r="Q32" s="82">
        <f t="shared" si="5"/>
        <v>0.33662989755168499</v>
      </c>
      <c r="R32" s="83">
        <v>0.38108557562765599</v>
      </c>
      <c r="S32" s="84">
        <f t="shared" si="6"/>
        <v>1.5695265826033675</v>
      </c>
      <c r="T32" s="85">
        <f>分析係数表!F35</f>
        <v>0.64261460101867574</v>
      </c>
      <c r="U32" s="86">
        <f t="shared" si="7"/>
        <v>1.0086006986678686</v>
      </c>
      <c r="V32" s="87">
        <f>分析係数表!D35</f>
        <v>5.9932088285229203E-2</v>
      </c>
      <c r="W32" s="167">
        <f t="shared" si="8"/>
        <v>0</v>
      </c>
      <c r="X32" s="76">
        <f>分析係数表!E35</f>
        <v>5.2631578947368418E-2</v>
      </c>
      <c r="Y32" s="166">
        <f t="shared" si="9"/>
        <v>0</v>
      </c>
    </row>
    <row r="33" spans="1:25" x14ac:dyDescent="0.2">
      <c r="A33" s="6" t="s">
        <v>21</v>
      </c>
      <c r="B33" s="5" t="s">
        <v>38</v>
      </c>
      <c r="C33" s="90"/>
      <c r="D33" s="76">
        <f>投入係数表!AA33</f>
        <v>0</v>
      </c>
      <c r="E33" s="77">
        <f t="shared" si="0"/>
        <v>0</v>
      </c>
      <c r="F33" s="76">
        <f>分析係数表!C36</f>
        <v>0.74689610106730564</v>
      </c>
      <c r="G33" s="77">
        <f t="shared" si="1"/>
        <v>0</v>
      </c>
      <c r="H33" s="77">
        <v>9.4495594274528735E-2</v>
      </c>
      <c r="I33" s="77">
        <f t="shared" si="2"/>
        <v>9.4495594274528735E-2</v>
      </c>
      <c r="J33" s="76">
        <f>分析係数表!G36</f>
        <v>1.5876708345449259E-2</v>
      </c>
      <c r="K33" s="78">
        <f t="shared" si="3"/>
        <v>1.5002789902265976E-3</v>
      </c>
      <c r="L33" s="79"/>
      <c r="M33" s="80"/>
      <c r="N33" s="81">
        <f>分析係数表!H36</f>
        <v>4.3132018559256094E-2</v>
      </c>
      <c r="O33" s="82">
        <f t="shared" si="4"/>
        <v>0.55085960107832732</v>
      </c>
      <c r="P33" s="76">
        <f>分析係数表!C36</f>
        <v>0.74689610106730564</v>
      </c>
      <c r="Q33" s="82">
        <f t="shared" si="5"/>
        <v>0.41143488828089403</v>
      </c>
      <c r="R33" s="83">
        <v>0.4743419485167355</v>
      </c>
      <c r="S33" s="84">
        <f t="shared" si="6"/>
        <v>0.56883754279126419</v>
      </c>
      <c r="T33" s="85">
        <f>分析係数表!F36</f>
        <v>0.88601337598138996</v>
      </c>
      <c r="U33" s="86">
        <f t="shared" si="7"/>
        <v>0.50399767167344633</v>
      </c>
      <c r="V33" s="87">
        <f>分析係数表!D36</f>
        <v>1.0468159348647864E-2</v>
      </c>
      <c r="W33" s="167">
        <f t="shared" si="8"/>
        <v>0</v>
      </c>
      <c r="X33" s="76">
        <f>分析係数表!E36</f>
        <v>4.1291072986333237E-3</v>
      </c>
      <c r="Y33" s="166">
        <f t="shared" si="9"/>
        <v>0</v>
      </c>
    </row>
    <row r="34" spans="1:25" x14ac:dyDescent="0.2">
      <c r="A34" s="6" t="s">
        <v>22</v>
      </c>
      <c r="B34" s="5" t="s">
        <v>378</v>
      </c>
      <c r="C34" s="90"/>
      <c r="D34" s="76">
        <f>投入係数表!AA34</f>
        <v>1.3009049773755657E-2</v>
      </c>
      <c r="E34" s="77">
        <f t="shared" si="0"/>
        <v>1.3009049773755657</v>
      </c>
      <c r="F34" s="76">
        <f>分析係数表!C37</f>
        <v>0.19184325518019074</v>
      </c>
      <c r="G34" s="77">
        <f t="shared" si="1"/>
        <v>0.24956984553984091</v>
      </c>
      <c r="H34" s="77">
        <v>0.39407754901192921</v>
      </c>
      <c r="I34" s="77">
        <f t="shared" si="2"/>
        <v>0.39407754901192921</v>
      </c>
      <c r="J34" s="76">
        <f>分析係数表!G37</f>
        <v>0.41984423991099423</v>
      </c>
      <c r="K34" s="78">
        <f t="shared" si="3"/>
        <v>0.165451189030901</v>
      </c>
      <c r="L34" s="79"/>
      <c r="M34" s="80"/>
      <c r="N34" s="81">
        <f>分析係数表!H37</f>
        <v>5.2046609477516596E-2</v>
      </c>
      <c r="O34" s="82">
        <f t="shared" si="4"/>
        <v>0.66471209769317974</v>
      </c>
      <c r="P34" s="76">
        <f>分析係数表!C37</f>
        <v>0.19184325518019074</v>
      </c>
      <c r="Q34" s="82">
        <f t="shared" si="5"/>
        <v>0.12752053257911256</v>
      </c>
      <c r="R34" s="83">
        <v>0.17050896218908307</v>
      </c>
      <c r="S34" s="84">
        <f t="shared" si="6"/>
        <v>0.56458651120101222</v>
      </c>
      <c r="T34" s="85">
        <f>分析係数表!F37</f>
        <v>0.69485182562961467</v>
      </c>
      <c r="U34" s="86">
        <f t="shared" si="7"/>
        <v>0.39230396803387824</v>
      </c>
      <c r="V34" s="87">
        <f>分析係数表!D37</f>
        <v>8.7589764337008186E-2</v>
      </c>
      <c r="W34" s="167">
        <f t="shared" si="8"/>
        <v>0</v>
      </c>
      <c r="X34" s="76">
        <f>分析係数表!E37</f>
        <v>8.1420046525740877E-2</v>
      </c>
      <c r="Y34" s="166">
        <f t="shared" si="9"/>
        <v>0</v>
      </c>
    </row>
    <row r="35" spans="1:25" x14ac:dyDescent="0.2">
      <c r="A35" s="6" t="s">
        <v>23</v>
      </c>
      <c r="B35" s="5" t="s">
        <v>194</v>
      </c>
      <c r="C35" s="90"/>
      <c r="D35" s="76">
        <f>投入係数表!AA35</f>
        <v>4.0158371040723985E-2</v>
      </c>
      <c r="E35" s="77">
        <f t="shared" si="0"/>
        <v>4.0158371040723981</v>
      </c>
      <c r="F35" s="76">
        <f>分析係数表!C38</f>
        <v>3.8450184501845008E-2</v>
      </c>
      <c r="G35" s="77">
        <f t="shared" si="1"/>
        <v>0.15440967758093865</v>
      </c>
      <c r="H35" s="77">
        <v>0.18481504671923948</v>
      </c>
      <c r="I35" s="77">
        <f t="shared" si="2"/>
        <v>0.18481504671923948</v>
      </c>
      <c r="J35" s="76">
        <f>分析係数表!G38</f>
        <v>0.35618279569892475</v>
      </c>
      <c r="K35" s="78">
        <f t="shared" si="3"/>
        <v>6.5827940027686105E-2</v>
      </c>
      <c r="L35" s="79"/>
      <c r="M35" s="80"/>
      <c r="N35" s="81">
        <f>分析係数表!H38</f>
        <v>4.5927434461426143E-2</v>
      </c>
      <c r="O35" s="82">
        <f t="shared" si="4"/>
        <v>0.58656119215044156</v>
      </c>
      <c r="P35" s="76">
        <f>分析係数表!C38</f>
        <v>3.8450184501845008E-2</v>
      </c>
      <c r="Q35" s="82">
        <f t="shared" si="5"/>
        <v>2.255338605980664E-2</v>
      </c>
      <c r="R35" s="83">
        <v>2.9460707676601618E-2</v>
      </c>
      <c r="S35" s="84">
        <f t="shared" si="6"/>
        <v>0.21427575439584109</v>
      </c>
      <c r="T35" s="85">
        <f>分析係数表!F38</f>
        <v>0.56854838709677424</v>
      </c>
      <c r="U35" s="86">
        <f t="shared" si="7"/>
        <v>0.12182613455569999</v>
      </c>
      <c r="V35" s="87">
        <f>分析係数表!D38</f>
        <v>5.6451612903225805E-2</v>
      </c>
      <c r="W35" s="167">
        <f t="shared" si="8"/>
        <v>0</v>
      </c>
      <c r="X35" s="76">
        <f>分析係数表!E38</f>
        <v>4.7043010752688172E-2</v>
      </c>
      <c r="Y35" s="166">
        <f t="shared" si="9"/>
        <v>0</v>
      </c>
    </row>
    <row r="36" spans="1:25" x14ac:dyDescent="0.2">
      <c r="A36" s="6" t="s">
        <v>24</v>
      </c>
      <c r="B36" s="5" t="s">
        <v>39</v>
      </c>
      <c r="C36" s="90"/>
      <c r="D36" s="76">
        <f>投入係数表!AA36</f>
        <v>0</v>
      </c>
      <c r="E36" s="77">
        <f t="shared" si="0"/>
        <v>0</v>
      </c>
      <c r="F36" s="76">
        <f>分析係数表!C39</f>
        <v>1</v>
      </c>
      <c r="G36" s="77">
        <f t="shared" si="1"/>
        <v>0</v>
      </c>
      <c r="H36" s="77">
        <v>0.23781360523749948</v>
      </c>
      <c r="I36" s="77">
        <f t="shared" si="2"/>
        <v>0.23781360523749948</v>
      </c>
      <c r="J36" s="76">
        <f>分析係数表!G39</f>
        <v>0.35147550111358572</v>
      </c>
      <c r="K36" s="78">
        <f t="shared" si="3"/>
        <v>8.3585656072478587E-2</v>
      </c>
      <c r="L36" s="79"/>
      <c r="M36" s="80"/>
      <c r="N36" s="81">
        <f>分析係数表!H39</f>
        <v>4.1114708114391111E-3</v>
      </c>
      <c r="O36" s="82">
        <f t="shared" si="4"/>
        <v>5.2509556628401802E-2</v>
      </c>
      <c r="P36" s="76">
        <f>分析係数表!C39</f>
        <v>1</v>
      </c>
      <c r="Q36" s="82">
        <f t="shared" si="5"/>
        <v>5.2509556628401802E-2</v>
      </c>
      <c r="R36" s="83">
        <v>0.27763245106119233</v>
      </c>
      <c r="S36" s="84">
        <f t="shared" si="6"/>
        <v>0.51544605629869178</v>
      </c>
      <c r="T36" s="85">
        <f>分析係数表!F39</f>
        <v>0.70211581291759462</v>
      </c>
      <c r="U36" s="86">
        <f t="shared" si="7"/>
        <v>0.3619028268333242</v>
      </c>
      <c r="V36" s="87">
        <f>分析係数表!D39</f>
        <v>7.4053452115812921E-2</v>
      </c>
      <c r="W36" s="167">
        <f t="shared" si="8"/>
        <v>0</v>
      </c>
      <c r="X36" s="76">
        <f>分析係数表!E39</f>
        <v>9.3819599109131402E-2</v>
      </c>
      <c r="Y36" s="166">
        <f t="shared" si="9"/>
        <v>0</v>
      </c>
    </row>
    <row r="37" spans="1:25" x14ac:dyDescent="0.2">
      <c r="A37" s="6" t="s">
        <v>25</v>
      </c>
      <c r="B37" s="5" t="s">
        <v>40</v>
      </c>
      <c r="C37" s="90"/>
      <c r="D37" s="76">
        <f>投入係数表!AA37</f>
        <v>0</v>
      </c>
      <c r="E37" s="77">
        <f t="shared" si="0"/>
        <v>0</v>
      </c>
      <c r="F37" s="76">
        <f>分析係数表!C40</f>
        <v>0.87072171446580526</v>
      </c>
      <c r="G37" s="77">
        <f t="shared" si="1"/>
        <v>0</v>
      </c>
      <c r="H37" s="77">
        <v>2.7827630521267133E-3</v>
      </c>
      <c r="I37" s="77">
        <f t="shared" si="2"/>
        <v>2.7827630521267133E-3</v>
      </c>
      <c r="J37" s="76">
        <f>分析係数表!G40</f>
        <v>0.51632160548710782</v>
      </c>
      <c r="K37" s="78">
        <f t="shared" si="3"/>
        <v>1.4368006867642689E-3</v>
      </c>
      <c r="L37" s="79"/>
      <c r="M37" s="80"/>
      <c r="N37" s="81">
        <f>分析係数表!H40</f>
        <v>3.2209723436344248E-2</v>
      </c>
      <c r="O37" s="82">
        <f t="shared" si="4"/>
        <v>0.41136575554913835</v>
      </c>
      <c r="P37" s="76">
        <f>分析係数表!C40</f>
        <v>0.87072171446580526</v>
      </c>
      <c r="Q37" s="82">
        <f t="shared" si="5"/>
        <v>0.35818509594426706</v>
      </c>
      <c r="R37" s="83">
        <v>0.35891936419598075</v>
      </c>
      <c r="S37" s="84">
        <f t="shared" si="6"/>
        <v>0.36170212724810746</v>
      </c>
      <c r="T37" s="85">
        <f>分析係数表!F40</f>
        <v>0.71084719928870821</v>
      </c>
      <c r="U37" s="86">
        <f t="shared" si="7"/>
        <v>0.25711494413108515</v>
      </c>
      <c r="V37" s="87">
        <f>分析係数表!D40</f>
        <v>7.6590880223548832E-2</v>
      </c>
      <c r="W37" s="167">
        <f t="shared" si="8"/>
        <v>0</v>
      </c>
      <c r="X37" s="76">
        <f>分析係数表!E40</f>
        <v>4.8520259113425633E-2</v>
      </c>
      <c r="Y37" s="166">
        <f t="shared" si="9"/>
        <v>0</v>
      </c>
    </row>
    <row r="38" spans="1:25" x14ac:dyDescent="0.2">
      <c r="A38" s="6" t="s">
        <v>26</v>
      </c>
      <c r="B38" s="5" t="s">
        <v>277</v>
      </c>
      <c r="C38" s="90"/>
      <c r="D38" s="76">
        <f>投入係数表!AA38</f>
        <v>5.6561085972850684E-4</v>
      </c>
      <c r="E38" s="77">
        <f t="shared" si="0"/>
        <v>5.6561085972850686E-2</v>
      </c>
      <c r="F38" s="76">
        <f>分析係数表!C41</f>
        <v>0.84583808437856334</v>
      </c>
      <c r="G38" s="77">
        <f t="shared" si="1"/>
        <v>4.7841520609647255E-2</v>
      </c>
      <c r="H38" s="77">
        <v>5.6055061167941726E-2</v>
      </c>
      <c r="I38" s="77">
        <f t="shared" si="2"/>
        <v>5.6055061167941726E-2</v>
      </c>
      <c r="J38" s="76">
        <f>分析係数表!G41</f>
        <v>0.44301808878315901</v>
      </c>
      <c r="K38" s="78">
        <f t="shared" si="3"/>
        <v>2.4833406065244618E-2</v>
      </c>
      <c r="L38" s="79"/>
      <c r="M38" s="80"/>
      <c r="N38" s="81">
        <f>分析係数表!H41</f>
        <v>7.1326333586297655E-2</v>
      </c>
      <c r="O38" s="82">
        <f t="shared" si="4"/>
        <v>0.91094265879879277</v>
      </c>
      <c r="P38" s="76">
        <f>分析係数表!C41</f>
        <v>0.84583808437856334</v>
      </c>
      <c r="Q38" s="82">
        <f t="shared" si="5"/>
        <v>0.77050999349708615</v>
      </c>
      <c r="R38" s="83">
        <v>0.78658403878921379</v>
      </c>
      <c r="S38" s="84">
        <f t="shared" si="6"/>
        <v>0.84263909995715547</v>
      </c>
      <c r="T38" s="85">
        <f>分析係数表!F41</f>
        <v>0.54692759998204588</v>
      </c>
      <c r="U38" s="86">
        <f t="shared" si="7"/>
        <v>0.46086258059059831</v>
      </c>
      <c r="V38" s="87">
        <f>分析係数表!D41</f>
        <v>0.14515911845235424</v>
      </c>
      <c r="W38" s="167">
        <f t="shared" si="8"/>
        <v>0</v>
      </c>
      <c r="X38" s="76">
        <f>分析係数表!E41</f>
        <v>0.14242111405359306</v>
      </c>
      <c r="Y38" s="166">
        <f t="shared" si="9"/>
        <v>0</v>
      </c>
    </row>
    <row r="39" spans="1:25" x14ac:dyDescent="0.2">
      <c r="A39" s="6" t="s">
        <v>51</v>
      </c>
      <c r="B39" s="5" t="s">
        <v>368</v>
      </c>
      <c r="C39" s="90"/>
      <c r="D39" s="76">
        <f>投入係数表!AA39</f>
        <v>9.0497737556561094E-3</v>
      </c>
      <c r="E39" s="77">
        <f>$C$29*D39</f>
        <v>0.90497737556561098</v>
      </c>
      <c r="F39" s="76">
        <f>分析係数表!C42</f>
        <v>0.23407560849300879</v>
      </c>
      <c r="G39" s="77">
        <f>E39*F39</f>
        <v>0.21183312985792654</v>
      </c>
      <c r="H39" s="77">
        <v>0.23838174611752896</v>
      </c>
      <c r="I39" s="77">
        <f>C39+H39</f>
        <v>0.23838174611752896</v>
      </c>
      <c r="J39" s="76">
        <f>分析係数表!G42</f>
        <v>0.48351648351648352</v>
      </c>
      <c r="K39" s="78">
        <f>I39*J39</f>
        <v>0.11526150361726675</v>
      </c>
      <c r="L39" s="79"/>
      <c r="M39" s="80"/>
      <c r="N39" s="81">
        <f>分析係数表!H42</f>
        <v>1.4092354393413963E-2</v>
      </c>
      <c r="O39" s="82">
        <f t="shared" si="4"/>
        <v>0.17998018592024637</v>
      </c>
      <c r="P39" s="76">
        <f>分析係数表!C42</f>
        <v>0.23407560849300879</v>
      </c>
      <c r="Q39" s="82">
        <f>O39*P39</f>
        <v>4.2128971535966522E-2</v>
      </c>
      <c r="R39" s="83">
        <v>4.4927332782628678E-2</v>
      </c>
      <c r="S39" s="84">
        <f>I39+R39</f>
        <v>0.28330907890015766</v>
      </c>
      <c r="T39" s="85">
        <f>分析係数表!F42</f>
        <v>0.55384615384615388</v>
      </c>
      <c r="U39" s="86">
        <f>S39*T39</f>
        <v>0.15690964369854887</v>
      </c>
      <c r="V39" s="87">
        <f>分析係数表!D42</f>
        <v>0.66153846153846152</v>
      </c>
      <c r="W39" s="167">
        <f>ROUND(S39*V39,0)</f>
        <v>0</v>
      </c>
      <c r="X39" s="76">
        <f>分析係数表!E42</f>
        <v>0.56483516483516483</v>
      </c>
      <c r="Y39" s="166">
        <f>ROUND(S39*X39,0)</f>
        <v>0</v>
      </c>
    </row>
    <row r="40" spans="1:25" x14ac:dyDescent="0.2">
      <c r="A40" s="6" t="s">
        <v>195</v>
      </c>
      <c r="B40" s="5" t="s">
        <v>41</v>
      </c>
      <c r="C40" s="90"/>
      <c r="D40" s="76">
        <f>投入係数表!AA40</f>
        <v>0.13461538461538461</v>
      </c>
      <c r="E40" s="77">
        <f>$C$29*D40</f>
        <v>13.461538461538462</v>
      </c>
      <c r="F40" s="76">
        <f>分析係数表!C43</f>
        <v>0.27699973067600325</v>
      </c>
      <c r="G40" s="77">
        <f>E40*F40</f>
        <v>3.7288425283308131</v>
      </c>
      <c r="H40" s="77">
        <v>4.5794818137162272</v>
      </c>
      <c r="I40" s="77">
        <f>C40+H40</f>
        <v>4.5794818137162272</v>
      </c>
      <c r="J40" s="76">
        <f>分析係数表!G43</f>
        <v>0.36947234730400647</v>
      </c>
      <c r="K40" s="78">
        <f>I40*J40</f>
        <v>1.6919918951497432</v>
      </c>
      <c r="L40" s="79"/>
      <c r="M40" s="80"/>
      <c r="N40" s="81">
        <f>分析係数表!H43</f>
        <v>3.8415354614357487E-2</v>
      </c>
      <c r="O40" s="82">
        <f t="shared" si="4"/>
        <v>0.4906208340116327</v>
      </c>
      <c r="P40" s="76">
        <f>分析係数表!C43</f>
        <v>0.27699973067600325</v>
      </c>
      <c r="Q40" s="82">
        <f>O40*P40</f>
        <v>0.13590183888525836</v>
      </c>
      <c r="R40" s="83">
        <v>0.23566839914988308</v>
      </c>
      <c r="S40" s="84">
        <f>I40+R40</f>
        <v>4.8151502128661106</v>
      </c>
      <c r="T40" s="85">
        <f>分析係数表!F43</f>
        <v>0.59762152176423045</v>
      </c>
      <c r="U40" s="86">
        <f>S40*T40</f>
        <v>2.8776373977364034</v>
      </c>
      <c r="V40" s="87">
        <f>分析係数表!D43</f>
        <v>0.12735249971134974</v>
      </c>
      <c r="W40" s="167">
        <f>ROUND(S40*V40,0)</f>
        <v>1</v>
      </c>
      <c r="X40" s="76">
        <f>分析係数表!E43</f>
        <v>0.10079667474887426</v>
      </c>
      <c r="Y40" s="166">
        <f>ROUND(S40*X40,0)</f>
        <v>0</v>
      </c>
    </row>
    <row r="41" spans="1:25" x14ac:dyDescent="0.2">
      <c r="A41" s="6" t="s">
        <v>341</v>
      </c>
      <c r="B41" s="5" t="s">
        <v>42</v>
      </c>
      <c r="C41" s="90"/>
      <c r="D41" s="76">
        <f>投入係数表!AA41</f>
        <v>0</v>
      </c>
      <c r="E41" s="77">
        <f>$C$29*D41</f>
        <v>0</v>
      </c>
      <c r="F41" s="76">
        <f>分析係数表!C44</f>
        <v>0.49584741394123377</v>
      </c>
      <c r="G41" s="77">
        <f>E41*F41</f>
        <v>0</v>
      </c>
      <c r="H41" s="77">
        <v>4.6826765174649608E-3</v>
      </c>
      <c r="I41" s="77">
        <f>C41+H41</f>
        <v>4.6826765174649608E-3</v>
      </c>
      <c r="J41" s="76">
        <f>分析係数表!G44</f>
        <v>0.26302305721605468</v>
      </c>
      <c r="K41" s="78">
        <f>I41*J41</f>
        <v>1.2316518935774621E-3</v>
      </c>
      <c r="L41" s="79"/>
      <c r="M41" s="80"/>
      <c r="N41" s="81">
        <f>分析係数表!H44</f>
        <v>0.12140366382001748</v>
      </c>
      <c r="O41" s="82">
        <f t="shared" si="4"/>
        <v>1.5505041510975277</v>
      </c>
      <c r="P41" s="76">
        <f>分析係数表!C44</f>
        <v>0.49584741394123377</v>
      </c>
      <c r="Q41" s="82">
        <f>O41*P41</f>
        <v>0.76881347362685715</v>
      </c>
      <c r="R41" s="83">
        <v>0.78287196450859664</v>
      </c>
      <c r="S41" s="84">
        <f>I41+R41</f>
        <v>0.78755464102606165</v>
      </c>
      <c r="T41" s="85">
        <f>分析係数表!F44</f>
        <v>0.50173640762880733</v>
      </c>
      <c r="U41" s="86">
        <f>S41*T41</f>
        <v>0.39514483639981113</v>
      </c>
      <c r="V41" s="87">
        <f>分析係数表!D44</f>
        <v>0.16572729860518076</v>
      </c>
      <c r="W41" s="167">
        <f>ROUND(S41*V41,0)</f>
        <v>0</v>
      </c>
      <c r="X41" s="76">
        <f>分析係数表!E44</f>
        <v>0.11534301167093652</v>
      </c>
      <c r="Y41" s="166">
        <f>ROUND(S41*X41,0)</f>
        <v>0</v>
      </c>
    </row>
    <row r="42" spans="1:25" x14ac:dyDescent="0.2">
      <c r="A42" s="6" t="s">
        <v>342</v>
      </c>
      <c r="B42" s="5" t="s">
        <v>279</v>
      </c>
      <c r="C42" s="90"/>
      <c r="D42" s="76">
        <f>投入係数表!AA42</f>
        <v>1.6968325791855204E-3</v>
      </c>
      <c r="E42" s="77">
        <f>$C$29*D42</f>
        <v>0.16968325791855204</v>
      </c>
      <c r="F42" s="76">
        <f>分析係数表!C45</f>
        <v>1</v>
      </c>
      <c r="G42" s="77">
        <f>E42*F42</f>
        <v>0.16968325791855204</v>
      </c>
      <c r="H42" s="77">
        <v>0.22046643443855335</v>
      </c>
      <c r="I42" s="77">
        <f>C42+H42</f>
        <v>0.22046643443855335</v>
      </c>
      <c r="J42" s="76">
        <f>分析係数表!G45</f>
        <v>0</v>
      </c>
      <c r="K42" s="78">
        <f>I42*J42</f>
        <v>0</v>
      </c>
      <c r="L42" s="79"/>
      <c r="M42" s="80"/>
      <c r="N42" s="81">
        <f>分析係数表!H45</f>
        <v>0</v>
      </c>
      <c r="O42" s="82">
        <f t="shared" si="4"/>
        <v>0</v>
      </c>
      <c r="P42" s="76">
        <f>分析係数表!C45</f>
        <v>1</v>
      </c>
      <c r="Q42" s="82">
        <f>O42*P42</f>
        <v>0</v>
      </c>
      <c r="R42" s="83">
        <v>1.4887276063224836E-2</v>
      </c>
      <c r="S42" s="84">
        <f>I42+R42</f>
        <v>0.2353537105017782</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投入係数表!AA43</f>
        <v>1.0180995475113122E-2</v>
      </c>
      <c r="E43" s="77">
        <f>$C$29*D43</f>
        <v>1.0180995475113122</v>
      </c>
      <c r="F43" s="76">
        <f>分析係数表!C46</f>
        <v>1</v>
      </c>
      <c r="G43" s="77">
        <f>E43*F43</f>
        <v>1.0180995475113122</v>
      </c>
      <c r="H43" s="77">
        <v>1.2534467205885949</v>
      </c>
      <c r="I43" s="77">
        <f>C43+H43</f>
        <v>1.2534467205885949</v>
      </c>
      <c r="J43" s="76">
        <f>分析係数表!G46</f>
        <v>9.2759598041741824E-3</v>
      </c>
      <c r="K43" s="78">
        <f>I43*J43</f>
        <v>1.1626921396853753E-2</v>
      </c>
      <c r="L43" s="79"/>
      <c r="M43" s="80"/>
      <c r="N43" s="81">
        <f>分析係数表!H46</f>
        <v>9.0452357851660434E-2</v>
      </c>
      <c r="O43" s="82">
        <f t="shared" si="4"/>
        <v>1.1552102458248394</v>
      </c>
      <c r="P43" s="76">
        <f>分析係数表!C46</f>
        <v>1</v>
      </c>
      <c r="Q43" s="82">
        <f>O43*P43</f>
        <v>1.1552102458248394</v>
      </c>
      <c r="R43" s="83">
        <v>1.1865576549936532</v>
      </c>
      <c r="S43" s="84">
        <f>I43+R43</f>
        <v>2.440004375582248</v>
      </c>
      <c r="T43" s="85">
        <f>分析係数表!F46</f>
        <v>0.31349308597440523</v>
      </c>
      <c r="U43" s="86">
        <f>S43*T43</f>
        <v>0.7649245014923306</v>
      </c>
      <c r="V43" s="87">
        <f>分析係数表!D46</f>
        <v>1.71777033410633E-4</v>
      </c>
      <c r="W43" s="167">
        <f>ROUND(S43*V43,0)</f>
        <v>0</v>
      </c>
      <c r="X43" s="76">
        <f>分析係数表!E46</f>
        <v>5.1533110023189901E-4</v>
      </c>
      <c r="Y43" s="166">
        <f>ROUND(S43*X43,0)</f>
        <v>0</v>
      </c>
    </row>
    <row r="44" spans="1:25" x14ac:dyDescent="0.2">
      <c r="A44" s="192">
        <v>40</v>
      </c>
      <c r="B44" s="14" t="s">
        <v>151</v>
      </c>
      <c r="C44" s="197">
        <f>SUM(C5:C43)</f>
        <v>100</v>
      </c>
      <c r="D44" s="92">
        <f>投入係数表!AA44</f>
        <v>0.50395927601809953</v>
      </c>
      <c r="E44" s="91">
        <f>SUM(E5:E43)</f>
        <v>50.395927601809944</v>
      </c>
      <c r="F44" s="92">
        <f>分析係数表!C47</f>
        <v>0.37574754530031729</v>
      </c>
      <c r="G44" s="91">
        <f>SUM(G5:G43)</f>
        <v>24.736160173807036</v>
      </c>
      <c r="H44" s="91">
        <f>SUM(H5:H43)</f>
        <v>30.337747654379132</v>
      </c>
      <c r="I44" s="91">
        <f>SUM(I5:I43)</f>
        <v>130.33774765437909</v>
      </c>
      <c r="J44" s="92">
        <f>分析係数表!G47</f>
        <v>0.18377890112838052</v>
      </c>
      <c r="K44" s="93">
        <f>SUM(K5:K43)</f>
        <v>20.358359329382136</v>
      </c>
      <c r="L44" s="94">
        <f>最終需要_まとめ!$L$33</f>
        <v>0.62733333333333341</v>
      </c>
      <c r="M44" s="91">
        <f>K44*L44</f>
        <v>12.771477419299062</v>
      </c>
      <c r="N44" s="95">
        <f>分析係数表!H47</f>
        <v>1</v>
      </c>
      <c r="O44" s="96">
        <f>SUM(O5:O43)</f>
        <v>12.771477419299064</v>
      </c>
      <c r="P44" s="92">
        <f>分析係数表!C47</f>
        <v>0.37574754530031729</v>
      </c>
      <c r="Q44" s="96">
        <f>SUM(Q5:Q43)</f>
        <v>5.4846458874608608</v>
      </c>
      <c r="R44" s="91">
        <f>SUM(R5:R43)</f>
        <v>6.5262671855840573</v>
      </c>
      <c r="S44" s="97">
        <f>SUM(S5:S43)</f>
        <v>136.86401483996318</v>
      </c>
      <c r="T44" s="98">
        <f>分析係数表!F47</f>
        <v>0.42462652784065186</v>
      </c>
      <c r="U44" s="99">
        <f>SUM(U5:U43)</f>
        <v>65.869688440805817</v>
      </c>
      <c r="V44" s="100">
        <f>分析係数表!D47</f>
        <v>4.7224737186258234E-2</v>
      </c>
      <c r="W44" s="164">
        <f>SUM(W5:W43)</f>
        <v>4</v>
      </c>
      <c r="X44" s="92">
        <f>分析係数表!E47</f>
        <v>3.9558288483141357E-2</v>
      </c>
      <c r="Y44" s="165">
        <f>SUM(Y5:Y43)</f>
        <v>5</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L49"/>
  <sheetViews>
    <sheetView workbookViewId="0">
      <pane xSplit="2" ySplit="5" topLeftCell="C37" activePane="bottomRight" state="frozen"/>
      <selection activeCell="D5" sqref="D5"/>
      <selection pane="topRight" activeCell="D5" sqref="D5"/>
      <selection pane="bottomLeft" activeCell="D5" sqref="D5"/>
      <selection pane="bottomRight" activeCell="J33" sqref="J33:L33"/>
    </sheetView>
  </sheetViews>
  <sheetFormatPr defaultRowHeight="13" x14ac:dyDescent="0.2"/>
  <cols>
    <col min="1" max="1" width="3.08984375" customWidth="1"/>
    <col min="2" max="2" width="23.453125" customWidth="1"/>
    <col min="3" max="3" width="10.08984375" customWidth="1"/>
    <col min="4" max="5" width="10.90625" customWidth="1"/>
    <col min="6" max="7" width="9.08984375" customWidth="1"/>
    <col min="8" max="8" width="6.90625" customWidth="1"/>
    <col min="9" max="9" width="4" customWidth="1"/>
    <col min="10" max="10" width="16.453125" customWidth="1"/>
    <col min="11" max="11" width="11.453125" customWidth="1"/>
    <col min="12" max="12" width="12.453125" customWidth="1"/>
  </cols>
  <sheetData>
    <row r="1" spans="1:12" x14ac:dyDescent="0.2">
      <c r="A1" s="15" t="s">
        <v>359</v>
      </c>
    </row>
    <row r="2" spans="1:12" x14ac:dyDescent="0.2">
      <c r="A2" s="43" t="s">
        <v>358</v>
      </c>
      <c r="B2" s="44"/>
      <c r="C2" s="44"/>
      <c r="D2" s="44"/>
      <c r="E2" s="44"/>
      <c r="F2" s="44"/>
      <c r="G2" s="45"/>
      <c r="H2" s="46"/>
      <c r="I2" s="46"/>
      <c r="J2" s="46"/>
    </row>
    <row r="3" spans="1:12" x14ac:dyDescent="0.2">
      <c r="A3" s="15" t="s">
        <v>119</v>
      </c>
      <c r="C3" s="47" t="s">
        <v>120</v>
      </c>
      <c r="I3" s="48"/>
      <c r="J3" s="15" t="s">
        <v>121</v>
      </c>
      <c r="K3" s="49"/>
      <c r="L3" s="49"/>
    </row>
    <row r="4" spans="1:12" x14ac:dyDescent="0.2">
      <c r="A4" s="50"/>
      <c r="B4" s="51"/>
      <c r="C4" s="130" t="s">
        <v>122</v>
      </c>
      <c r="D4" s="122" t="s">
        <v>123</v>
      </c>
      <c r="E4" s="122"/>
      <c r="F4" s="52" t="s">
        <v>124</v>
      </c>
      <c r="G4" s="113"/>
      <c r="H4" s="105" t="s">
        <v>125</v>
      </c>
      <c r="I4" s="48"/>
      <c r="J4" s="16"/>
      <c r="K4" s="454" t="s">
        <v>126</v>
      </c>
      <c r="L4" s="455"/>
    </row>
    <row r="5" spans="1:12" x14ac:dyDescent="0.2">
      <c r="A5" s="103"/>
      <c r="B5" s="48"/>
      <c r="C5" s="131" t="s">
        <v>127</v>
      </c>
      <c r="D5" s="125" t="s">
        <v>128</v>
      </c>
      <c r="E5" s="124" t="s">
        <v>129</v>
      </c>
      <c r="F5" s="125" t="s">
        <v>130</v>
      </c>
      <c r="G5" s="124" t="s">
        <v>131</v>
      </c>
      <c r="H5" s="158" t="s">
        <v>132</v>
      </c>
      <c r="J5" s="162"/>
      <c r="K5" s="420" t="s">
        <v>133</v>
      </c>
      <c r="L5" s="421" t="s">
        <v>134</v>
      </c>
    </row>
    <row r="6" spans="1:12" x14ac:dyDescent="0.2">
      <c r="A6" s="2" t="s">
        <v>264</v>
      </c>
      <c r="B6" s="10" t="s">
        <v>265</v>
      </c>
      <c r="C6" s="132">
        <v>100</v>
      </c>
      <c r="D6" s="127">
        <f>'1'!S44</f>
        <v>129.45784418080743</v>
      </c>
      <c r="E6" s="168">
        <f>'1'!U44</f>
        <v>59.244558849165202</v>
      </c>
      <c r="F6" s="119">
        <f>'1'!W44</f>
        <v>8</v>
      </c>
      <c r="G6" s="171">
        <f>'1'!Y44</f>
        <v>7</v>
      </c>
      <c r="H6" s="53">
        <v>1</v>
      </c>
      <c r="I6" s="56"/>
      <c r="J6" s="104" t="s">
        <v>102</v>
      </c>
      <c r="K6" s="185">
        <v>0.75600000000000001</v>
      </c>
      <c r="L6" s="186">
        <v>0.73199999999999998</v>
      </c>
    </row>
    <row r="7" spans="1:12" x14ac:dyDescent="0.2">
      <c r="A7" s="159" t="s">
        <v>220</v>
      </c>
      <c r="B7" s="3" t="s">
        <v>266</v>
      </c>
      <c r="C7" s="133">
        <v>100</v>
      </c>
      <c r="D7" s="128">
        <f>'2'!S44</f>
        <v>110.03649331388142</v>
      </c>
      <c r="E7" s="169">
        <f>'2'!U44</f>
        <v>76.854982002910134</v>
      </c>
      <c r="F7" s="120">
        <f>'2'!W44</f>
        <v>0</v>
      </c>
      <c r="G7" s="172">
        <f>'2'!Y44</f>
        <v>0</v>
      </c>
      <c r="H7" s="156">
        <v>2</v>
      </c>
      <c r="I7" s="56"/>
      <c r="J7" s="103" t="s">
        <v>135</v>
      </c>
      <c r="K7" s="187">
        <v>0.74099999999999999</v>
      </c>
      <c r="L7" s="188">
        <v>0.71099999999999997</v>
      </c>
    </row>
    <row r="8" spans="1:12" x14ac:dyDescent="0.2">
      <c r="A8" s="159" t="s">
        <v>221</v>
      </c>
      <c r="B8" s="3" t="s">
        <v>267</v>
      </c>
      <c r="C8" s="133">
        <v>100</v>
      </c>
      <c r="D8" s="128">
        <f>'3'!S44</f>
        <v>118.97432337061105</v>
      </c>
      <c r="E8" s="169">
        <f>'3'!U44</f>
        <v>61.341781367090292</v>
      </c>
      <c r="F8" s="120">
        <f>'3'!W44</f>
        <v>11</v>
      </c>
      <c r="G8" s="172">
        <f>'3'!Y44</f>
        <v>3</v>
      </c>
      <c r="H8" s="156">
        <v>3</v>
      </c>
      <c r="I8" s="56"/>
      <c r="J8" s="103" t="s">
        <v>136</v>
      </c>
      <c r="K8" s="187">
        <v>0.90500000000000003</v>
      </c>
      <c r="L8" s="188">
        <v>0.73599999999999999</v>
      </c>
    </row>
    <row r="9" spans="1:12" x14ac:dyDescent="0.2">
      <c r="A9" s="159" t="s">
        <v>222</v>
      </c>
      <c r="B9" s="3" t="s">
        <v>27</v>
      </c>
      <c r="C9" s="133">
        <v>100</v>
      </c>
      <c r="D9" s="128">
        <f>'4'!S44</f>
        <v>129.01256610468039</v>
      </c>
      <c r="E9" s="169">
        <f>'4'!U44</f>
        <v>71.11613343756818</v>
      </c>
      <c r="F9" s="120">
        <f>'4'!W44</f>
        <v>8</v>
      </c>
      <c r="G9" s="172">
        <f>'4'!Y44</f>
        <v>7</v>
      </c>
      <c r="H9" s="156">
        <v>4</v>
      </c>
      <c r="I9" s="56"/>
      <c r="J9" s="103" t="s">
        <v>137</v>
      </c>
      <c r="K9" s="187">
        <v>0.871</v>
      </c>
      <c r="L9" s="188">
        <v>0.74299999999999999</v>
      </c>
    </row>
    <row r="10" spans="1:12" x14ac:dyDescent="0.2">
      <c r="A10" s="2" t="s">
        <v>223</v>
      </c>
      <c r="B10" s="10" t="s">
        <v>191</v>
      </c>
      <c r="C10" s="132">
        <v>100</v>
      </c>
      <c r="D10" s="127">
        <f>'5'!S44</f>
        <v>138.17069295017853</v>
      </c>
      <c r="E10" s="168">
        <f>'5'!U44</f>
        <v>55.205079456416648</v>
      </c>
      <c r="F10" s="119">
        <f>'5'!W44</f>
        <v>7</v>
      </c>
      <c r="G10" s="171">
        <f>'5'!Y44</f>
        <v>6</v>
      </c>
      <c r="H10" s="53">
        <v>5</v>
      </c>
      <c r="I10" s="56"/>
      <c r="J10" s="103" t="s">
        <v>138</v>
      </c>
      <c r="K10" s="187">
        <v>0.82499999999999996</v>
      </c>
      <c r="L10" s="188">
        <v>0.73499999999999999</v>
      </c>
    </row>
    <row r="11" spans="1:12" x14ac:dyDescent="0.2">
      <c r="A11" s="159" t="s">
        <v>224</v>
      </c>
      <c r="B11" s="3" t="s">
        <v>28</v>
      </c>
      <c r="C11" s="133">
        <v>100</v>
      </c>
      <c r="D11" s="128">
        <f>'6'!S44</f>
        <v>120.2461737460407</v>
      </c>
      <c r="E11" s="169">
        <f>'6'!U44</f>
        <v>48.320621332235788</v>
      </c>
      <c r="F11" s="120">
        <f>'6'!W44</f>
        <v>15</v>
      </c>
      <c r="G11" s="172">
        <f>'6'!Y44</f>
        <v>13</v>
      </c>
      <c r="H11" s="156">
        <v>6</v>
      </c>
      <c r="I11" s="56"/>
      <c r="J11" s="103" t="s">
        <v>139</v>
      </c>
      <c r="K11" s="187">
        <v>0.86899999999999999</v>
      </c>
      <c r="L11" s="188">
        <v>0.76500000000000001</v>
      </c>
    </row>
    <row r="12" spans="1:12" x14ac:dyDescent="0.2">
      <c r="A12" s="159" t="s">
        <v>225</v>
      </c>
      <c r="B12" s="3" t="s">
        <v>268</v>
      </c>
      <c r="C12" s="133">
        <v>100</v>
      </c>
      <c r="D12" s="128">
        <f>'7'!S44</f>
        <v>122.45215077231389</v>
      </c>
      <c r="E12" s="169">
        <f>'7'!U44</f>
        <v>42.219206742162918</v>
      </c>
      <c r="F12" s="120">
        <f>'7'!W44</f>
        <v>4</v>
      </c>
      <c r="G12" s="172">
        <f>'7'!Y44</f>
        <v>3</v>
      </c>
      <c r="H12" s="156">
        <v>7</v>
      </c>
      <c r="I12" s="56"/>
      <c r="J12" s="103" t="s">
        <v>140</v>
      </c>
      <c r="K12" s="187">
        <v>0.80400000000000005</v>
      </c>
      <c r="L12" s="188">
        <v>0.749</v>
      </c>
    </row>
    <row r="13" spans="1:12" x14ac:dyDescent="0.2">
      <c r="A13" s="159" t="s">
        <v>226</v>
      </c>
      <c r="B13" s="3" t="s">
        <v>29</v>
      </c>
      <c r="C13" s="133">
        <v>100</v>
      </c>
      <c r="D13" s="128">
        <f>'8'!S44</f>
        <v>114.66824484127689</v>
      </c>
      <c r="E13" s="169">
        <f>'8'!U44</f>
        <v>37.270634608006787</v>
      </c>
      <c r="F13" s="120">
        <f>'8'!W44</f>
        <v>2</v>
      </c>
      <c r="G13" s="172">
        <f>'8'!Y44</f>
        <v>2</v>
      </c>
      <c r="H13" s="156">
        <v>8</v>
      </c>
      <c r="I13" s="56"/>
      <c r="J13" s="103" t="s">
        <v>196</v>
      </c>
      <c r="K13" s="161">
        <v>0.78600000000000003</v>
      </c>
      <c r="L13" s="189">
        <v>0.73599999999999999</v>
      </c>
    </row>
    <row r="14" spans="1:12" x14ac:dyDescent="0.2">
      <c r="A14" s="159" t="s">
        <v>227</v>
      </c>
      <c r="B14" s="3" t="s">
        <v>30</v>
      </c>
      <c r="C14" s="133">
        <v>100</v>
      </c>
      <c r="D14" s="128">
        <f>'9'!S44</f>
        <v>104.4614065511622</v>
      </c>
      <c r="E14" s="169">
        <f>'9'!U44</f>
        <v>31.002766424370176</v>
      </c>
      <c r="F14" s="120">
        <f>'9'!W44</f>
        <v>2</v>
      </c>
      <c r="G14" s="172">
        <f>'9'!Y44</f>
        <v>2</v>
      </c>
      <c r="H14" s="156">
        <v>9</v>
      </c>
      <c r="I14" s="56"/>
      <c r="J14" s="103" t="s">
        <v>197</v>
      </c>
      <c r="K14" s="161">
        <v>0.69399999999999995</v>
      </c>
      <c r="L14" s="189">
        <v>0.751</v>
      </c>
    </row>
    <row r="15" spans="1:12" x14ac:dyDescent="0.2">
      <c r="A15" s="159" t="s">
        <v>2</v>
      </c>
      <c r="B15" s="3" t="s">
        <v>365</v>
      </c>
      <c r="C15" s="133">
        <v>100</v>
      </c>
      <c r="D15" s="128">
        <f>'10'!S44</f>
        <v>120.32320284000662</v>
      </c>
      <c r="E15" s="169">
        <f>'10'!U44</f>
        <v>41.59550873940637</v>
      </c>
      <c r="F15" s="120">
        <f>'10'!W44</f>
        <v>4</v>
      </c>
      <c r="G15" s="172">
        <f>'10'!Y44</f>
        <v>3</v>
      </c>
      <c r="H15" s="156">
        <v>10</v>
      </c>
      <c r="I15" s="56"/>
      <c r="J15" s="103" t="s">
        <v>198</v>
      </c>
      <c r="K15" s="161">
        <v>0.66300000000000003</v>
      </c>
      <c r="L15" s="189">
        <v>0.73499999999999999</v>
      </c>
    </row>
    <row r="16" spans="1:12" x14ac:dyDescent="0.2">
      <c r="A16" s="159" t="s">
        <v>3</v>
      </c>
      <c r="B16" s="3" t="s">
        <v>31</v>
      </c>
      <c r="C16" s="133">
        <v>100</v>
      </c>
      <c r="D16" s="128">
        <f>'11'!S44</f>
        <v>135.10328291875868</v>
      </c>
      <c r="E16" s="169">
        <f>'11'!U44</f>
        <v>62.259339659484439</v>
      </c>
      <c r="F16" s="120">
        <f>'11'!W44</f>
        <v>3</v>
      </c>
      <c r="G16" s="172">
        <f>'11'!Y44</f>
        <v>3</v>
      </c>
      <c r="H16" s="156">
        <v>11</v>
      </c>
      <c r="I16" s="56"/>
      <c r="J16" s="103" t="s">
        <v>199</v>
      </c>
      <c r="K16" s="161">
        <v>0.66</v>
      </c>
      <c r="L16" s="189">
        <v>0.72199999999999998</v>
      </c>
    </row>
    <row r="17" spans="1:12" x14ac:dyDescent="0.2">
      <c r="A17" s="159" t="s">
        <v>4</v>
      </c>
      <c r="B17" s="3" t="s">
        <v>32</v>
      </c>
      <c r="C17" s="133">
        <v>100</v>
      </c>
      <c r="D17" s="128">
        <f>'12'!S44</f>
        <v>131.12626187357822</v>
      </c>
      <c r="E17" s="169">
        <f>'12'!U44</f>
        <v>34.207618269176109</v>
      </c>
      <c r="F17" s="120">
        <f>'12'!W44</f>
        <v>0</v>
      </c>
      <c r="G17" s="172">
        <f>'12'!Y44</f>
        <v>0</v>
      </c>
      <c r="H17" s="156">
        <v>12</v>
      </c>
      <c r="I17" s="56"/>
      <c r="J17" s="103" t="s">
        <v>200</v>
      </c>
      <c r="K17" s="161">
        <v>0.69299999999999995</v>
      </c>
      <c r="L17" s="189">
        <v>0.73899999999999999</v>
      </c>
    </row>
    <row r="18" spans="1:12" x14ac:dyDescent="0.2">
      <c r="A18" s="159" t="s">
        <v>5</v>
      </c>
      <c r="B18" s="3" t="s">
        <v>33</v>
      </c>
      <c r="C18" s="133">
        <v>100</v>
      </c>
      <c r="D18" s="128">
        <f>'13'!S44</f>
        <v>116.99086290361686</v>
      </c>
      <c r="E18" s="169">
        <f>'13'!U44</f>
        <v>29.900993043645762</v>
      </c>
      <c r="F18" s="120">
        <f>'13'!W44</f>
        <v>16</v>
      </c>
      <c r="G18" s="172">
        <f>'13'!Y44</f>
        <v>17</v>
      </c>
      <c r="H18" s="156">
        <v>13</v>
      </c>
      <c r="I18" s="56"/>
      <c r="J18" s="103" t="s">
        <v>216</v>
      </c>
      <c r="K18" s="161">
        <v>0.75800000000000001</v>
      </c>
      <c r="L18" s="189">
        <v>0.74199999999999999</v>
      </c>
    </row>
    <row r="19" spans="1:12" x14ac:dyDescent="0.2">
      <c r="A19" s="159" t="s">
        <v>6</v>
      </c>
      <c r="B19" s="3" t="s">
        <v>34</v>
      </c>
      <c r="C19" s="133">
        <v>100</v>
      </c>
      <c r="D19" s="128">
        <f>'14'!S44</f>
        <v>128.43659218111634</v>
      </c>
      <c r="E19" s="169">
        <f>'14'!U44</f>
        <v>54.618636889882936</v>
      </c>
      <c r="F19" s="120">
        <f>'14'!W44</f>
        <v>7</v>
      </c>
      <c r="G19" s="172">
        <f>'14'!Y44</f>
        <v>5</v>
      </c>
      <c r="H19" s="156">
        <v>14</v>
      </c>
      <c r="I19" s="56"/>
      <c r="J19" s="103" t="s">
        <v>217</v>
      </c>
      <c r="K19" s="161">
        <v>0.752</v>
      </c>
      <c r="L19" s="189">
        <v>0.72199999999999998</v>
      </c>
    </row>
    <row r="20" spans="1:12" x14ac:dyDescent="0.2">
      <c r="A20" s="159" t="s">
        <v>7</v>
      </c>
      <c r="B20" s="3" t="s">
        <v>269</v>
      </c>
      <c r="C20" s="133">
        <v>100</v>
      </c>
      <c r="D20" s="128">
        <f>'15'!S44</f>
        <v>122.27342053523458</v>
      </c>
      <c r="E20" s="169">
        <f>'15'!U44</f>
        <v>51.092037006320218</v>
      </c>
      <c r="F20" s="120">
        <f>'15'!W44</f>
        <v>2</v>
      </c>
      <c r="G20" s="172">
        <f>'15'!Y44</f>
        <v>2</v>
      </c>
      <c r="H20" s="156">
        <v>15</v>
      </c>
      <c r="I20" s="56"/>
      <c r="J20" s="103" t="s">
        <v>218</v>
      </c>
      <c r="K20" s="161">
        <v>0.71899999999999997</v>
      </c>
      <c r="L20" s="189">
        <v>0.74399999999999999</v>
      </c>
    </row>
    <row r="21" spans="1:12" x14ac:dyDescent="0.2">
      <c r="A21" s="159" t="s">
        <v>8</v>
      </c>
      <c r="B21" s="3" t="s">
        <v>270</v>
      </c>
      <c r="C21" s="133">
        <v>100</v>
      </c>
      <c r="D21" s="128">
        <f>'16'!S44</f>
        <v>120.53191374723663</v>
      </c>
      <c r="E21" s="169">
        <f>'16'!U44</f>
        <v>53.147242102129624</v>
      </c>
      <c r="F21" s="120">
        <f>'16'!W44</f>
        <v>6</v>
      </c>
      <c r="G21" s="172">
        <f>'16'!Y44</f>
        <v>5</v>
      </c>
      <c r="H21" s="156">
        <v>16</v>
      </c>
      <c r="I21" s="56"/>
      <c r="J21" s="103" t="s">
        <v>219</v>
      </c>
      <c r="K21" s="161">
        <v>0.82599999999999996</v>
      </c>
      <c r="L21" s="189">
        <v>0.75</v>
      </c>
    </row>
    <row r="22" spans="1:12" x14ac:dyDescent="0.2">
      <c r="A22" s="159" t="s">
        <v>9</v>
      </c>
      <c r="B22" s="3" t="s">
        <v>271</v>
      </c>
      <c r="C22" s="133">
        <v>100</v>
      </c>
      <c r="D22" s="128">
        <f>'17'!S44</f>
        <v>121.91092373460687</v>
      </c>
      <c r="E22" s="169">
        <f>'17'!U44</f>
        <v>49.044799277493368</v>
      </c>
      <c r="F22" s="120">
        <f>'17'!W44</f>
        <v>0</v>
      </c>
      <c r="G22" s="172">
        <f>'17'!Y44</f>
        <v>0</v>
      </c>
      <c r="H22" s="156">
        <v>17</v>
      </c>
      <c r="I22" s="56"/>
      <c r="J22" s="103" t="s">
        <v>253</v>
      </c>
      <c r="K22" s="161">
        <v>0.84399999999999997</v>
      </c>
      <c r="L22" s="189">
        <v>0.76200000000000001</v>
      </c>
    </row>
    <row r="23" spans="1:12" x14ac:dyDescent="0.2">
      <c r="A23" s="159" t="s">
        <v>10</v>
      </c>
      <c r="B23" s="3" t="s">
        <v>272</v>
      </c>
      <c r="C23" s="133">
        <v>100</v>
      </c>
      <c r="D23" s="128">
        <f>'18'!S44</f>
        <v>123.22251029622863</v>
      </c>
      <c r="E23" s="169">
        <f>'18'!U44</f>
        <v>45.566848770079694</v>
      </c>
      <c r="F23" s="120">
        <f>'18'!W44</f>
        <v>25</v>
      </c>
      <c r="G23" s="172">
        <f>'18'!Y44</f>
        <v>22</v>
      </c>
      <c r="H23" s="156">
        <v>18</v>
      </c>
      <c r="I23" s="56"/>
      <c r="J23" s="190" t="s">
        <v>263</v>
      </c>
      <c r="K23" s="394">
        <v>0.94499999999999995</v>
      </c>
      <c r="L23" s="395">
        <v>0.77200000000000002</v>
      </c>
    </row>
    <row r="24" spans="1:12" x14ac:dyDescent="0.2">
      <c r="A24" s="159" t="s">
        <v>11</v>
      </c>
      <c r="B24" s="3" t="s">
        <v>35</v>
      </c>
      <c r="C24" s="133">
        <v>100</v>
      </c>
      <c r="D24" s="128">
        <f>'19'!S44</f>
        <v>127.51425750614008</v>
      </c>
      <c r="E24" s="169">
        <f>'19'!U44</f>
        <v>45.28340760557316</v>
      </c>
      <c r="F24" s="120">
        <f>'19'!W44</f>
        <v>4</v>
      </c>
      <c r="G24" s="172">
        <f>'19'!Y44</f>
        <v>4</v>
      </c>
      <c r="H24" s="156">
        <v>19</v>
      </c>
      <c r="I24" s="56"/>
      <c r="J24" s="103" t="s">
        <v>340</v>
      </c>
      <c r="K24" s="161">
        <v>0.80800000000000005</v>
      </c>
      <c r="L24" s="189">
        <v>0.74199999999999999</v>
      </c>
    </row>
    <row r="25" spans="1:12" x14ac:dyDescent="0.2">
      <c r="A25" s="159" t="s">
        <v>12</v>
      </c>
      <c r="B25" s="3" t="s">
        <v>367</v>
      </c>
      <c r="C25" s="133">
        <v>100</v>
      </c>
      <c r="D25" s="128">
        <f>'20'!S44</f>
        <v>117.24939178594506</v>
      </c>
      <c r="E25" s="169">
        <f>'20'!U44</f>
        <v>40.207352198864243</v>
      </c>
      <c r="F25" s="120">
        <f>'20'!W44</f>
        <v>0</v>
      </c>
      <c r="G25" s="172">
        <f>'20'!Y44</f>
        <v>0</v>
      </c>
      <c r="H25" s="156">
        <v>20</v>
      </c>
      <c r="I25" s="56"/>
      <c r="J25" s="103" t="s">
        <v>369</v>
      </c>
      <c r="K25" s="161">
        <v>0.82699999999999996</v>
      </c>
      <c r="L25" s="189">
        <v>0.69599999999999995</v>
      </c>
    </row>
    <row r="26" spans="1:12" x14ac:dyDescent="0.2">
      <c r="A26" s="159" t="s">
        <v>13</v>
      </c>
      <c r="B26" s="3" t="s">
        <v>192</v>
      </c>
      <c r="C26" s="133">
        <v>100</v>
      </c>
      <c r="D26" s="128">
        <f>'21'!S44</f>
        <v>118.13027400944105</v>
      </c>
      <c r="E26" s="169">
        <f>'21'!U44</f>
        <v>28.797314193998837</v>
      </c>
      <c r="F26" s="120">
        <f>'21'!W44</f>
        <v>4</v>
      </c>
      <c r="G26" s="172">
        <f>'21'!Y44</f>
        <v>3</v>
      </c>
      <c r="H26" s="156">
        <v>21</v>
      </c>
      <c r="I26" s="56"/>
      <c r="J26" s="200" t="s">
        <v>370</v>
      </c>
      <c r="K26" s="161">
        <v>0.78</v>
      </c>
      <c r="L26" s="189">
        <v>0.71399999999999997</v>
      </c>
    </row>
    <row r="27" spans="1:12" x14ac:dyDescent="0.2">
      <c r="A27" s="11" t="s">
        <v>14</v>
      </c>
      <c r="B27" s="12" t="s">
        <v>50</v>
      </c>
      <c r="C27" s="134">
        <v>100</v>
      </c>
      <c r="D27" s="129">
        <f>'22'!S44</f>
        <v>128.67202463019649</v>
      </c>
      <c r="E27" s="170">
        <f>'22'!U44</f>
        <v>51.576809616050284</v>
      </c>
      <c r="F27" s="121">
        <f>'22'!W44</f>
        <v>2</v>
      </c>
      <c r="G27" s="173">
        <f>'22'!Y44</f>
        <v>0</v>
      </c>
      <c r="H27" s="157">
        <v>22</v>
      </c>
      <c r="I27" s="56"/>
      <c r="J27" s="199" t="s">
        <v>371</v>
      </c>
      <c r="K27" s="396">
        <v>0.82799999999999996</v>
      </c>
      <c r="L27" s="397">
        <v>0.68200000000000005</v>
      </c>
    </row>
    <row r="28" spans="1:12" x14ac:dyDescent="0.2">
      <c r="A28" s="159" t="s">
        <v>15</v>
      </c>
      <c r="B28" s="3" t="s">
        <v>36</v>
      </c>
      <c r="C28" s="133">
        <v>100</v>
      </c>
      <c r="D28" s="128">
        <f>'23'!S44</f>
        <v>134.0570985652522</v>
      </c>
      <c r="E28" s="169">
        <f>'23'!U44</f>
        <v>60.717180828860315</v>
      </c>
      <c r="F28" s="120">
        <f>'23'!W44</f>
        <v>12</v>
      </c>
      <c r="G28" s="172">
        <f>'23'!Y44</f>
        <v>8</v>
      </c>
      <c r="H28" s="156">
        <v>23</v>
      </c>
      <c r="I28" s="56"/>
      <c r="J28" s="114" t="s">
        <v>550</v>
      </c>
      <c r="K28" s="422">
        <v>0.67200000000000004</v>
      </c>
      <c r="L28" s="423">
        <v>0.67900000000000005</v>
      </c>
    </row>
    <row r="29" spans="1:12" x14ac:dyDescent="0.2">
      <c r="A29" s="159" t="s">
        <v>16</v>
      </c>
      <c r="B29" s="3" t="s">
        <v>193</v>
      </c>
      <c r="C29" s="133">
        <v>100</v>
      </c>
      <c r="D29" s="128">
        <f>'24'!S44</f>
        <v>124.33672366433288</v>
      </c>
      <c r="E29" s="169">
        <f>'24'!U44</f>
        <v>45.376731183161183</v>
      </c>
      <c r="F29" s="120">
        <f>'24'!W44</f>
        <v>0</v>
      </c>
      <c r="G29" s="172">
        <f>'24'!Y44</f>
        <v>0</v>
      </c>
      <c r="H29" s="156">
        <v>24</v>
      </c>
      <c r="I29" s="56"/>
      <c r="J29" s="200" t="s">
        <v>551</v>
      </c>
      <c r="K29" s="416">
        <v>0.59799999999999998</v>
      </c>
      <c r="L29" s="417">
        <v>0.61099999999999999</v>
      </c>
    </row>
    <row r="30" spans="1:12" x14ac:dyDescent="0.2">
      <c r="A30" s="159" t="s">
        <v>17</v>
      </c>
      <c r="B30" s="3" t="s">
        <v>273</v>
      </c>
      <c r="C30" s="133">
        <v>100</v>
      </c>
      <c r="D30" s="128">
        <f>'25'!S44</f>
        <v>136.86401483996318</v>
      </c>
      <c r="E30" s="169">
        <f>'25'!U44</f>
        <v>65.869688440805817</v>
      </c>
      <c r="F30" s="120">
        <f>'25'!W44</f>
        <v>4</v>
      </c>
      <c r="G30" s="172">
        <f>'25'!Y44</f>
        <v>5</v>
      </c>
      <c r="H30" s="156">
        <v>25</v>
      </c>
      <c r="I30" s="56"/>
      <c r="J30" s="200" t="s">
        <v>552</v>
      </c>
      <c r="K30" s="416">
        <v>0.71299999999999997</v>
      </c>
      <c r="L30" s="417">
        <v>0.622</v>
      </c>
    </row>
    <row r="31" spans="1:12" x14ac:dyDescent="0.2">
      <c r="A31" s="159" t="s">
        <v>18</v>
      </c>
      <c r="B31" s="3" t="s">
        <v>274</v>
      </c>
      <c r="C31" s="133">
        <v>100</v>
      </c>
      <c r="D31" s="128">
        <f>'26'!S44</f>
        <v>137.10246554658855</v>
      </c>
      <c r="E31" s="169">
        <f>'26'!U44</f>
        <v>81.970629648746211</v>
      </c>
      <c r="F31" s="120">
        <f>'26'!W44</f>
        <v>13</v>
      </c>
      <c r="G31" s="172">
        <f>'26'!Y44</f>
        <v>11</v>
      </c>
      <c r="H31" s="156">
        <v>26</v>
      </c>
      <c r="I31" s="56"/>
      <c r="J31" s="115" t="s">
        <v>553</v>
      </c>
      <c r="K31" s="424">
        <v>0.64</v>
      </c>
      <c r="L31" s="425">
        <v>0.64900000000000002</v>
      </c>
    </row>
    <row r="32" spans="1:12" x14ac:dyDescent="0.2">
      <c r="A32" s="159" t="s">
        <v>19</v>
      </c>
      <c r="B32" s="3" t="s">
        <v>275</v>
      </c>
      <c r="C32" s="133">
        <v>100</v>
      </c>
      <c r="D32" s="128">
        <f>'27'!S44</f>
        <v>127.08742226648772</v>
      </c>
      <c r="E32" s="169">
        <f>'27'!U44</f>
        <v>84.215313280374744</v>
      </c>
      <c r="F32" s="120">
        <f>'27'!W44</f>
        <v>36</v>
      </c>
      <c r="G32" s="172">
        <f>'27'!Y44</f>
        <v>25</v>
      </c>
      <c r="H32" s="156">
        <v>27</v>
      </c>
      <c r="I32" s="56"/>
      <c r="J32" s="191" t="s">
        <v>141</v>
      </c>
      <c r="K32" s="191"/>
      <c r="L32" s="47" t="s">
        <v>120</v>
      </c>
    </row>
    <row r="33" spans="1:12" x14ac:dyDescent="0.2">
      <c r="A33" s="159" t="s">
        <v>20</v>
      </c>
      <c r="B33" s="3" t="s">
        <v>37</v>
      </c>
      <c r="C33" s="133">
        <v>100</v>
      </c>
      <c r="D33" s="128">
        <f>'28'!S44</f>
        <v>123.95364763559438</v>
      </c>
      <c r="E33" s="169">
        <f>'28'!U44</f>
        <v>77.02718409600196</v>
      </c>
      <c r="F33" s="120">
        <f>'28'!W44</f>
        <v>6</v>
      </c>
      <c r="G33" s="172">
        <f>'28'!Y44</f>
        <v>5</v>
      </c>
      <c r="H33" s="156">
        <v>28</v>
      </c>
      <c r="I33" s="56"/>
      <c r="J33" s="57" t="s">
        <v>142</v>
      </c>
      <c r="K33" s="58">
        <f>AVERAGE(K29:K31)</f>
        <v>0.65033333333333332</v>
      </c>
      <c r="L33" s="58">
        <f>AVERAGE(L29:L31)</f>
        <v>0.62733333333333341</v>
      </c>
    </row>
    <row r="34" spans="1:12" x14ac:dyDescent="0.2">
      <c r="A34" s="159" t="s">
        <v>21</v>
      </c>
      <c r="B34" s="3" t="s">
        <v>38</v>
      </c>
      <c r="C34" s="133">
        <v>100</v>
      </c>
      <c r="D34" s="128">
        <f>'29'!S44</f>
        <v>107.34679987109655</v>
      </c>
      <c r="E34" s="169">
        <f>'29'!U44</f>
        <v>93.054638233754261</v>
      </c>
      <c r="F34" s="120">
        <f>'29'!W44</f>
        <v>1</v>
      </c>
      <c r="G34" s="172">
        <f>'29'!Y44</f>
        <v>0</v>
      </c>
      <c r="H34" s="156">
        <v>29</v>
      </c>
      <c r="I34" s="56"/>
    </row>
    <row r="35" spans="1:12" x14ac:dyDescent="0.2">
      <c r="A35" s="159" t="s">
        <v>22</v>
      </c>
      <c r="B35" s="3" t="s">
        <v>378</v>
      </c>
      <c r="C35" s="133">
        <v>100</v>
      </c>
      <c r="D35" s="128">
        <f>'30'!S44</f>
        <v>125.43951319865575</v>
      </c>
      <c r="E35" s="169">
        <f>'30'!U44</f>
        <v>82.966167189459512</v>
      </c>
      <c r="F35" s="120">
        <f>'30'!W44</f>
        <v>9</v>
      </c>
      <c r="G35" s="172">
        <f>'30'!Y44</f>
        <v>8</v>
      </c>
      <c r="H35" s="156">
        <v>30</v>
      </c>
      <c r="I35" s="56"/>
    </row>
    <row r="36" spans="1:12" x14ac:dyDescent="0.2">
      <c r="A36" s="159" t="s">
        <v>23</v>
      </c>
      <c r="B36" s="3" t="s">
        <v>194</v>
      </c>
      <c r="C36" s="133">
        <v>100</v>
      </c>
      <c r="D36" s="128">
        <f>'31'!S44</f>
        <v>125.46784792644767</v>
      </c>
      <c r="E36" s="169">
        <f>'31'!U44</f>
        <v>71.429220237506499</v>
      </c>
      <c r="F36" s="120">
        <f>'31'!W44</f>
        <v>7</v>
      </c>
      <c r="G36" s="172">
        <f>'31'!Y44</f>
        <v>6</v>
      </c>
      <c r="H36" s="156">
        <v>31</v>
      </c>
      <c r="I36" s="56"/>
    </row>
    <row r="37" spans="1:12" x14ac:dyDescent="0.2">
      <c r="A37" s="159" t="s">
        <v>24</v>
      </c>
      <c r="B37" s="3" t="s">
        <v>39</v>
      </c>
      <c r="C37" s="133">
        <v>100</v>
      </c>
      <c r="D37" s="128">
        <f>'32'!S44</f>
        <v>125.12596818572902</v>
      </c>
      <c r="E37" s="169">
        <f>'32'!U44</f>
        <v>83.176380768264693</v>
      </c>
      <c r="F37" s="120">
        <f>'32'!W44</f>
        <v>7</v>
      </c>
      <c r="G37" s="172">
        <f>'32'!Y44</f>
        <v>9</v>
      </c>
      <c r="H37" s="156">
        <v>32</v>
      </c>
      <c r="I37" s="56"/>
    </row>
    <row r="38" spans="1:12" x14ac:dyDescent="0.2">
      <c r="A38" s="159" t="s">
        <v>25</v>
      </c>
      <c r="B38" s="3" t="s">
        <v>40</v>
      </c>
      <c r="C38" s="133">
        <v>100</v>
      </c>
      <c r="D38" s="128">
        <f>'33'!S44</f>
        <v>131.59474402142877</v>
      </c>
      <c r="E38" s="169">
        <f>'33'!U44</f>
        <v>86.80503198729599</v>
      </c>
      <c r="F38" s="120">
        <f>'33'!W44</f>
        <v>9</v>
      </c>
      <c r="G38" s="172">
        <f>'33'!Y44</f>
        <v>5</v>
      </c>
      <c r="H38" s="156">
        <v>33</v>
      </c>
      <c r="I38" s="56"/>
    </row>
    <row r="39" spans="1:12" x14ac:dyDescent="0.2">
      <c r="A39" s="159" t="s">
        <v>26</v>
      </c>
      <c r="B39" s="3" t="s">
        <v>277</v>
      </c>
      <c r="C39" s="133">
        <v>100</v>
      </c>
      <c r="D39" s="128">
        <f>'34'!S44</f>
        <v>126.99707294618369</v>
      </c>
      <c r="E39" s="169">
        <f>'34'!U44</f>
        <v>69.225408351666346</v>
      </c>
      <c r="F39" s="120">
        <f>'34'!W44</f>
        <v>16</v>
      </c>
      <c r="G39" s="172">
        <f>'34'!Y44</f>
        <v>16</v>
      </c>
      <c r="H39" s="156">
        <v>34</v>
      </c>
      <c r="I39" s="56"/>
    </row>
    <row r="40" spans="1:12" x14ac:dyDescent="0.2">
      <c r="A40" s="159" t="s">
        <v>51</v>
      </c>
      <c r="B40" s="3" t="s">
        <v>368</v>
      </c>
      <c r="C40" s="133">
        <v>100</v>
      </c>
      <c r="D40" s="128">
        <f>'35'!S44</f>
        <v>132.01216759707444</v>
      </c>
      <c r="E40" s="169">
        <f>'35'!U44</f>
        <v>71.638847851243554</v>
      </c>
      <c r="F40" s="120">
        <f>'35'!W44</f>
        <v>67</v>
      </c>
      <c r="G40" s="172">
        <f>'35'!Y44</f>
        <v>57</v>
      </c>
      <c r="H40" s="156">
        <v>35</v>
      </c>
      <c r="I40" s="56"/>
    </row>
    <row r="41" spans="1:12" x14ac:dyDescent="0.2">
      <c r="A41" s="159" t="s">
        <v>195</v>
      </c>
      <c r="B41" s="3" t="s">
        <v>41</v>
      </c>
      <c r="C41" s="133">
        <v>100</v>
      </c>
      <c r="D41" s="128">
        <f>'36'!S44</f>
        <v>122.71588687824091</v>
      </c>
      <c r="E41" s="169">
        <f>'36'!U44</f>
        <v>71.435279393094646</v>
      </c>
      <c r="F41" s="120">
        <f>'36'!W44</f>
        <v>13</v>
      </c>
      <c r="G41" s="172">
        <f>'36'!Y44</f>
        <v>11</v>
      </c>
      <c r="H41" s="156">
        <v>36</v>
      </c>
      <c r="I41" s="56"/>
    </row>
    <row r="42" spans="1:12" x14ac:dyDescent="0.2">
      <c r="A42" s="159" t="s">
        <v>201</v>
      </c>
      <c r="B42" s="3" t="s">
        <v>346</v>
      </c>
      <c r="C42" s="133">
        <v>100</v>
      </c>
      <c r="D42" s="128">
        <f>'37'!S44</f>
        <v>128.18648026915568</v>
      </c>
      <c r="E42" s="169">
        <f>'37'!U44</f>
        <v>64.354460516766238</v>
      </c>
      <c r="F42" s="120">
        <f>'37'!W44</f>
        <v>18</v>
      </c>
      <c r="G42" s="172">
        <f>'37'!Y44</f>
        <v>13</v>
      </c>
      <c r="H42" s="156">
        <v>37</v>
      </c>
      <c r="I42" s="56"/>
    </row>
    <row r="43" spans="1:12" x14ac:dyDescent="0.2">
      <c r="A43" s="159" t="s">
        <v>202</v>
      </c>
      <c r="B43" s="3" t="s">
        <v>279</v>
      </c>
      <c r="C43" s="133">
        <v>100</v>
      </c>
      <c r="D43" s="128">
        <f>'38'!S44</f>
        <v>146.44678235616658</v>
      </c>
      <c r="E43" s="169">
        <f>'38'!U44</f>
        <v>19.514619523632138</v>
      </c>
      <c r="F43" s="120">
        <f>'38'!W44</f>
        <v>1</v>
      </c>
      <c r="G43" s="172">
        <f>'38'!Y44</f>
        <v>0</v>
      </c>
      <c r="H43" s="156">
        <v>38</v>
      </c>
      <c r="I43" s="56"/>
    </row>
    <row r="44" spans="1:12" x14ac:dyDescent="0.2">
      <c r="A44" s="159" t="s">
        <v>203</v>
      </c>
      <c r="B44" s="3" t="s">
        <v>280</v>
      </c>
      <c r="C44" s="133">
        <v>100</v>
      </c>
      <c r="D44" s="128">
        <f>'39'!S44</f>
        <v>138.70516414249983</v>
      </c>
      <c r="E44" s="169">
        <f>'39'!U44</f>
        <v>55.330577853438641</v>
      </c>
      <c r="F44" s="120">
        <f>'39'!W44</f>
        <v>1</v>
      </c>
      <c r="G44" s="172">
        <f>'39'!Y44</f>
        <v>2</v>
      </c>
      <c r="H44" s="156">
        <v>39</v>
      </c>
      <c r="I44" s="56"/>
    </row>
    <row r="45" spans="1:12" x14ac:dyDescent="0.2">
      <c r="A45" s="106"/>
      <c r="B45" s="94" t="s">
        <v>83</v>
      </c>
      <c r="C45" s="135">
        <f>SUM(C6:C44)</f>
        <v>3900</v>
      </c>
      <c r="D45" s="202">
        <f>SUM(D6:D44)</f>
        <v>4892.4046147039553</v>
      </c>
      <c r="E45" s="203">
        <f>SUM(E6:E44)</f>
        <v>2253.9810309761037</v>
      </c>
      <c r="F45" s="204">
        <f>SUM(F6:F44)</f>
        <v>350</v>
      </c>
      <c r="G45" s="205">
        <f>SUM(G6:G44)</f>
        <v>288</v>
      </c>
      <c r="H45" s="160"/>
      <c r="I45" s="56"/>
    </row>
    <row r="46" spans="1:12" x14ac:dyDescent="0.2">
      <c r="A46" s="398" t="str">
        <f>取引基本表!$E$1</f>
        <v>2015年赤穂市産業連関表</v>
      </c>
      <c r="B46" s="399"/>
      <c r="C46" s="60"/>
      <c r="D46" s="60"/>
      <c r="E46" s="60"/>
      <c r="F46" s="60"/>
      <c r="G46" s="60"/>
      <c r="H46" s="48"/>
      <c r="I46" s="48"/>
      <c r="J46" s="48"/>
    </row>
    <row r="47" spans="1:12" x14ac:dyDescent="0.2">
      <c r="A47" s="59" t="s">
        <v>556</v>
      </c>
      <c r="B47" s="60"/>
      <c r="C47" s="60"/>
      <c r="D47" s="60"/>
      <c r="E47" s="60"/>
      <c r="F47" s="60"/>
      <c r="G47" s="60"/>
      <c r="H47" s="48"/>
      <c r="I47" s="48"/>
      <c r="J47" s="48"/>
    </row>
    <row r="48" spans="1:12" x14ac:dyDescent="0.2">
      <c r="A48" s="59" t="s">
        <v>557</v>
      </c>
      <c r="B48" s="60"/>
      <c r="C48" s="60"/>
      <c r="D48" s="60"/>
      <c r="E48" s="60"/>
      <c r="F48" s="60"/>
      <c r="G48" s="60"/>
      <c r="H48" s="48"/>
      <c r="I48" s="48"/>
      <c r="J48" s="48"/>
    </row>
    <row r="49" spans="1:10" x14ac:dyDescent="0.2">
      <c r="A49" s="59" t="s">
        <v>252</v>
      </c>
      <c r="B49" s="60"/>
      <c r="C49" s="60"/>
      <c r="D49" s="60"/>
      <c r="E49" s="60"/>
      <c r="F49" s="60"/>
      <c r="G49" s="60"/>
      <c r="H49" s="48"/>
      <c r="I49" s="48"/>
      <c r="J49" s="48"/>
    </row>
  </sheetData>
  <mergeCells count="1">
    <mergeCell ref="K4:L4"/>
  </mergeCells>
  <phoneticPr fontId="5"/>
  <pageMargins left="0.75" right="0.75" top="0.62" bottom="0.62" header="0.51200000000000001" footer="0.51200000000000001"/>
  <pageSetup paperSize="9" scale="83" orientation="landscape"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2015年赤穂市産業連関表</v>
      </c>
      <c r="H1" s="401"/>
      <c r="I1" s="401"/>
    </row>
    <row r="2" spans="1:25" x14ac:dyDescent="0.2">
      <c r="B2" s="3" t="s">
        <v>282</v>
      </c>
      <c r="S2" s="3" t="s">
        <v>153</v>
      </c>
      <c r="U2" s="64" t="s">
        <v>210</v>
      </c>
      <c r="W2" s="3" t="s">
        <v>130</v>
      </c>
      <c r="Y2" s="3" t="s">
        <v>154</v>
      </c>
    </row>
    <row r="3" spans="1:25" ht="44" x14ac:dyDescent="0.2">
      <c r="B3" s="65"/>
      <c r="C3" s="66" t="s">
        <v>228</v>
      </c>
      <c r="D3" s="66" t="s">
        <v>317</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投入係数表!AB5</f>
        <v>0</v>
      </c>
      <c r="E5" s="77">
        <f t="shared" ref="E5:E38" si="0">$C$30*D5</f>
        <v>0</v>
      </c>
      <c r="F5" s="76">
        <f>分析係数表!C8</f>
        <v>1</v>
      </c>
      <c r="G5" s="77">
        <f t="shared" ref="G5:G38" si="1">E5*F5</f>
        <v>0</v>
      </c>
      <c r="H5" s="77">
        <f t="array" ref="H5:H43">MMULT(逆行列係数!C5:AO43,'26'!G5:G43)</f>
        <v>3.2105096339303794E-3</v>
      </c>
      <c r="I5" s="77">
        <f t="shared" ref="I5:I38" si="2">C5+H5</f>
        <v>3.2105096339303794E-3</v>
      </c>
      <c r="J5" s="76">
        <f>分析係数表!G8</f>
        <v>0.11972098922003804</v>
      </c>
      <c r="K5" s="78">
        <f t="shared" ref="K5:K38" si="3">I5*J5</f>
        <v>3.8436538927460724E-4</v>
      </c>
      <c r="L5" s="79" t="s">
        <v>185</v>
      </c>
      <c r="M5" s="80" t="s">
        <v>185</v>
      </c>
      <c r="N5" s="81">
        <f>分析係数表!H8</f>
        <v>1.236323115495826E-2</v>
      </c>
      <c r="O5" s="82">
        <f t="shared" ref="O5:O43" si="4">$M$44*N5</f>
        <v>0.41813708843025071</v>
      </c>
      <c r="P5" s="76">
        <f>分析係数表!C8</f>
        <v>1</v>
      </c>
      <c r="Q5" s="82">
        <f t="shared" ref="Q5:Q38" si="5">O5*P5</f>
        <v>0.41813708843025071</v>
      </c>
      <c r="R5" s="83">
        <f t="array" ref="R5:R43">MMULT(逆行列係数!C5:AO43,'26'!Q5:Q43)</f>
        <v>0.55903834466441849</v>
      </c>
      <c r="S5" s="84">
        <f t="shared" ref="S5:S38" si="6">I5+R5</f>
        <v>0.56224885429834881</v>
      </c>
      <c r="T5" s="85">
        <f>分析係数表!F8</f>
        <v>0.45136334812935952</v>
      </c>
      <c r="U5" s="86">
        <f t="shared" ref="U5:U38" si="7">S5*T5</f>
        <v>0.25377852535799916</v>
      </c>
      <c r="V5" s="87">
        <f>分析係数表!D8</f>
        <v>6.2777425491439443E-2</v>
      </c>
      <c r="W5" s="88">
        <f t="shared" ref="W5:W38" si="8">ROUND(S5*V5,0)</f>
        <v>0</v>
      </c>
      <c r="X5" s="76">
        <f>分析係数表!E8</f>
        <v>5.7324032974001266E-2</v>
      </c>
      <c r="Y5" s="89">
        <f t="shared" ref="Y5:Y38" si="9">ROUND(S5*X5,0)</f>
        <v>0</v>
      </c>
    </row>
    <row r="6" spans="1:25" x14ac:dyDescent="0.2">
      <c r="A6" s="6" t="s">
        <v>220</v>
      </c>
      <c r="B6" s="5" t="s">
        <v>266</v>
      </c>
      <c r="C6" s="90"/>
      <c r="D6" s="76">
        <f>投入係数表!AB6</f>
        <v>0</v>
      </c>
      <c r="E6" s="77">
        <f t="shared" si="0"/>
        <v>0</v>
      </c>
      <c r="F6" s="76">
        <f>分析係数表!C9</f>
        <v>2.7906976744186074E-2</v>
      </c>
      <c r="G6" s="77">
        <f t="shared" si="1"/>
        <v>0</v>
      </c>
      <c r="H6" s="77">
        <v>7.326817138257979E-5</v>
      </c>
      <c r="I6" s="77">
        <f t="shared" si="2"/>
        <v>7.326817138257979E-5</v>
      </c>
      <c r="J6" s="76">
        <f>分析係数表!G9</f>
        <v>0.2857142857142857</v>
      </c>
      <c r="K6" s="78">
        <f t="shared" si="3"/>
        <v>2.0933763252165654E-5</v>
      </c>
      <c r="L6" s="79"/>
      <c r="M6" s="80"/>
      <c r="N6" s="81">
        <f>分析係数表!H9</f>
        <v>6.5322433452770924E-4</v>
      </c>
      <c r="O6" s="82">
        <f t="shared" si="4"/>
        <v>2.2092713297014024E-2</v>
      </c>
      <c r="P6" s="76">
        <f>分析係数表!C9</f>
        <v>2.7906976744186074E-2</v>
      </c>
      <c r="Q6" s="82">
        <f t="shared" si="5"/>
        <v>6.1654083619574085E-4</v>
      </c>
      <c r="R6" s="83">
        <v>7.318757333506854E-4</v>
      </c>
      <c r="S6" s="84">
        <f t="shared" si="6"/>
        <v>8.0514390473326522E-4</v>
      </c>
      <c r="T6" s="85">
        <f>分析係数表!F9</f>
        <v>0.7142857142857143</v>
      </c>
      <c r="U6" s="86">
        <f t="shared" si="7"/>
        <v>5.7510278909518944E-4</v>
      </c>
      <c r="V6" s="87">
        <f>分析係数表!D9</f>
        <v>0</v>
      </c>
      <c r="W6" s="88">
        <f t="shared" si="8"/>
        <v>0</v>
      </c>
      <c r="X6" s="76">
        <f>分析係数表!E9</f>
        <v>0</v>
      </c>
      <c r="Y6" s="89">
        <f t="shared" si="9"/>
        <v>0</v>
      </c>
    </row>
    <row r="7" spans="1:25" x14ac:dyDescent="0.2">
      <c r="A7" s="6" t="s">
        <v>221</v>
      </c>
      <c r="B7" s="5" t="s">
        <v>267</v>
      </c>
      <c r="C7" s="90"/>
      <c r="D7" s="76">
        <f>投入係数表!AB7</f>
        <v>0</v>
      </c>
      <c r="E7" s="77">
        <f t="shared" si="0"/>
        <v>0</v>
      </c>
      <c r="F7" s="76">
        <f>分析係数表!C10</f>
        <v>1</v>
      </c>
      <c r="G7" s="77">
        <f t="shared" si="1"/>
        <v>0</v>
      </c>
      <c r="H7" s="77">
        <v>6.5941939014899113E-3</v>
      </c>
      <c r="I7" s="77">
        <f t="shared" si="2"/>
        <v>6.5941939014899113E-3</v>
      </c>
      <c r="J7" s="76">
        <f>分析係数表!G10</f>
        <v>0.17979610750695088</v>
      </c>
      <c r="K7" s="78">
        <f t="shared" si="3"/>
        <v>1.18561039563396E-3</v>
      </c>
      <c r="L7" s="79"/>
      <c r="M7" s="80"/>
      <c r="N7" s="81">
        <f>分析係数表!H10</f>
        <v>1.2488112277735618E-3</v>
      </c>
      <c r="O7" s="82">
        <f t="shared" si="4"/>
        <v>4.2236069538409166E-2</v>
      </c>
      <c r="P7" s="76">
        <f>分析係数表!C10</f>
        <v>1</v>
      </c>
      <c r="Q7" s="82">
        <f t="shared" si="5"/>
        <v>4.2236069538409166E-2</v>
      </c>
      <c r="R7" s="83">
        <v>6.1592151832900628E-2</v>
      </c>
      <c r="S7" s="84">
        <f t="shared" si="6"/>
        <v>6.8186345734390544E-2</v>
      </c>
      <c r="T7" s="85">
        <f>分析係数表!F10</f>
        <v>0.51899907321594063</v>
      </c>
      <c r="U7" s="86">
        <f t="shared" si="7"/>
        <v>3.53886502421304E-2</v>
      </c>
      <c r="V7" s="87">
        <f>分析係数表!D10</f>
        <v>9.8239110287303061E-2</v>
      </c>
      <c r="W7" s="88">
        <f t="shared" si="8"/>
        <v>0</v>
      </c>
      <c r="X7" s="76">
        <f>分析係数表!E10</f>
        <v>2.9657089898053754E-2</v>
      </c>
      <c r="Y7" s="89">
        <f t="shared" si="9"/>
        <v>0</v>
      </c>
    </row>
    <row r="8" spans="1:25" x14ac:dyDescent="0.2">
      <c r="A8" s="6" t="s">
        <v>222</v>
      </c>
      <c r="B8" s="5" t="s">
        <v>27</v>
      </c>
      <c r="C8" s="90"/>
      <c r="D8" s="76">
        <f>投入係数表!AB8</f>
        <v>0</v>
      </c>
      <c r="E8" s="77">
        <f t="shared" si="0"/>
        <v>0</v>
      </c>
      <c r="F8" s="76">
        <f>分析係数表!C11</f>
        <v>4.7758906908440535E-3</v>
      </c>
      <c r="G8" s="77">
        <f t="shared" si="1"/>
        <v>0</v>
      </c>
      <c r="H8" s="77">
        <v>1.2557937899861161E-2</v>
      </c>
      <c r="I8" s="77">
        <f t="shared" si="2"/>
        <v>1.2557937899861161E-2</v>
      </c>
      <c r="J8" s="76">
        <f>分析係数表!G11</f>
        <v>0.34306569343065696</v>
      </c>
      <c r="K8" s="78">
        <f t="shared" si="3"/>
        <v>4.3081976736749975E-3</v>
      </c>
      <c r="L8" s="79"/>
      <c r="M8" s="80"/>
      <c r="N8" s="81">
        <f>分析係数表!H11</f>
        <v>-1.9212480427285565E-5</v>
      </c>
      <c r="O8" s="82">
        <f t="shared" si="4"/>
        <v>-6.4978568520629486E-4</v>
      </c>
      <c r="P8" s="76">
        <f>分析係数表!C11</f>
        <v>4.7758906908440535E-3</v>
      </c>
      <c r="Q8" s="82">
        <f t="shared" si="5"/>
        <v>-3.1033054050204681E-6</v>
      </c>
      <c r="R8" s="83">
        <v>1.892499148937715E-3</v>
      </c>
      <c r="S8" s="84">
        <f t="shared" si="6"/>
        <v>1.4450437048798876E-2</v>
      </c>
      <c r="T8" s="85">
        <f>分析係数表!F11</f>
        <v>0.56569343065693434</v>
      </c>
      <c r="U8" s="86">
        <f t="shared" si="7"/>
        <v>8.1745173086271022E-3</v>
      </c>
      <c r="V8" s="87">
        <f>分析係数表!D11</f>
        <v>8.0291970802919707E-2</v>
      </c>
      <c r="W8" s="88">
        <f t="shared" si="8"/>
        <v>0</v>
      </c>
      <c r="X8" s="76">
        <f>分析係数表!E11</f>
        <v>6.9343065693430656E-2</v>
      </c>
      <c r="Y8" s="89">
        <f t="shared" si="9"/>
        <v>0</v>
      </c>
    </row>
    <row r="9" spans="1:25" x14ac:dyDescent="0.2">
      <c r="A9" s="6" t="s">
        <v>223</v>
      </c>
      <c r="B9" s="5" t="s">
        <v>191</v>
      </c>
      <c r="C9" s="90"/>
      <c r="D9" s="76">
        <f>投入係数表!AB9</f>
        <v>0</v>
      </c>
      <c r="E9" s="77">
        <f t="shared" si="0"/>
        <v>0</v>
      </c>
      <c r="F9" s="76">
        <f>分析係数表!C12</f>
        <v>2.7665742374590407E-2</v>
      </c>
      <c r="G9" s="77">
        <f t="shared" si="1"/>
        <v>0</v>
      </c>
      <c r="H9" s="77">
        <v>2.8947340753251354E-4</v>
      </c>
      <c r="I9" s="77">
        <f t="shared" si="2"/>
        <v>2.8947340753251354E-4</v>
      </c>
      <c r="J9" s="76">
        <f>分析係数表!G12</f>
        <v>0.13175675675675674</v>
      </c>
      <c r="K9" s="78">
        <f t="shared" si="3"/>
        <v>3.8140077343810898E-5</v>
      </c>
      <c r="L9" s="79"/>
      <c r="M9" s="80"/>
      <c r="N9" s="81">
        <f>分析係数表!H12</f>
        <v>9.8185381223642884E-2</v>
      </c>
      <c r="O9" s="82">
        <f t="shared" si="4"/>
        <v>3.32072974424677</v>
      </c>
      <c r="P9" s="76">
        <f>分析係数表!C12</f>
        <v>2.7665742374590407E-2</v>
      </c>
      <c r="Q9" s="82">
        <f t="shared" si="5"/>
        <v>9.1870453599970633E-2</v>
      </c>
      <c r="R9" s="83">
        <v>0.10319676528966801</v>
      </c>
      <c r="S9" s="84">
        <f t="shared" si="6"/>
        <v>0.10348623869720053</v>
      </c>
      <c r="T9" s="85">
        <f>分析係数表!F12</f>
        <v>0.37027027027027026</v>
      </c>
      <c r="U9" s="86">
        <f t="shared" si="7"/>
        <v>3.8317877571666138E-2</v>
      </c>
      <c r="V9" s="87">
        <f>分析係数表!D12</f>
        <v>5.1576576576576577E-2</v>
      </c>
      <c r="W9" s="88">
        <f t="shared" si="8"/>
        <v>0</v>
      </c>
      <c r="X9" s="76">
        <f>分析係数表!E12</f>
        <v>4.954954954954955E-2</v>
      </c>
      <c r="Y9" s="89">
        <f t="shared" si="9"/>
        <v>0</v>
      </c>
    </row>
    <row r="10" spans="1:25" x14ac:dyDescent="0.2">
      <c r="A10" s="6" t="s">
        <v>224</v>
      </c>
      <c r="B10" s="5" t="s">
        <v>28</v>
      </c>
      <c r="C10" s="90"/>
      <c r="D10" s="76">
        <f>投入係数表!AB10</f>
        <v>2.3353573096683792E-3</v>
      </c>
      <c r="E10" s="77">
        <f t="shared" si="0"/>
        <v>0.23353573096683791</v>
      </c>
      <c r="F10" s="76">
        <f>分析係数表!C13</f>
        <v>0</v>
      </c>
      <c r="G10" s="77">
        <f t="shared" si="1"/>
        <v>0</v>
      </c>
      <c r="H10" s="77">
        <v>0</v>
      </c>
      <c r="I10" s="77">
        <f t="shared" si="2"/>
        <v>0</v>
      </c>
      <c r="J10" s="76">
        <f>分析係数表!G13</f>
        <v>0.24516960068699012</v>
      </c>
      <c r="K10" s="78">
        <f t="shared" si="3"/>
        <v>0</v>
      </c>
      <c r="L10" s="79"/>
      <c r="M10" s="80"/>
      <c r="N10" s="81">
        <f>分析係数表!H13</f>
        <v>1.522589073862381E-2</v>
      </c>
      <c r="O10" s="82">
        <f t="shared" si="4"/>
        <v>0.51495515552598869</v>
      </c>
      <c r="P10" s="76">
        <f>分析係数表!C13</f>
        <v>0</v>
      </c>
      <c r="Q10" s="82">
        <f t="shared" si="5"/>
        <v>0</v>
      </c>
      <c r="R10" s="83">
        <v>0</v>
      </c>
      <c r="S10" s="84">
        <f t="shared" si="6"/>
        <v>0</v>
      </c>
      <c r="T10" s="85">
        <f>分析係数表!F13</f>
        <v>0.38299699441820523</v>
      </c>
      <c r="U10" s="86">
        <f t="shared" si="7"/>
        <v>0</v>
      </c>
      <c r="V10" s="87">
        <f>分析係数表!D13</f>
        <v>0.13954486904250751</v>
      </c>
      <c r="W10" s="88">
        <f t="shared" si="8"/>
        <v>0</v>
      </c>
      <c r="X10" s="76">
        <f>分析係数表!E13</f>
        <v>0.1348218119364534</v>
      </c>
      <c r="Y10" s="89">
        <f t="shared" si="9"/>
        <v>0</v>
      </c>
    </row>
    <row r="11" spans="1:25" x14ac:dyDescent="0.2">
      <c r="A11" s="6" t="s">
        <v>225</v>
      </c>
      <c r="B11" s="5" t="s">
        <v>268</v>
      </c>
      <c r="C11" s="90"/>
      <c r="D11" s="76">
        <f>投入係数表!AB11</f>
        <v>3.269500233535731E-3</v>
      </c>
      <c r="E11" s="77">
        <f t="shared" si="0"/>
        <v>0.32695002335357309</v>
      </c>
      <c r="F11" s="76">
        <f>分析係数表!C14</f>
        <v>8.758537565287261E-2</v>
      </c>
      <c r="G11" s="77">
        <f t="shared" si="1"/>
        <v>2.8636040615138171E-2</v>
      </c>
      <c r="H11" s="77">
        <v>7.7109685398720096E-2</v>
      </c>
      <c r="I11" s="77">
        <f t="shared" si="2"/>
        <v>7.7109685398720096E-2</v>
      </c>
      <c r="J11" s="76">
        <f>分析係数表!G14</f>
        <v>0.1675092686215032</v>
      </c>
      <c r="K11" s="78">
        <f t="shared" si="3"/>
        <v>1.2916587004773808E-2</v>
      </c>
      <c r="L11" s="79"/>
      <c r="M11" s="80"/>
      <c r="N11" s="81">
        <f>分析係数表!H14</f>
        <v>1.2392049875599189E-3</v>
      </c>
      <c r="O11" s="82">
        <f t="shared" si="4"/>
        <v>4.1911176695806011E-2</v>
      </c>
      <c r="P11" s="76">
        <f>分析係数表!C14</f>
        <v>8.758537565287261E-2</v>
      </c>
      <c r="Q11" s="82">
        <f t="shared" si="5"/>
        <v>3.6708061549560896E-3</v>
      </c>
      <c r="R11" s="83">
        <v>4.3519958236538814E-2</v>
      </c>
      <c r="S11" s="84">
        <f t="shared" si="6"/>
        <v>0.12062964363525891</v>
      </c>
      <c r="T11" s="85">
        <f>分析係数表!F14</f>
        <v>0.31985170205594876</v>
      </c>
      <c r="U11" s="86">
        <f t="shared" si="7"/>
        <v>3.8583596835140108E-2</v>
      </c>
      <c r="V11" s="87">
        <f>分析係数表!D14</f>
        <v>3.3704078193461412E-2</v>
      </c>
      <c r="W11" s="88">
        <f t="shared" si="8"/>
        <v>0</v>
      </c>
      <c r="X11" s="76">
        <f>分析係数表!E14</f>
        <v>2.8985507246376812E-2</v>
      </c>
      <c r="Y11" s="89">
        <f t="shared" si="9"/>
        <v>0</v>
      </c>
    </row>
    <row r="12" spans="1:25" x14ac:dyDescent="0.2">
      <c r="A12" s="6" t="s">
        <v>226</v>
      </c>
      <c r="B12" s="5" t="s">
        <v>29</v>
      </c>
      <c r="C12" s="90"/>
      <c r="D12" s="76">
        <f>投入係数表!AB12</f>
        <v>1.4946286781877626E-2</v>
      </c>
      <c r="E12" s="77">
        <f t="shared" si="0"/>
        <v>1.4946286781877627</v>
      </c>
      <c r="F12" s="76">
        <f>分析係数表!C15</f>
        <v>0</v>
      </c>
      <c r="G12" s="77">
        <f t="shared" si="1"/>
        <v>0</v>
      </c>
      <c r="H12" s="77">
        <v>0</v>
      </c>
      <c r="I12" s="77">
        <f t="shared" si="2"/>
        <v>0</v>
      </c>
      <c r="J12" s="76">
        <f>分析係数表!G15</f>
        <v>9.5604813172894237E-2</v>
      </c>
      <c r="K12" s="78">
        <f t="shared" si="3"/>
        <v>0</v>
      </c>
      <c r="L12" s="79"/>
      <c r="M12" s="80"/>
      <c r="N12" s="81">
        <f>分析係数表!H15</f>
        <v>9.0490782812515016E-3</v>
      </c>
      <c r="O12" s="82">
        <f t="shared" si="4"/>
        <v>0.3060490577321649</v>
      </c>
      <c r="P12" s="76">
        <f>分析係数表!C15</f>
        <v>0</v>
      </c>
      <c r="Q12" s="82">
        <f t="shared" si="5"/>
        <v>0</v>
      </c>
      <c r="R12" s="83">
        <v>0</v>
      </c>
      <c r="S12" s="84">
        <f t="shared" si="6"/>
        <v>0</v>
      </c>
      <c r="T12" s="85">
        <f>分析係数表!F15</f>
        <v>0.30347055098163395</v>
      </c>
      <c r="U12" s="86">
        <f t="shared" si="7"/>
        <v>0</v>
      </c>
      <c r="V12" s="87">
        <f>分析係数表!D15</f>
        <v>2.4585180493983533E-2</v>
      </c>
      <c r="W12" s="88">
        <f t="shared" si="8"/>
        <v>0</v>
      </c>
      <c r="X12" s="76">
        <f>分析係数表!E15</f>
        <v>2.2317922735908803E-2</v>
      </c>
      <c r="Y12" s="89">
        <f t="shared" si="9"/>
        <v>0</v>
      </c>
    </row>
    <row r="13" spans="1:25" x14ac:dyDescent="0.2">
      <c r="A13" s="6" t="s">
        <v>227</v>
      </c>
      <c r="B13" s="5" t="s">
        <v>30</v>
      </c>
      <c r="C13" s="90"/>
      <c r="D13" s="76">
        <f>投入係数表!AB13</f>
        <v>1.1676786548341896E-2</v>
      </c>
      <c r="E13" s="77">
        <f t="shared" si="0"/>
        <v>1.1676786548341895</v>
      </c>
      <c r="F13" s="76">
        <f>分析係数表!C16</f>
        <v>0.11006875655518</v>
      </c>
      <c r="G13" s="77">
        <f t="shared" si="1"/>
        <v>0.12852493759362446</v>
      </c>
      <c r="H13" s="77">
        <v>0.19410177115315957</v>
      </c>
      <c r="I13" s="77">
        <f t="shared" si="2"/>
        <v>0.19410177115315957</v>
      </c>
      <c r="J13" s="76">
        <f>分析係数表!G16</f>
        <v>3.3349328214971212E-2</v>
      </c>
      <c r="K13" s="78">
        <f t="shared" si="3"/>
        <v>6.4731636732939498E-3</v>
      </c>
      <c r="L13" s="79"/>
      <c r="M13" s="80"/>
      <c r="N13" s="81">
        <f>分析係数表!H16</f>
        <v>1.7877213037589219E-2</v>
      </c>
      <c r="O13" s="82">
        <f t="shared" si="4"/>
        <v>0.60462558008445733</v>
      </c>
      <c r="P13" s="76">
        <f>分析係数表!C16</f>
        <v>0.11006875655518</v>
      </c>
      <c r="Q13" s="82">
        <f t="shared" si="5"/>
        <v>6.6550385781350627E-2</v>
      </c>
      <c r="R13" s="83">
        <v>8.6494843859590151E-2</v>
      </c>
      <c r="S13" s="84">
        <f t="shared" si="6"/>
        <v>0.28059661501274974</v>
      </c>
      <c r="T13" s="85">
        <f>分析係数表!F16</f>
        <v>0.28862763915547024</v>
      </c>
      <c r="U13" s="86">
        <f t="shared" si="7"/>
        <v>8.0987938546146332E-2</v>
      </c>
      <c r="V13" s="87">
        <f>分析係数表!D16</f>
        <v>1.6314779270633396E-2</v>
      </c>
      <c r="W13" s="88">
        <f t="shared" si="8"/>
        <v>0</v>
      </c>
      <c r="X13" s="76">
        <f>分析係数表!E16</f>
        <v>1.6554702495201537E-2</v>
      </c>
      <c r="Y13" s="89">
        <f t="shared" si="9"/>
        <v>0</v>
      </c>
    </row>
    <row r="14" spans="1:25" x14ac:dyDescent="0.2">
      <c r="A14" s="6" t="s">
        <v>2</v>
      </c>
      <c r="B14" s="5" t="s">
        <v>365</v>
      </c>
      <c r="C14" s="90"/>
      <c r="D14" s="76">
        <f>投入係数表!AB14</f>
        <v>1.4012143858010275E-2</v>
      </c>
      <c r="E14" s="77">
        <f t="shared" si="0"/>
        <v>1.4012143858010275</v>
      </c>
      <c r="F14" s="76">
        <f>分析係数表!C17</f>
        <v>0.13914449142004481</v>
      </c>
      <c r="G14" s="77">
        <f t="shared" si="1"/>
        <v>0.19497126308273444</v>
      </c>
      <c r="H14" s="77">
        <v>0.23077607406752884</v>
      </c>
      <c r="I14" s="77">
        <f t="shared" si="2"/>
        <v>0.23077607406752884</v>
      </c>
      <c r="J14" s="76">
        <f>分析係数表!G17</f>
        <v>0.21214924452667283</v>
      </c>
      <c r="K14" s="78">
        <f t="shared" si="3"/>
        <v>4.895896976825774E-2</v>
      </c>
      <c r="L14" s="79"/>
      <c r="M14" s="80"/>
      <c r="N14" s="81">
        <f>分析係数表!H17</f>
        <v>3.1124218292202617E-3</v>
      </c>
      <c r="O14" s="82">
        <f t="shared" si="4"/>
        <v>0.10526528100341977</v>
      </c>
      <c r="P14" s="76">
        <f>分析係数表!C17</f>
        <v>0.13914449142004481</v>
      </c>
      <c r="Q14" s="82">
        <f t="shared" si="5"/>
        <v>1.4647083989408949E-2</v>
      </c>
      <c r="R14" s="83">
        <v>3.8915972090974388E-2</v>
      </c>
      <c r="S14" s="84">
        <f t="shared" si="6"/>
        <v>0.26969204615850323</v>
      </c>
      <c r="T14" s="85">
        <f>分析係数表!F17</f>
        <v>0.32223250077089116</v>
      </c>
      <c r="U14" s="86">
        <f t="shared" si="7"/>
        <v>8.6903542471673104E-2</v>
      </c>
      <c r="V14" s="87">
        <f>分析係数表!D17</f>
        <v>3.12981806968856E-2</v>
      </c>
      <c r="W14" s="88">
        <f t="shared" si="8"/>
        <v>0</v>
      </c>
      <c r="X14" s="76">
        <f>分析係数表!E17</f>
        <v>2.8677150786308975E-2</v>
      </c>
      <c r="Y14" s="89">
        <f t="shared" si="9"/>
        <v>0</v>
      </c>
    </row>
    <row r="15" spans="1:25" x14ac:dyDescent="0.2">
      <c r="A15" s="6" t="s">
        <v>3</v>
      </c>
      <c r="B15" s="5" t="s">
        <v>31</v>
      </c>
      <c r="C15" s="90"/>
      <c r="D15" s="76">
        <f>投入係数表!AB15</f>
        <v>4.6707146193367583E-4</v>
      </c>
      <c r="E15" s="77">
        <f t="shared" si="0"/>
        <v>4.6707146193367584E-2</v>
      </c>
      <c r="F15" s="76">
        <f>分析係数表!C18</f>
        <v>1</v>
      </c>
      <c r="G15" s="77">
        <f t="shared" si="1"/>
        <v>4.6707146193367584E-2</v>
      </c>
      <c r="H15" s="77">
        <v>0.13878927316832523</v>
      </c>
      <c r="I15" s="77">
        <f t="shared" si="2"/>
        <v>0.13878927316832523</v>
      </c>
      <c r="J15" s="76">
        <f>分析係数表!G18</f>
        <v>0.2156836946153087</v>
      </c>
      <c r="K15" s="78">
        <f t="shared" si="3"/>
        <v>2.9934583209917719E-2</v>
      </c>
      <c r="L15" s="79"/>
      <c r="M15" s="80"/>
      <c r="N15" s="81">
        <f>分析係数表!H18</f>
        <v>4.8031201068213914E-4</v>
      </c>
      <c r="O15" s="82">
        <f t="shared" si="4"/>
        <v>1.6244642130157371E-2</v>
      </c>
      <c r="P15" s="76">
        <f>分析係数表!C18</f>
        <v>1</v>
      </c>
      <c r="Q15" s="82">
        <f t="shared" si="5"/>
        <v>1.6244642130157371E-2</v>
      </c>
      <c r="R15" s="83">
        <v>6.2851137533008847E-2</v>
      </c>
      <c r="S15" s="84">
        <f t="shared" si="6"/>
        <v>0.20164041070133409</v>
      </c>
      <c r="T15" s="85">
        <f>分析係数表!F18</f>
        <v>0.45886648465511004</v>
      </c>
      <c r="U15" s="86">
        <f t="shared" si="7"/>
        <v>9.252602642293381E-2</v>
      </c>
      <c r="V15" s="87">
        <f>分析係数表!D18</f>
        <v>2.7301733495608698E-2</v>
      </c>
      <c r="W15" s="88">
        <f t="shared" si="8"/>
        <v>0</v>
      </c>
      <c r="X15" s="76">
        <f>分析係数表!E18</f>
        <v>2.9308246439261866E-2</v>
      </c>
      <c r="Y15" s="89">
        <f t="shared" si="9"/>
        <v>0</v>
      </c>
    </row>
    <row r="16" spans="1:25" x14ac:dyDescent="0.2">
      <c r="A16" s="6" t="s">
        <v>4</v>
      </c>
      <c r="B16" s="5" t="s">
        <v>32</v>
      </c>
      <c r="C16" s="90"/>
      <c r="D16" s="76">
        <f>投入係数表!AB16</f>
        <v>0</v>
      </c>
      <c r="E16" s="77">
        <f t="shared" si="0"/>
        <v>0</v>
      </c>
      <c r="F16" s="76">
        <f>分析係数表!C19</f>
        <v>0.27592808390211421</v>
      </c>
      <c r="G16" s="77">
        <f t="shared" si="1"/>
        <v>0</v>
      </c>
      <c r="H16" s="77">
        <v>1.1316221014523339E-2</v>
      </c>
      <c r="I16" s="77">
        <f t="shared" si="2"/>
        <v>1.1316221014523339E-2</v>
      </c>
      <c r="J16" s="76">
        <f>分析係数表!G19</f>
        <v>5.7631973809848587E-2</v>
      </c>
      <c r="K16" s="78">
        <f t="shared" si="3"/>
        <v>6.5217615313546728E-4</v>
      </c>
      <c r="L16" s="79"/>
      <c r="M16" s="80"/>
      <c r="N16" s="81">
        <f>分析係数表!H19</f>
        <v>-1.2488112277735618E-4</v>
      </c>
      <c r="O16" s="82">
        <f t="shared" si="4"/>
        <v>-4.2236069538409164E-3</v>
      </c>
      <c r="P16" s="76">
        <f>分析係数表!C19</f>
        <v>0.27592808390211421</v>
      </c>
      <c r="Q16" s="82">
        <f t="shared" si="5"/>
        <v>-1.1654117739289694E-3</v>
      </c>
      <c r="R16" s="83">
        <v>1.2244173010352799E-2</v>
      </c>
      <c r="S16" s="84">
        <f t="shared" si="6"/>
        <v>2.3560394024876138E-2</v>
      </c>
      <c r="T16" s="85">
        <f>分析係数表!F19</f>
        <v>0.23987177738371299</v>
      </c>
      <c r="U16" s="86">
        <f t="shared" si="7"/>
        <v>5.6514735906076502E-3</v>
      </c>
      <c r="V16" s="87">
        <f>分析係数表!D19</f>
        <v>7.502387123175556E-4</v>
      </c>
      <c r="W16" s="88">
        <f t="shared" si="8"/>
        <v>0</v>
      </c>
      <c r="X16" s="76">
        <f>分析係数表!E19</f>
        <v>8.1844223161915155E-4</v>
      </c>
      <c r="Y16" s="89">
        <f t="shared" si="9"/>
        <v>0</v>
      </c>
    </row>
    <row r="17" spans="1:25" x14ac:dyDescent="0.2">
      <c r="A17" s="6" t="s">
        <v>5</v>
      </c>
      <c r="B17" s="5" t="s">
        <v>33</v>
      </c>
      <c r="C17" s="90"/>
      <c r="D17" s="76">
        <f>投入係数表!AB17</f>
        <v>0</v>
      </c>
      <c r="E17" s="77">
        <f t="shared" si="0"/>
        <v>0</v>
      </c>
      <c r="F17" s="76">
        <f>分析係数表!C20</f>
        <v>2.5484643868438295E-2</v>
      </c>
      <c r="G17" s="77">
        <f t="shared" si="1"/>
        <v>0</v>
      </c>
      <c r="H17" s="77">
        <v>9.7086301177789168E-4</v>
      </c>
      <c r="I17" s="77">
        <f t="shared" si="2"/>
        <v>9.7086301177789168E-4</v>
      </c>
      <c r="J17" s="76">
        <f>分析係数表!G20</f>
        <v>9.947643979057591E-2</v>
      </c>
      <c r="K17" s="78">
        <f t="shared" si="3"/>
        <v>9.6577995936020632E-5</v>
      </c>
      <c r="L17" s="79"/>
      <c r="M17" s="80"/>
      <c r="N17" s="81">
        <f>分析係数表!H20</f>
        <v>5.9558689324585256E-4</v>
      </c>
      <c r="O17" s="82">
        <f t="shared" si="4"/>
        <v>2.0143356241395141E-2</v>
      </c>
      <c r="P17" s="76">
        <f>分析係数表!C20</f>
        <v>2.5484643868438295E-2</v>
      </c>
      <c r="Q17" s="82">
        <f t="shared" si="5"/>
        <v>5.1334626012703897E-4</v>
      </c>
      <c r="R17" s="83">
        <v>2.0967207987486252E-3</v>
      </c>
      <c r="S17" s="84">
        <f t="shared" si="6"/>
        <v>3.067583810526517E-3</v>
      </c>
      <c r="T17" s="85">
        <f>分析係数表!F20</f>
        <v>0.22338568935427575</v>
      </c>
      <c r="U17" s="86">
        <f t="shared" si="7"/>
        <v>6.8525432416648201E-4</v>
      </c>
      <c r="V17" s="87">
        <f>分析係数表!D20</f>
        <v>0.15532286212914484</v>
      </c>
      <c r="W17" s="88">
        <f t="shared" si="8"/>
        <v>0</v>
      </c>
      <c r="X17" s="76">
        <f>分析係数表!E20</f>
        <v>0.17102966841186737</v>
      </c>
      <c r="Y17" s="89">
        <f t="shared" si="9"/>
        <v>0</v>
      </c>
    </row>
    <row r="18" spans="1:25" x14ac:dyDescent="0.2">
      <c r="A18" s="6" t="s">
        <v>6</v>
      </c>
      <c r="B18" s="5" t="s">
        <v>34</v>
      </c>
      <c r="C18" s="90"/>
      <c r="D18" s="76">
        <f>投入係数表!AB18</f>
        <v>0</v>
      </c>
      <c r="E18" s="77">
        <f t="shared" si="0"/>
        <v>0</v>
      </c>
      <c r="F18" s="76">
        <f>分析係数表!C21</f>
        <v>0.22087867795243854</v>
      </c>
      <c r="G18" s="77">
        <f t="shared" si="1"/>
        <v>0</v>
      </c>
      <c r="H18" s="77">
        <v>1.9921446282310497E-2</v>
      </c>
      <c r="I18" s="77">
        <f t="shared" si="2"/>
        <v>1.9921446282310497E-2</v>
      </c>
      <c r="J18" s="76">
        <f>分析係数表!G21</f>
        <v>0.28511270745603173</v>
      </c>
      <c r="K18" s="78">
        <f t="shared" si="3"/>
        <v>5.679857485989444E-3</v>
      </c>
      <c r="L18" s="79"/>
      <c r="M18" s="80"/>
      <c r="N18" s="81">
        <f>分析係数表!H21</f>
        <v>9.8944274200520651E-4</v>
      </c>
      <c r="O18" s="82">
        <f t="shared" si="4"/>
        <v>3.3463962788124184E-2</v>
      </c>
      <c r="P18" s="76">
        <f>分析係数表!C21</f>
        <v>0.22087867795243854</v>
      </c>
      <c r="Q18" s="82">
        <f t="shared" si="5"/>
        <v>7.3914758596904688E-3</v>
      </c>
      <c r="R18" s="83">
        <v>2.244842489725804E-2</v>
      </c>
      <c r="S18" s="84">
        <f t="shared" si="6"/>
        <v>4.2369871179568537E-2</v>
      </c>
      <c r="T18" s="85">
        <f>分析係数表!F21</f>
        <v>0.42531582858558337</v>
      </c>
      <c r="U18" s="86">
        <f t="shared" si="7"/>
        <v>1.8020576867802621E-2</v>
      </c>
      <c r="V18" s="87">
        <f>分析係数表!D21</f>
        <v>6.1431756254644539E-2</v>
      </c>
      <c r="W18" s="88">
        <f t="shared" si="8"/>
        <v>0</v>
      </c>
      <c r="X18" s="76">
        <f>分析係数表!E21</f>
        <v>5.1523408471637354E-2</v>
      </c>
      <c r="Y18" s="89">
        <f t="shared" si="9"/>
        <v>0</v>
      </c>
    </row>
    <row r="19" spans="1:25" x14ac:dyDescent="0.2">
      <c r="A19" s="6" t="s">
        <v>7</v>
      </c>
      <c r="B19" s="5" t="s">
        <v>269</v>
      </c>
      <c r="C19" s="90"/>
      <c r="D19" s="76">
        <f>投入係数表!AB19</f>
        <v>0</v>
      </c>
      <c r="E19" s="77">
        <f t="shared" si="0"/>
        <v>0</v>
      </c>
      <c r="F19" s="76">
        <f>分析係数表!C22</f>
        <v>2.2900763358778664E-2</v>
      </c>
      <c r="G19" s="77">
        <f t="shared" si="1"/>
        <v>0</v>
      </c>
      <c r="H19" s="77">
        <v>1.0496781437453113E-3</v>
      </c>
      <c r="I19" s="77">
        <f t="shared" si="2"/>
        <v>1.0496781437453113E-3</v>
      </c>
      <c r="J19" s="76">
        <f>分析係数表!G22</f>
        <v>0.19537275064267351</v>
      </c>
      <c r="K19" s="78">
        <f t="shared" si="3"/>
        <v>2.050785062330171E-4</v>
      </c>
      <c r="L19" s="79"/>
      <c r="M19" s="80"/>
      <c r="N19" s="81">
        <f>分析係数表!H22</f>
        <v>4.8031201068213912E-5</v>
      </c>
      <c r="O19" s="82">
        <f t="shared" si="4"/>
        <v>1.6244642130157372E-3</v>
      </c>
      <c r="P19" s="76">
        <f>分析係数表!C22</f>
        <v>2.2900763358778664E-2</v>
      </c>
      <c r="Q19" s="82">
        <f t="shared" si="5"/>
        <v>3.7201470527078012E-5</v>
      </c>
      <c r="R19" s="83">
        <v>4.684047093207276E-4</v>
      </c>
      <c r="S19" s="84">
        <f t="shared" si="6"/>
        <v>1.5180828530660388E-3</v>
      </c>
      <c r="T19" s="85">
        <f>分析係数表!F22</f>
        <v>0.41388174807197942</v>
      </c>
      <c r="U19" s="86">
        <f t="shared" si="7"/>
        <v>6.2830678494507001E-4</v>
      </c>
      <c r="V19" s="87">
        <f>分析係数表!D22</f>
        <v>2.313624678663239E-2</v>
      </c>
      <c r="W19" s="88">
        <f t="shared" si="8"/>
        <v>0</v>
      </c>
      <c r="X19" s="76">
        <f>分析係数表!E22</f>
        <v>1.713796058269066E-2</v>
      </c>
      <c r="Y19" s="89">
        <f t="shared" si="9"/>
        <v>0</v>
      </c>
    </row>
    <row r="20" spans="1:25" x14ac:dyDescent="0.2">
      <c r="A20" s="6" t="s">
        <v>8</v>
      </c>
      <c r="B20" s="5" t="s">
        <v>270</v>
      </c>
      <c r="C20" s="90"/>
      <c r="D20" s="76">
        <f>投入係数表!AB20</f>
        <v>0</v>
      </c>
      <c r="E20" s="77">
        <f t="shared" si="0"/>
        <v>0</v>
      </c>
      <c r="F20" s="76">
        <f>分析係数表!C23</f>
        <v>0</v>
      </c>
      <c r="G20" s="77">
        <f t="shared" si="1"/>
        <v>0</v>
      </c>
      <c r="H20" s="77">
        <v>0</v>
      </c>
      <c r="I20" s="77">
        <f t="shared" si="2"/>
        <v>0</v>
      </c>
      <c r="J20" s="76">
        <f>分析係数表!G23</f>
        <v>0.21568627450980393</v>
      </c>
      <c r="K20" s="78">
        <f t="shared" si="3"/>
        <v>0</v>
      </c>
      <c r="L20" s="79"/>
      <c r="M20" s="80"/>
      <c r="N20" s="81">
        <f>分析係数表!H23</f>
        <v>2.8818720640928347E-5</v>
      </c>
      <c r="O20" s="82">
        <f t="shared" si="4"/>
        <v>9.7467852780944229E-4</v>
      </c>
      <c r="P20" s="76">
        <f>分析係数表!C23</f>
        <v>0</v>
      </c>
      <c r="Q20" s="82">
        <f t="shared" si="5"/>
        <v>0</v>
      </c>
      <c r="R20" s="83">
        <v>0</v>
      </c>
      <c r="S20" s="84">
        <f t="shared" si="6"/>
        <v>0</v>
      </c>
      <c r="T20" s="85">
        <f>分析係数表!F23</f>
        <v>0.44049247606019154</v>
      </c>
      <c r="U20" s="86">
        <f t="shared" si="7"/>
        <v>0</v>
      </c>
      <c r="V20" s="87">
        <f>分析係数表!D23</f>
        <v>5.6087551299589603E-2</v>
      </c>
      <c r="W20" s="88">
        <f t="shared" si="8"/>
        <v>0</v>
      </c>
      <c r="X20" s="76">
        <f>分析係数表!E23</f>
        <v>5.0615595075239397E-2</v>
      </c>
      <c r="Y20" s="89">
        <f t="shared" si="9"/>
        <v>0</v>
      </c>
    </row>
    <row r="21" spans="1:25" x14ac:dyDescent="0.2">
      <c r="A21" s="6" t="s">
        <v>9</v>
      </c>
      <c r="B21" s="5" t="s">
        <v>271</v>
      </c>
      <c r="C21" s="90"/>
      <c r="D21" s="76">
        <f>投入係数表!AB21</f>
        <v>0</v>
      </c>
      <c r="E21" s="77">
        <f t="shared" si="0"/>
        <v>0</v>
      </c>
      <c r="F21" s="76">
        <f>分析係数表!C24</f>
        <v>0.12778993435448582</v>
      </c>
      <c r="G21" s="77">
        <f t="shared" si="1"/>
        <v>0</v>
      </c>
      <c r="H21" s="77">
        <v>4.5561087179324554E-3</v>
      </c>
      <c r="I21" s="77">
        <f t="shared" si="2"/>
        <v>4.5561087179324554E-3</v>
      </c>
      <c r="J21" s="76">
        <f>分析係数表!G24</f>
        <v>0.20582120582120583</v>
      </c>
      <c r="K21" s="78">
        <f t="shared" si="3"/>
        <v>9.3774379017736614E-4</v>
      </c>
      <c r="L21" s="79"/>
      <c r="M21" s="80"/>
      <c r="N21" s="81">
        <f>分析係数表!H24</f>
        <v>3.7464336833206854E-4</v>
      </c>
      <c r="O21" s="82">
        <f t="shared" si="4"/>
        <v>1.267082086152275E-2</v>
      </c>
      <c r="P21" s="76">
        <f>分析係数表!C24</f>
        <v>0.12778993435448582</v>
      </c>
      <c r="Q21" s="82">
        <f t="shared" si="5"/>
        <v>1.6192033661114418E-3</v>
      </c>
      <c r="R21" s="83">
        <v>9.2606871046436931E-3</v>
      </c>
      <c r="S21" s="84">
        <f t="shared" si="6"/>
        <v>1.3816795822576149E-2</v>
      </c>
      <c r="T21" s="85">
        <f>分析係数表!F24</f>
        <v>0.38877338877338879</v>
      </c>
      <c r="U21" s="86">
        <f t="shared" si="7"/>
        <v>5.3716025339329313E-3</v>
      </c>
      <c r="V21" s="87">
        <f>分析係数表!D24</f>
        <v>2.0790020790020791E-3</v>
      </c>
      <c r="W21" s="88">
        <f t="shared" si="8"/>
        <v>0</v>
      </c>
      <c r="X21" s="76">
        <f>分析係数表!E24</f>
        <v>0</v>
      </c>
      <c r="Y21" s="89">
        <f t="shared" si="9"/>
        <v>0</v>
      </c>
    </row>
    <row r="22" spans="1:25" x14ac:dyDescent="0.2">
      <c r="A22" s="6" t="s">
        <v>10</v>
      </c>
      <c r="B22" s="5" t="s">
        <v>272</v>
      </c>
      <c r="C22" s="90"/>
      <c r="D22" s="76">
        <f>投入係数表!AB22</f>
        <v>0</v>
      </c>
      <c r="E22" s="77">
        <f t="shared" si="0"/>
        <v>0</v>
      </c>
      <c r="F22" s="76">
        <f>分析係数表!C25</f>
        <v>1.1170547514159801E-2</v>
      </c>
      <c r="G22" s="77">
        <f t="shared" si="1"/>
        <v>0</v>
      </c>
      <c r="H22" s="77">
        <v>9.7894436288671941E-4</v>
      </c>
      <c r="I22" s="77">
        <f t="shared" si="2"/>
        <v>9.7894436288671941E-4</v>
      </c>
      <c r="J22" s="76">
        <f>分析係数表!G25</f>
        <v>0.19560185185185186</v>
      </c>
      <c r="K22" s="78">
        <f t="shared" si="3"/>
        <v>1.914833302405736E-4</v>
      </c>
      <c r="L22" s="79"/>
      <c r="M22" s="80"/>
      <c r="N22" s="81">
        <f>分析係数表!H25</f>
        <v>5.4755569217763858E-4</v>
      </c>
      <c r="O22" s="82">
        <f t="shared" si="4"/>
        <v>1.8518892028379402E-2</v>
      </c>
      <c r="P22" s="76">
        <f>分析係数表!C25</f>
        <v>1.1170547514159801E-2</v>
      </c>
      <c r="Q22" s="82">
        <f t="shared" si="5"/>
        <v>2.0686616331260727E-4</v>
      </c>
      <c r="R22" s="83">
        <v>2.134915198363195E-3</v>
      </c>
      <c r="S22" s="84">
        <f t="shared" si="6"/>
        <v>3.1138595612499147E-3</v>
      </c>
      <c r="T22" s="85">
        <f>分析係数表!F25</f>
        <v>0.34722222222222221</v>
      </c>
      <c r="U22" s="86">
        <f t="shared" si="7"/>
        <v>1.0812012365451092E-3</v>
      </c>
      <c r="V22" s="87">
        <f>分析係数表!D25</f>
        <v>0.24652777777777779</v>
      </c>
      <c r="W22" s="88">
        <f t="shared" si="8"/>
        <v>0</v>
      </c>
      <c r="X22" s="76">
        <f>分析係数表!E25</f>
        <v>0.22337962962962962</v>
      </c>
      <c r="Y22" s="89">
        <f t="shared" si="9"/>
        <v>0</v>
      </c>
    </row>
    <row r="23" spans="1:25" x14ac:dyDescent="0.2">
      <c r="A23" s="6" t="s">
        <v>11</v>
      </c>
      <c r="B23" s="5" t="s">
        <v>35</v>
      </c>
      <c r="C23" s="90"/>
      <c r="D23" s="76">
        <f>投入係数表!AB23</f>
        <v>0</v>
      </c>
      <c r="E23" s="77">
        <f t="shared" si="0"/>
        <v>0</v>
      </c>
      <c r="F23" s="76">
        <f>分析係数表!C26</f>
        <v>0.68426150121065377</v>
      </c>
      <c r="G23" s="77">
        <f t="shared" si="1"/>
        <v>0</v>
      </c>
      <c r="H23" s="77">
        <v>2.5776940182939176E-2</v>
      </c>
      <c r="I23" s="77">
        <f t="shared" si="2"/>
        <v>2.5776940182939176E-2</v>
      </c>
      <c r="J23" s="76">
        <f>分析係数表!G26</f>
        <v>0.19646752810874307</v>
      </c>
      <c r="K23" s="78">
        <f t="shared" si="3"/>
        <v>5.0643317199489911E-3</v>
      </c>
      <c r="L23" s="79"/>
      <c r="M23" s="80"/>
      <c r="N23" s="81">
        <f>分析係数表!H26</f>
        <v>1.1546700736798624E-2</v>
      </c>
      <c r="O23" s="82">
        <f t="shared" si="4"/>
        <v>0.39052119680898317</v>
      </c>
      <c r="P23" s="76">
        <f>分析係数表!C26</f>
        <v>0.68426150121065377</v>
      </c>
      <c r="Q23" s="82">
        <f t="shared" si="5"/>
        <v>0.26721862038309602</v>
      </c>
      <c r="R23" s="83">
        <v>0.30633228733866652</v>
      </c>
      <c r="S23" s="84">
        <f t="shared" si="6"/>
        <v>0.33210922752160571</v>
      </c>
      <c r="T23" s="85">
        <f>分析係数表!F26</f>
        <v>0.33441013592884711</v>
      </c>
      <c r="U23" s="86">
        <f t="shared" si="7"/>
        <v>0.11106069191872457</v>
      </c>
      <c r="V23" s="87">
        <f>分析係数表!D26</f>
        <v>3.0416177210941434E-2</v>
      </c>
      <c r="W23" s="88">
        <f t="shared" si="8"/>
        <v>0</v>
      </c>
      <c r="X23" s="76">
        <f>分析係数表!E26</f>
        <v>3.3227051518711193E-2</v>
      </c>
      <c r="Y23" s="89">
        <f t="shared" si="9"/>
        <v>0</v>
      </c>
    </row>
    <row r="24" spans="1:25" x14ac:dyDescent="0.2">
      <c r="A24" s="6" t="s">
        <v>12</v>
      </c>
      <c r="B24" s="5" t="s">
        <v>366</v>
      </c>
      <c r="C24" s="90"/>
      <c r="D24" s="76">
        <f>投入係数表!AB24</f>
        <v>0</v>
      </c>
      <c r="E24" s="77">
        <f t="shared" si="0"/>
        <v>0</v>
      </c>
      <c r="F24" s="76">
        <f>分析係数表!C27</f>
        <v>0.55841188231933736</v>
      </c>
      <c r="G24" s="77">
        <f t="shared" si="1"/>
        <v>0</v>
      </c>
      <c r="H24" s="77">
        <v>2.9389800028380626E-3</v>
      </c>
      <c r="I24" s="77">
        <f t="shared" si="2"/>
        <v>2.9389800028380626E-3</v>
      </c>
      <c r="J24" s="76">
        <f>分析係数表!G27</f>
        <v>0.17085913312693499</v>
      </c>
      <c r="K24" s="78">
        <f t="shared" si="3"/>
        <v>5.0215157556230826E-4</v>
      </c>
      <c r="L24" s="79"/>
      <c r="M24" s="80"/>
      <c r="N24" s="81">
        <f>分析係数表!H27</f>
        <v>1.1844494183421551E-2</v>
      </c>
      <c r="O24" s="82">
        <f t="shared" si="4"/>
        <v>0.40059287492968076</v>
      </c>
      <c r="P24" s="76">
        <f>分析係数表!C27</f>
        <v>0.55841188231933736</v>
      </c>
      <c r="Q24" s="82">
        <f t="shared" si="5"/>
        <v>0.22369582133319793</v>
      </c>
      <c r="R24" s="83">
        <v>0.22900101115360544</v>
      </c>
      <c r="S24" s="84">
        <f t="shared" si="6"/>
        <v>0.23193999115644351</v>
      </c>
      <c r="T24" s="85">
        <f>分析係数表!F27</f>
        <v>0.32159442724458204</v>
      </c>
      <c r="U24" s="86">
        <f t="shared" si="7"/>
        <v>7.4590608611069878E-2</v>
      </c>
      <c r="V24" s="87">
        <f>分析係数表!D27</f>
        <v>0</v>
      </c>
      <c r="W24" s="88">
        <f t="shared" si="8"/>
        <v>0</v>
      </c>
      <c r="X24" s="76">
        <f>分析係数表!E27</f>
        <v>0</v>
      </c>
      <c r="Y24" s="89">
        <f t="shared" si="9"/>
        <v>0</v>
      </c>
    </row>
    <row r="25" spans="1:25" x14ac:dyDescent="0.2">
      <c r="A25" s="6" t="s">
        <v>13</v>
      </c>
      <c r="B25" s="5" t="s">
        <v>192</v>
      </c>
      <c r="C25" s="90"/>
      <c r="D25" s="76">
        <f>投入係数表!AB25</f>
        <v>0</v>
      </c>
      <c r="E25" s="77">
        <f t="shared" si="0"/>
        <v>0</v>
      </c>
      <c r="F25" s="76">
        <f>分析係数表!C28</f>
        <v>4.6678935921030562E-2</v>
      </c>
      <c r="G25" s="77">
        <f t="shared" si="1"/>
        <v>0</v>
      </c>
      <c r="H25" s="77">
        <v>5.4022015252840434E-3</v>
      </c>
      <c r="I25" s="77">
        <f t="shared" si="2"/>
        <v>5.4022015252840434E-3</v>
      </c>
      <c r="J25" s="76">
        <f>分析係数表!G28</f>
        <v>0.12480417754569191</v>
      </c>
      <c r="K25" s="78">
        <f t="shared" si="3"/>
        <v>6.7421731829915739E-4</v>
      </c>
      <c r="L25" s="79"/>
      <c r="M25" s="80"/>
      <c r="N25" s="81">
        <f>分析係数表!H28</f>
        <v>2.1854196486037331E-2</v>
      </c>
      <c r="O25" s="82">
        <f t="shared" si="4"/>
        <v>0.73913121692216044</v>
      </c>
      <c r="P25" s="76">
        <f>分析係数表!C28</f>
        <v>4.6678935921030562E-2</v>
      </c>
      <c r="Q25" s="82">
        <f t="shared" si="5"/>
        <v>3.4501858711942869E-2</v>
      </c>
      <c r="R25" s="83">
        <v>3.7167790813764943E-2</v>
      </c>
      <c r="S25" s="84">
        <f t="shared" si="6"/>
        <v>4.2569992339048984E-2</v>
      </c>
      <c r="T25" s="85">
        <f>分析係数表!F28</f>
        <v>0.21409921671018275</v>
      </c>
      <c r="U25" s="86">
        <f t="shared" si="7"/>
        <v>9.1142020151488683E-3</v>
      </c>
      <c r="V25" s="87">
        <f>分析係数表!D28</f>
        <v>3.7075718015665796E-2</v>
      </c>
      <c r="W25" s="88">
        <f t="shared" si="8"/>
        <v>0</v>
      </c>
      <c r="X25" s="76">
        <f>分析係数表!E28</f>
        <v>3.3420365535248041E-2</v>
      </c>
      <c r="Y25" s="89">
        <f t="shared" si="9"/>
        <v>0</v>
      </c>
    </row>
    <row r="26" spans="1:25" x14ac:dyDescent="0.2">
      <c r="A26" s="6" t="s">
        <v>14</v>
      </c>
      <c r="B26" s="5" t="s">
        <v>50</v>
      </c>
      <c r="C26" s="90"/>
      <c r="D26" s="76">
        <f>投入係数表!AB26</f>
        <v>3.7365716954694066E-3</v>
      </c>
      <c r="E26" s="77">
        <f t="shared" si="0"/>
        <v>0.37365716954694067</v>
      </c>
      <c r="F26" s="76">
        <f>分析係数表!C29</f>
        <v>0.714898177920686</v>
      </c>
      <c r="G26" s="77">
        <f t="shared" si="1"/>
        <v>0.26712682967610873</v>
      </c>
      <c r="H26" s="77">
        <v>0.57075716855052139</v>
      </c>
      <c r="I26" s="77">
        <f t="shared" si="2"/>
        <v>0.57075716855052139</v>
      </c>
      <c r="J26" s="76">
        <f>分析係数表!G29</f>
        <v>0.2589450092051549</v>
      </c>
      <c r="K26" s="78">
        <f t="shared" si="3"/>
        <v>0.14779472026422291</v>
      </c>
      <c r="L26" s="79"/>
      <c r="M26" s="80"/>
      <c r="N26" s="81">
        <f>分析係数表!H29</f>
        <v>1.0662926637143489E-2</v>
      </c>
      <c r="O26" s="82">
        <f t="shared" si="4"/>
        <v>0.36063105528949363</v>
      </c>
      <c r="P26" s="76">
        <f>分析係数表!C29</f>
        <v>0.714898177920686</v>
      </c>
      <c r="Q26" s="82">
        <f t="shared" si="5"/>
        <v>0.25781448432807319</v>
      </c>
      <c r="R26" s="83">
        <v>0.43509119734950602</v>
      </c>
      <c r="S26" s="84">
        <f t="shared" si="6"/>
        <v>1.0058483659000275</v>
      </c>
      <c r="T26" s="85">
        <f>分析係数表!F29</f>
        <v>0.37284879532538223</v>
      </c>
      <c r="U26" s="86">
        <f t="shared" si="7"/>
        <v>0.3750293515058295</v>
      </c>
      <c r="V26" s="87">
        <f>分析係数表!D29</f>
        <v>6.5236532458176578E-3</v>
      </c>
      <c r="W26" s="88">
        <f t="shared" si="8"/>
        <v>0</v>
      </c>
      <c r="X26" s="76">
        <f>分析係数表!E29</f>
        <v>4.8026895061234294E-3</v>
      </c>
      <c r="Y26" s="89">
        <f t="shared" si="9"/>
        <v>0</v>
      </c>
    </row>
    <row r="27" spans="1:25" x14ac:dyDescent="0.2">
      <c r="A27" s="6" t="s">
        <v>15</v>
      </c>
      <c r="B27" s="5" t="s">
        <v>36</v>
      </c>
      <c r="C27" s="90"/>
      <c r="D27" s="76">
        <f>投入係数表!AB27</f>
        <v>2.8024287716020553E-3</v>
      </c>
      <c r="E27" s="77">
        <f t="shared" si="0"/>
        <v>0.28024287716020552</v>
      </c>
      <c r="F27" s="76">
        <f>分析係数表!C30</f>
        <v>1</v>
      </c>
      <c r="G27" s="77">
        <f t="shared" si="1"/>
        <v>0.28024287716020552</v>
      </c>
      <c r="H27" s="77">
        <v>0.44290046649857601</v>
      </c>
      <c r="I27" s="77">
        <f t="shared" si="2"/>
        <v>0.44290046649857601</v>
      </c>
      <c r="J27" s="76">
        <f>分析係数表!G30</f>
        <v>0.34457852549986789</v>
      </c>
      <c r="K27" s="78">
        <f t="shared" si="3"/>
        <v>0.15261398968928297</v>
      </c>
      <c r="L27" s="79"/>
      <c r="M27" s="80"/>
      <c r="N27" s="81">
        <f>分析係数表!H30</f>
        <v>0</v>
      </c>
      <c r="O27" s="82">
        <f t="shared" si="4"/>
        <v>0</v>
      </c>
      <c r="P27" s="76">
        <f>分析係数表!C30</f>
        <v>1</v>
      </c>
      <c r="Q27" s="82">
        <f t="shared" si="5"/>
        <v>0</v>
      </c>
      <c r="R27" s="83">
        <v>7.103126654772722E-2</v>
      </c>
      <c r="S27" s="84">
        <f t="shared" si="6"/>
        <v>0.51393173304630324</v>
      </c>
      <c r="T27" s="85">
        <f>分析係数表!F30</f>
        <v>0.44032414339822074</v>
      </c>
      <c r="U27" s="86">
        <f t="shared" si="7"/>
        <v>0.22629655011877653</v>
      </c>
      <c r="V27" s="87">
        <f>分析係数表!D30</f>
        <v>0.11177662291905223</v>
      </c>
      <c r="W27" s="88">
        <f t="shared" si="8"/>
        <v>0</v>
      </c>
      <c r="X27" s="76">
        <f>分析係数表!E30</f>
        <v>7.5662820399894304E-2</v>
      </c>
      <c r="Y27" s="89">
        <f t="shared" si="9"/>
        <v>0</v>
      </c>
    </row>
    <row r="28" spans="1:25" x14ac:dyDescent="0.2">
      <c r="A28" s="6" t="s">
        <v>16</v>
      </c>
      <c r="B28" s="5" t="s">
        <v>193</v>
      </c>
      <c r="C28" s="90"/>
      <c r="D28" s="76">
        <f>投入係数表!AB28</f>
        <v>7.6599719757122833E-2</v>
      </c>
      <c r="E28" s="77">
        <f t="shared" si="0"/>
        <v>7.6599719757122831</v>
      </c>
      <c r="F28" s="76">
        <f>分析係数表!C31</f>
        <v>0.96265092809515229</v>
      </c>
      <c r="G28" s="77">
        <f t="shared" si="1"/>
        <v>7.3738791316022869</v>
      </c>
      <c r="H28" s="77">
        <v>8.3217851189735388</v>
      </c>
      <c r="I28" s="77">
        <f t="shared" si="2"/>
        <v>8.3217851189735388</v>
      </c>
      <c r="J28" s="76">
        <f>分析係数表!G31</f>
        <v>7.0888135593220339E-2</v>
      </c>
      <c r="K28" s="78">
        <f t="shared" si="3"/>
        <v>0.58991583189143948</v>
      </c>
      <c r="L28" s="79"/>
      <c r="M28" s="80"/>
      <c r="N28" s="81">
        <f>分析係数表!H31</f>
        <v>2.4361425181798096E-2</v>
      </c>
      <c r="O28" s="82">
        <f t="shared" si="4"/>
        <v>0.82392824884158189</v>
      </c>
      <c r="P28" s="76">
        <f>分析係数表!C31</f>
        <v>0.96265092809515229</v>
      </c>
      <c r="Q28" s="82">
        <f t="shared" si="5"/>
        <v>0.79315529343116242</v>
      </c>
      <c r="R28" s="83">
        <v>1.1281809479740192</v>
      </c>
      <c r="S28" s="84">
        <f t="shared" si="6"/>
        <v>9.4499660669475585</v>
      </c>
      <c r="T28" s="85">
        <f>分析係数表!F31</f>
        <v>0.34461468926553673</v>
      </c>
      <c r="U28" s="86">
        <f t="shared" si="7"/>
        <v>3.2565971197309991</v>
      </c>
      <c r="V28" s="87">
        <f>分析係数表!D31</f>
        <v>2.2598870056497176E-3</v>
      </c>
      <c r="W28" s="88">
        <f t="shared" si="8"/>
        <v>0</v>
      </c>
      <c r="X28" s="76">
        <f>分析係数表!E31</f>
        <v>1.9706214689265535E-3</v>
      </c>
      <c r="Y28" s="89">
        <f t="shared" si="9"/>
        <v>0</v>
      </c>
    </row>
    <row r="29" spans="1:25" x14ac:dyDescent="0.2">
      <c r="A29" s="6" t="s">
        <v>17</v>
      </c>
      <c r="B29" s="5" t="s">
        <v>273</v>
      </c>
      <c r="C29" s="90"/>
      <c r="D29" s="76">
        <f>投入係数表!AB29</f>
        <v>9.3414292386735168E-3</v>
      </c>
      <c r="E29" s="77">
        <f t="shared" si="0"/>
        <v>0.93414292386735165</v>
      </c>
      <c r="F29" s="76">
        <f>分析係数表!C32</f>
        <v>0.97339246119733924</v>
      </c>
      <c r="G29" s="77">
        <f t="shared" si="1"/>
        <v>0.90928767977332015</v>
      </c>
      <c r="H29" s="77">
        <v>1.017934171388029</v>
      </c>
      <c r="I29" s="77">
        <f t="shared" si="2"/>
        <v>1.017934171388029</v>
      </c>
      <c r="J29" s="76">
        <f>分析係数表!G32</f>
        <v>0.14027149321266968</v>
      </c>
      <c r="K29" s="78">
        <f t="shared" si="3"/>
        <v>0.14278714621280045</v>
      </c>
      <c r="L29" s="79"/>
      <c r="M29" s="80"/>
      <c r="N29" s="81">
        <f>分析係数表!H32</f>
        <v>6.9260991940364464E-3</v>
      </c>
      <c r="O29" s="82">
        <f t="shared" si="4"/>
        <v>0.23424773951686928</v>
      </c>
      <c r="P29" s="76">
        <f>分析係数表!C32</f>
        <v>0.97339246119733924</v>
      </c>
      <c r="Q29" s="82">
        <f t="shared" si="5"/>
        <v>0.22801498369823861</v>
      </c>
      <c r="R29" s="83">
        <v>0.30653398366937568</v>
      </c>
      <c r="S29" s="84">
        <f t="shared" si="6"/>
        <v>1.3244681550574047</v>
      </c>
      <c r="T29" s="85">
        <f>分析係数表!F32</f>
        <v>0.48190045248868779</v>
      </c>
      <c r="U29" s="86">
        <f t="shared" si="7"/>
        <v>0.63826180322902082</v>
      </c>
      <c r="V29" s="87">
        <f>分析係数表!D32</f>
        <v>3.0542986425339366E-2</v>
      </c>
      <c r="W29" s="88">
        <f t="shared" si="8"/>
        <v>0</v>
      </c>
      <c r="X29" s="76">
        <f>分析係数表!E32</f>
        <v>4.6380090497737558E-2</v>
      </c>
      <c r="Y29" s="89">
        <f t="shared" si="9"/>
        <v>0</v>
      </c>
    </row>
    <row r="30" spans="1:25" x14ac:dyDescent="0.2">
      <c r="A30" s="6" t="s">
        <v>18</v>
      </c>
      <c r="B30" s="5" t="s">
        <v>274</v>
      </c>
      <c r="C30" s="75">
        <f>最終需要_まとめ!C31</f>
        <v>100</v>
      </c>
      <c r="D30" s="76">
        <f>投入係数表!AB30</f>
        <v>0</v>
      </c>
      <c r="E30" s="77">
        <f t="shared" si="0"/>
        <v>0</v>
      </c>
      <c r="F30" s="76">
        <f>分析係数表!C33</f>
        <v>0.73613503272476755</v>
      </c>
      <c r="G30" s="77">
        <f t="shared" si="1"/>
        <v>0</v>
      </c>
      <c r="H30" s="77">
        <v>0.11686182011990469</v>
      </c>
      <c r="I30" s="77">
        <f t="shared" si="2"/>
        <v>100.11686182011991</v>
      </c>
      <c r="J30" s="76">
        <f>分析係数表!G33</f>
        <v>0.507239607659972</v>
      </c>
      <c r="K30" s="78">
        <f t="shared" si="3"/>
        <v>50.783237709785254</v>
      </c>
      <c r="L30" s="79"/>
      <c r="M30" s="80"/>
      <c r="N30" s="81">
        <f>分析係数表!H33</f>
        <v>1.0278677028597778E-3</v>
      </c>
      <c r="O30" s="82">
        <f t="shared" si="4"/>
        <v>3.4763534158536773E-2</v>
      </c>
      <c r="P30" s="76">
        <f>分析係数表!C33</f>
        <v>0.73613503272476755</v>
      </c>
      <c r="Q30" s="82">
        <f t="shared" si="5"/>
        <v>2.5590655355423042E-2</v>
      </c>
      <c r="R30" s="83">
        <v>0.12329862765175945</v>
      </c>
      <c r="S30" s="84">
        <f t="shared" si="6"/>
        <v>100.24016044777167</v>
      </c>
      <c r="T30" s="85">
        <f>分析係数表!F33</f>
        <v>0.64409154600653895</v>
      </c>
      <c r="U30" s="86">
        <f t="shared" si="7"/>
        <v>64.563839914748769</v>
      </c>
      <c r="V30" s="87">
        <f>分析係数表!D33</f>
        <v>0.11583372255955161</v>
      </c>
      <c r="W30" s="88">
        <f t="shared" si="8"/>
        <v>12</v>
      </c>
      <c r="X30" s="76">
        <f>分析係数表!E33</f>
        <v>0.11116300794021486</v>
      </c>
      <c r="Y30" s="89">
        <f t="shared" si="9"/>
        <v>11</v>
      </c>
    </row>
    <row r="31" spans="1:25" x14ac:dyDescent="0.2">
      <c r="A31" s="6" t="s">
        <v>19</v>
      </c>
      <c r="B31" s="5" t="s">
        <v>275</v>
      </c>
      <c r="C31" s="90"/>
      <c r="D31" s="76">
        <f>投入係数表!AB31</f>
        <v>1.5413358243811303E-2</v>
      </c>
      <c r="E31" s="77">
        <f t="shared" si="0"/>
        <v>1.5413358243811304</v>
      </c>
      <c r="F31" s="76">
        <f>分析係数表!C34</f>
        <v>0.16452089215864052</v>
      </c>
      <c r="G31" s="77">
        <f t="shared" si="1"/>
        <v>0.25358194494325725</v>
      </c>
      <c r="H31" s="77">
        <v>0.34460656303388765</v>
      </c>
      <c r="I31" s="77">
        <f t="shared" si="2"/>
        <v>0.34460656303388765</v>
      </c>
      <c r="J31" s="76">
        <f>分析係数表!G34</f>
        <v>0.42495687176538238</v>
      </c>
      <c r="K31" s="78">
        <f t="shared" si="3"/>
        <v>0.14644292701670095</v>
      </c>
      <c r="L31" s="79"/>
      <c r="M31" s="80"/>
      <c r="N31" s="81">
        <f>分析係数表!H34</f>
        <v>0.1722879182316833</v>
      </c>
      <c r="O31" s="82">
        <f t="shared" si="4"/>
        <v>5.8269531320874481</v>
      </c>
      <c r="P31" s="76">
        <f>分析係数表!C34</f>
        <v>0.16452089215864052</v>
      </c>
      <c r="Q31" s="82">
        <f t="shared" si="5"/>
        <v>0.95865552785761166</v>
      </c>
      <c r="R31" s="83">
        <v>1.0776871941381254</v>
      </c>
      <c r="S31" s="84">
        <f t="shared" si="6"/>
        <v>1.4222937571720131</v>
      </c>
      <c r="T31" s="85">
        <f>分析係数表!F34</f>
        <v>0.6985815602836879</v>
      </c>
      <c r="U31" s="86">
        <f t="shared" si="7"/>
        <v>0.99358819206697369</v>
      </c>
      <c r="V31" s="87">
        <f>分析係数表!D34</f>
        <v>0.35882691201840139</v>
      </c>
      <c r="W31" s="88">
        <f t="shared" si="8"/>
        <v>1</v>
      </c>
      <c r="X31" s="76">
        <f>分析係数表!E34</f>
        <v>0.25177304964539005</v>
      </c>
      <c r="Y31" s="89">
        <f t="shared" si="9"/>
        <v>0</v>
      </c>
    </row>
    <row r="32" spans="1:25" x14ac:dyDescent="0.2">
      <c r="A32" s="6" t="s">
        <v>20</v>
      </c>
      <c r="B32" s="5" t="s">
        <v>37</v>
      </c>
      <c r="C32" s="90"/>
      <c r="D32" s="76">
        <f>投入係数表!AB32</f>
        <v>2.6156001868285848E-2</v>
      </c>
      <c r="E32" s="77">
        <f t="shared" si="0"/>
        <v>2.6156001868285848</v>
      </c>
      <c r="F32" s="76">
        <f>分析係数表!C35</f>
        <v>0.4086737714624038</v>
      </c>
      <c r="G32" s="77">
        <f t="shared" si="1"/>
        <v>1.0689271929890056</v>
      </c>
      <c r="H32" s="77">
        <v>1.2035131117240034</v>
      </c>
      <c r="I32" s="77">
        <f t="shared" si="2"/>
        <v>1.2035131117240034</v>
      </c>
      <c r="J32" s="76">
        <f>分析係数表!G35</f>
        <v>0.3140916808149406</v>
      </c>
      <c r="K32" s="78">
        <f t="shared" si="3"/>
        <v>0.37801345614421161</v>
      </c>
      <c r="L32" s="79"/>
      <c r="M32" s="80"/>
      <c r="N32" s="81">
        <f>分析係数表!H35</f>
        <v>6.449629679439764E-2</v>
      </c>
      <c r="O32" s="82">
        <f t="shared" si="4"/>
        <v>2.1813305452375316</v>
      </c>
      <c r="P32" s="76">
        <f>分析係数表!C35</f>
        <v>0.4086737714624038</v>
      </c>
      <c r="Q32" s="82">
        <f t="shared" si="5"/>
        <v>0.89145258072836364</v>
      </c>
      <c r="R32" s="83">
        <v>1.0091786925119108</v>
      </c>
      <c r="S32" s="84">
        <f t="shared" si="6"/>
        <v>2.2126918042359143</v>
      </c>
      <c r="T32" s="85">
        <f>分析係数表!F35</f>
        <v>0.64261460101867574</v>
      </c>
      <c r="U32" s="86">
        <f t="shared" si="7"/>
        <v>1.4219080609563559</v>
      </c>
      <c r="V32" s="87">
        <f>分析係数表!D35</f>
        <v>5.9932088285229203E-2</v>
      </c>
      <c r="W32" s="88">
        <f t="shared" si="8"/>
        <v>0</v>
      </c>
      <c r="X32" s="76">
        <f>分析係数表!E35</f>
        <v>5.2631578947368418E-2</v>
      </c>
      <c r="Y32" s="89">
        <f t="shared" si="9"/>
        <v>0</v>
      </c>
    </row>
    <row r="33" spans="1:25" x14ac:dyDescent="0.2">
      <c r="A33" s="6" t="s">
        <v>21</v>
      </c>
      <c r="B33" s="5" t="s">
        <v>38</v>
      </c>
      <c r="C33" s="90"/>
      <c r="D33" s="76">
        <f>投入係数表!AB33</f>
        <v>9.3414292386735165E-4</v>
      </c>
      <c r="E33" s="77">
        <f t="shared" si="0"/>
        <v>9.3414292386735168E-2</v>
      </c>
      <c r="F33" s="76">
        <f>分析係数表!C36</f>
        <v>0.74689610106730564</v>
      </c>
      <c r="G33" s="77">
        <f t="shared" si="1"/>
        <v>6.9770770767613788E-2</v>
      </c>
      <c r="H33" s="77">
        <v>0.17699155706364786</v>
      </c>
      <c r="I33" s="77">
        <f t="shared" si="2"/>
        <v>0.17699155706364786</v>
      </c>
      <c r="J33" s="76">
        <f>分析係数表!G36</f>
        <v>1.5876708345449259E-2</v>
      </c>
      <c r="K33" s="78">
        <f t="shared" si="3"/>
        <v>2.8100433311064768E-3</v>
      </c>
      <c r="L33" s="79"/>
      <c r="M33" s="80"/>
      <c r="N33" s="81">
        <f>分析係数表!H36</f>
        <v>4.3132018559256094E-2</v>
      </c>
      <c r="O33" s="82">
        <f t="shared" si="4"/>
        <v>1.4587688632881319</v>
      </c>
      <c r="P33" s="76">
        <f>分析係数表!C36</f>
        <v>0.74689610106730564</v>
      </c>
      <c r="Q33" s="82">
        <f t="shared" si="5"/>
        <v>1.0895487763482912</v>
      </c>
      <c r="R33" s="83">
        <v>1.2561372511128222</v>
      </c>
      <c r="S33" s="84">
        <f t="shared" si="6"/>
        <v>1.4331288081764699</v>
      </c>
      <c r="T33" s="85">
        <f>分析係数表!F36</f>
        <v>0.88601337598138996</v>
      </c>
      <c r="U33" s="86">
        <f t="shared" si="7"/>
        <v>1.2697712935486198</v>
      </c>
      <c r="V33" s="87">
        <f>分析係数表!D36</f>
        <v>1.0468159348647864E-2</v>
      </c>
      <c r="W33" s="88">
        <f t="shared" si="8"/>
        <v>0</v>
      </c>
      <c r="X33" s="76">
        <f>分析係数表!E36</f>
        <v>4.1291072986333237E-3</v>
      </c>
      <c r="Y33" s="89">
        <f t="shared" si="9"/>
        <v>0</v>
      </c>
    </row>
    <row r="34" spans="1:25" x14ac:dyDescent="0.2">
      <c r="A34" s="6" t="s">
        <v>22</v>
      </c>
      <c r="B34" s="5" t="s">
        <v>378</v>
      </c>
      <c r="C34" s="90"/>
      <c r="D34" s="76">
        <f>投入係数表!AB34</f>
        <v>4.3904717421765528E-2</v>
      </c>
      <c r="E34" s="77">
        <f t="shared" si="0"/>
        <v>4.3904717421765529</v>
      </c>
      <c r="F34" s="76">
        <f>分析係数表!C37</f>
        <v>0.19184325518019074</v>
      </c>
      <c r="G34" s="77">
        <f t="shared" si="1"/>
        <v>0.84228239079579303</v>
      </c>
      <c r="H34" s="77">
        <v>0.98527064756926586</v>
      </c>
      <c r="I34" s="77">
        <f t="shared" si="2"/>
        <v>0.98527064756926586</v>
      </c>
      <c r="J34" s="76">
        <f>分析係数表!G37</f>
        <v>0.41984423991099423</v>
      </c>
      <c r="K34" s="78">
        <f t="shared" si="3"/>
        <v>0.4136602061353315</v>
      </c>
      <c r="L34" s="79"/>
      <c r="M34" s="80"/>
      <c r="N34" s="81">
        <f>分析係数表!H37</f>
        <v>5.2046609477516596E-2</v>
      </c>
      <c r="O34" s="82">
        <f t="shared" si="4"/>
        <v>1.7602694212238528</v>
      </c>
      <c r="P34" s="76">
        <f>分析係数表!C37</f>
        <v>0.19184325518019074</v>
      </c>
      <c r="Q34" s="82">
        <f t="shared" si="5"/>
        <v>0.33769581576173424</v>
      </c>
      <c r="R34" s="83">
        <v>0.4515364068559462</v>
      </c>
      <c r="S34" s="84">
        <f t="shared" si="6"/>
        <v>1.4368070544252121</v>
      </c>
      <c r="T34" s="85">
        <f>分析係数表!F37</f>
        <v>0.69485182562961467</v>
      </c>
      <c r="U34" s="86">
        <f t="shared" si="7"/>
        <v>0.99836800484486776</v>
      </c>
      <c r="V34" s="87">
        <f>分析係数表!D37</f>
        <v>8.7589764337008186E-2</v>
      </c>
      <c r="W34" s="88">
        <f t="shared" si="8"/>
        <v>0</v>
      </c>
      <c r="X34" s="76">
        <f>分析係数表!E37</f>
        <v>8.1420046525740877E-2</v>
      </c>
      <c r="Y34" s="89">
        <f t="shared" si="9"/>
        <v>0</v>
      </c>
    </row>
    <row r="35" spans="1:25" x14ac:dyDescent="0.2">
      <c r="A35" s="6" t="s">
        <v>23</v>
      </c>
      <c r="B35" s="5" t="s">
        <v>194</v>
      </c>
      <c r="C35" s="90"/>
      <c r="D35" s="76">
        <f>投入係数表!AB35</f>
        <v>9.8085007006071933E-3</v>
      </c>
      <c r="E35" s="77">
        <f t="shared" si="0"/>
        <v>0.98085007006071934</v>
      </c>
      <c r="F35" s="76">
        <f>分析係数表!C38</f>
        <v>3.8450184501845008E-2</v>
      </c>
      <c r="G35" s="77">
        <f t="shared" si="1"/>
        <v>3.7713866162482262E-2</v>
      </c>
      <c r="H35" s="77">
        <v>5.4258449335991291E-2</v>
      </c>
      <c r="I35" s="77">
        <f t="shared" si="2"/>
        <v>5.4258449335991291E-2</v>
      </c>
      <c r="J35" s="76">
        <f>分析係数表!G38</f>
        <v>0.35618279569892475</v>
      </c>
      <c r="K35" s="78">
        <f t="shared" si="3"/>
        <v>1.9325926174781845E-2</v>
      </c>
      <c r="L35" s="79"/>
      <c r="M35" s="80"/>
      <c r="N35" s="81">
        <f>分析係数表!H38</f>
        <v>4.5927434461426143E-2</v>
      </c>
      <c r="O35" s="82">
        <f t="shared" si="4"/>
        <v>1.5533126804856479</v>
      </c>
      <c r="P35" s="76">
        <f>分析係数表!C38</f>
        <v>3.8450184501845008E-2</v>
      </c>
      <c r="Q35" s="82">
        <f t="shared" si="5"/>
        <v>5.9725159153728585E-2</v>
      </c>
      <c r="R35" s="83">
        <v>7.8016908419009726E-2</v>
      </c>
      <c r="S35" s="84">
        <f t="shared" si="6"/>
        <v>0.13227535775500102</v>
      </c>
      <c r="T35" s="85">
        <f>分析係数表!F38</f>
        <v>0.56854838709677424</v>
      </c>
      <c r="U35" s="86">
        <f t="shared" si="7"/>
        <v>7.5204941304254619E-2</v>
      </c>
      <c r="V35" s="87">
        <f>分析係数表!D38</f>
        <v>5.6451612903225805E-2</v>
      </c>
      <c r="W35" s="88">
        <f t="shared" si="8"/>
        <v>0</v>
      </c>
      <c r="X35" s="76">
        <f>分析係数表!E38</f>
        <v>4.7043010752688172E-2</v>
      </c>
      <c r="Y35" s="89">
        <f t="shared" si="9"/>
        <v>0</v>
      </c>
    </row>
    <row r="36" spans="1:25" x14ac:dyDescent="0.2">
      <c r="A36" s="6" t="s">
        <v>24</v>
      </c>
      <c r="B36" s="5" t="s">
        <v>39</v>
      </c>
      <c r="C36" s="90"/>
      <c r="D36" s="76">
        <f>投入係数表!AB36</f>
        <v>0</v>
      </c>
      <c r="E36" s="77">
        <f t="shared" si="0"/>
        <v>0</v>
      </c>
      <c r="F36" s="76">
        <f>分析係数表!C39</f>
        <v>1</v>
      </c>
      <c r="G36" s="77">
        <f t="shared" si="1"/>
        <v>0</v>
      </c>
      <c r="H36" s="77">
        <v>0.50492567727403581</v>
      </c>
      <c r="I36" s="77">
        <f t="shared" si="2"/>
        <v>0.50492567727403581</v>
      </c>
      <c r="J36" s="76">
        <f>分析係数表!G39</f>
        <v>0.35147550111358572</v>
      </c>
      <c r="K36" s="78">
        <f t="shared" si="3"/>
        <v>0.1774690054450084</v>
      </c>
      <c r="L36" s="79"/>
      <c r="M36" s="80"/>
      <c r="N36" s="81">
        <f>分析係数表!H39</f>
        <v>4.1114708114391111E-3</v>
      </c>
      <c r="O36" s="82">
        <f t="shared" si="4"/>
        <v>0.13905413663414709</v>
      </c>
      <c r="P36" s="76">
        <f>分析係数表!C39</f>
        <v>1</v>
      </c>
      <c r="Q36" s="82">
        <f t="shared" si="5"/>
        <v>0.13905413663414709</v>
      </c>
      <c r="R36" s="83">
        <v>0.73521742065242857</v>
      </c>
      <c r="S36" s="84">
        <f t="shared" si="6"/>
        <v>1.2401430979264645</v>
      </c>
      <c r="T36" s="85">
        <f>分析係数表!F39</f>
        <v>0.70211581291759462</v>
      </c>
      <c r="U36" s="86">
        <f t="shared" si="7"/>
        <v>0.8707240793347838</v>
      </c>
      <c r="V36" s="87">
        <f>分析係数表!D39</f>
        <v>7.4053452115812921E-2</v>
      </c>
      <c r="W36" s="88">
        <f t="shared" si="8"/>
        <v>0</v>
      </c>
      <c r="X36" s="76">
        <f>分析係数表!E39</f>
        <v>9.3819599109131402E-2</v>
      </c>
      <c r="Y36" s="89">
        <f t="shared" si="9"/>
        <v>0</v>
      </c>
    </row>
    <row r="37" spans="1:25" x14ac:dyDescent="0.2">
      <c r="A37" s="6" t="s">
        <v>25</v>
      </c>
      <c r="B37" s="5" t="s">
        <v>40</v>
      </c>
      <c r="C37" s="90"/>
      <c r="D37" s="76">
        <f>投入係数表!AB37</f>
        <v>0</v>
      </c>
      <c r="E37" s="77">
        <f t="shared" si="0"/>
        <v>0</v>
      </c>
      <c r="F37" s="76">
        <f>分析係数表!C40</f>
        <v>0.87072171446580526</v>
      </c>
      <c r="G37" s="77">
        <f t="shared" si="1"/>
        <v>0</v>
      </c>
      <c r="H37" s="77">
        <v>1.8104953335557495E-3</v>
      </c>
      <c r="I37" s="77">
        <f t="shared" si="2"/>
        <v>1.8104953335557495E-3</v>
      </c>
      <c r="J37" s="76">
        <f>分析係数表!G40</f>
        <v>0.51632160548710782</v>
      </c>
      <c r="K37" s="78">
        <f t="shared" si="3"/>
        <v>9.3479785734842133E-4</v>
      </c>
      <c r="L37" s="79"/>
      <c r="M37" s="80"/>
      <c r="N37" s="81">
        <f>分析係数表!H40</f>
        <v>3.2209723436344248E-2</v>
      </c>
      <c r="O37" s="82">
        <f t="shared" si="4"/>
        <v>1.0893657012483533</v>
      </c>
      <c r="P37" s="76">
        <f>分析係数表!C40</f>
        <v>0.87072171446580526</v>
      </c>
      <c r="Q37" s="82">
        <f t="shared" si="5"/>
        <v>0.94853437107121041</v>
      </c>
      <c r="R37" s="83">
        <v>0.95047883688573753</v>
      </c>
      <c r="S37" s="84">
        <f t="shared" si="6"/>
        <v>0.95228933221929324</v>
      </c>
      <c r="T37" s="85">
        <f>分析係数表!F40</f>
        <v>0.71084719928870821</v>
      </c>
      <c r="U37" s="86">
        <f t="shared" si="7"/>
        <v>0.67693220472059878</v>
      </c>
      <c r="V37" s="87">
        <f>分析係数表!D40</f>
        <v>7.6590880223548832E-2</v>
      </c>
      <c r="W37" s="88">
        <f t="shared" si="8"/>
        <v>0</v>
      </c>
      <c r="X37" s="76">
        <f>分析係数表!E40</f>
        <v>4.8520259113425633E-2</v>
      </c>
      <c r="Y37" s="89">
        <f t="shared" si="9"/>
        <v>0</v>
      </c>
    </row>
    <row r="38" spans="1:25" x14ac:dyDescent="0.2">
      <c r="A38" s="6" t="s">
        <v>26</v>
      </c>
      <c r="B38" s="5" t="s">
        <v>277</v>
      </c>
      <c r="C38" s="90"/>
      <c r="D38" s="76">
        <f>投入係数表!AB38</f>
        <v>0</v>
      </c>
      <c r="E38" s="77">
        <f t="shared" si="0"/>
        <v>0</v>
      </c>
      <c r="F38" s="76">
        <f>分析係数表!C41</f>
        <v>0.84583808437856334</v>
      </c>
      <c r="G38" s="77">
        <f t="shared" si="1"/>
        <v>0</v>
      </c>
      <c r="H38" s="77">
        <v>5.6262913738268734E-3</v>
      </c>
      <c r="I38" s="77">
        <f t="shared" si="2"/>
        <v>5.6262913738268734E-3</v>
      </c>
      <c r="J38" s="76">
        <f>分析係数表!G41</f>
        <v>0.44301808878315901</v>
      </c>
      <c r="K38" s="78">
        <f t="shared" si="3"/>
        <v>2.4925488513699557E-3</v>
      </c>
      <c r="L38" s="79"/>
      <c r="M38" s="80"/>
      <c r="N38" s="81">
        <f>分析係数表!H41</f>
        <v>7.1326333586297655E-2</v>
      </c>
      <c r="O38" s="82">
        <f t="shared" si="4"/>
        <v>2.4123293563283692</v>
      </c>
      <c r="P38" s="76">
        <f>分析係数表!C41</f>
        <v>0.84583808437856334</v>
      </c>
      <c r="Q38" s="82">
        <f t="shared" si="5"/>
        <v>2.0404400416469604</v>
      </c>
      <c r="R38" s="83">
        <v>2.0830068167986289</v>
      </c>
      <c r="S38" s="84">
        <f t="shared" si="6"/>
        <v>2.0886331081724556</v>
      </c>
      <c r="T38" s="85">
        <f>分析係数表!F41</f>
        <v>0.54692759998204588</v>
      </c>
      <c r="U38" s="86">
        <f t="shared" si="7"/>
        <v>1.1423310930958019</v>
      </c>
      <c r="V38" s="87">
        <f>分析係数表!D41</f>
        <v>0.14515911845235424</v>
      </c>
      <c r="W38" s="88">
        <f t="shared" si="8"/>
        <v>0</v>
      </c>
      <c r="X38" s="76">
        <f>分析係数表!E41</f>
        <v>0.14242111405359306</v>
      </c>
      <c r="Y38" s="89">
        <f t="shared" si="9"/>
        <v>0</v>
      </c>
    </row>
    <row r="39" spans="1:25" x14ac:dyDescent="0.2">
      <c r="A39" s="6" t="s">
        <v>51</v>
      </c>
      <c r="B39" s="5" t="s">
        <v>368</v>
      </c>
      <c r="C39" s="90"/>
      <c r="D39" s="76">
        <f>投入係数表!AB39</f>
        <v>1.8682858477347033E-3</v>
      </c>
      <c r="E39" s="77">
        <f>$C$30*D39</f>
        <v>0.18682858477347034</v>
      </c>
      <c r="F39" s="76">
        <f>分析係数表!C42</f>
        <v>0.23407560849300879</v>
      </c>
      <c r="G39" s="77">
        <f>E39*F39</f>
        <v>4.3732014664737744E-2</v>
      </c>
      <c r="H39" s="77">
        <v>5.1256109244597579E-2</v>
      </c>
      <c r="I39" s="77">
        <f>C39+H39</f>
        <v>5.1256109244597579E-2</v>
      </c>
      <c r="J39" s="76">
        <f>分析係数表!G42</f>
        <v>0.48351648351648352</v>
      </c>
      <c r="K39" s="78">
        <f>I39*J39</f>
        <v>2.4783173700684544E-2</v>
      </c>
      <c r="L39" s="79"/>
      <c r="M39" s="80"/>
      <c r="N39" s="81">
        <f>分析係数表!H42</f>
        <v>1.4092354393413963E-2</v>
      </c>
      <c r="O39" s="82">
        <f t="shared" si="4"/>
        <v>0.47661780009881727</v>
      </c>
      <c r="P39" s="76">
        <f>分析係数表!C42</f>
        <v>0.23407560849300879</v>
      </c>
      <c r="Q39" s="82">
        <f>O39*P39</f>
        <v>0.11156460157672987</v>
      </c>
      <c r="R39" s="83">
        <v>0.11897513276629602</v>
      </c>
      <c r="S39" s="84">
        <f>I39+R39</f>
        <v>0.1702312420108936</v>
      </c>
      <c r="T39" s="85">
        <f>分析係数表!F42</f>
        <v>0.55384615384615388</v>
      </c>
      <c r="U39" s="86">
        <f>S39*T39</f>
        <v>9.4281918652187227E-2</v>
      </c>
      <c r="V39" s="87">
        <f>分析係数表!D42</f>
        <v>0.66153846153846152</v>
      </c>
      <c r="W39" s="88">
        <f>ROUND(S39*V39,0)</f>
        <v>0</v>
      </c>
      <c r="X39" s="76">
        <f>分析係数表!E42</f>
        <v>0.56483516483516483</v>
      </c>
      <c r="Y39" s="89">
        <f>ROUND(S39*X39,0)</f>
        <v>0</v>
      </c>
    </row>
    <row r="40" spans="1:25" x14ac:dyDescent="0.2">
      <c r="A40" s="6" t="s">
        <v>195</v>
      </c>
      <c r="B40" s="5" t="s">
        <v>41</v>
      </c>
      <c r="C40" s="90"/>
      <c r="D40" s="76">
        <f>投入係数表!AB40</f>
        <v>6.212050443717889E-2</v>
      </c>
      <c r="E40" s="77">
        <f>$C$30*D40</f>
        <v>6.2120504437178887</v>
      </c>
      <c r="F40" s="76">
        <f>分析係数表!C43</f>
        <v>0.27699973067600325</v>
      </c>
      <c r="G40" s="77">
        <f>E40*F40</f>
        <v>1.7207362998556017</v>
      </c>
      <c r="H40" s="77">
        <v>2.1278029092846014</v>
      </c>
      <c r="I40" s="77">
        <f>C40+H40</f>
        <v>2.1278029092846014</v>
      </c>
      <c r="J40" s="76">
        <f>分析係数表!G43</f>
        <v>0.36947234730400647</v>
      </c>
      <c r="K40" s="78">
        <f>I40*J40</f>
        <v>0.78616433549367559</v>
      </c>
      <c r="L40" s="79"/>
      <c r="M40" s="80"/>
      <c r="N40" s="81">
        <f>分析係数表!H43</f>
        <v>3.8415354614357487E-2</v>
      </c>
      <c r="O40" s="82">
        <f t="shared" si="4"/>
        <v>1.2992464775699866</v>
      </c>
      <c r="P40" s="76">
        <f>分析係数表!C43</f>
        <v>0.27699973067600325</v>
      </c>
      <c r="Q40" s="82">
        <f>O40*P40</f>
        <v>0.35989092436863218</v>
      </c>
      <c r="R40" s="83">
        <v>0.62408955397679544</v>
      </c>
      <c r="S40" s="84">
        <f>I40+R40</f>
        <v>2.751892463261397</v>
      </c>
      <c r="T40" s="85">
        <f>分析係数表!F43</f>
        <v>0.59762152176423045</v>
      </c>
      <c r="U40" s="86">
        <f>S40*T40</f>
        <v>1.6445901616257927</v>
      </c>
      <c r="V40" s="87">
        <f>分析係数表!D43</f>
        <v>0.12735249971134974</v>
      </c>
      <c r="W40" s="88">
        <f>ROUND(S40*V40,0)</f>
        <v>0</v>
      </c>
      <c r="X40" s="76">
        <f>分析係数表!E43</f>
        <v>0.10079667474887426</v>
      </c>
      <c r="Y40" s="89">
        <f>ROUND(S40*X40,0)</f>
        <v>0</v>
      </c>
    </row>
    <row r="41" spans="1:25" x14ac:dyDescent="0.2">
      <c r="A41" s="6" t="s">
        <v>341</v>
      </c>
      <c r="B41" s="5" t="s">
        <v>42</v>
      </c>
      <c r="C41" s="90"/>
      <c r="D41" s="76">
        <f>投入係数表!AB41</f>
        <v>0</v>
      </c>
      <c r="E41" s="77">
        <f>$C$30*D41</f>
        <v>0</v>
      </c>
      <c r="F41" s="76">
        <f>分析係数表!C44</f>
        <v>0.49584741394123377</v>
      </c>
      <c r="G41" s="77">
        <f>E41*F41</f>
        <v>0</v>
      </c>
      <c r="H41" s="77">
        <v>3.8132382991407595E-3</v>
      </c>
      <c r="I41" s="77">
        <f>C41+H41</f>
        <v>3.8132382991407595E-3</v>
      </c>
      <c r="J41" s="76">
        <f>分析係数表!G44</f>
        <v>0.26302305721605468</v>
      </c>
      <c r="K41" s="78">
        <f>I41*J41</f>
        <v>1.002969595333351E-3</v>
      </c>
      <c r="L41" s="79"/>
      <c r="M41" s="80"/>
      <c r="N41" s="81">
        <f>分析係数表!H44</f>
        <v>0.12140366382001748</v>
      </c>
      <c r="O41" s="82">
        <f t="shared" si="4"/>
        <v>4.1059957448185767</v>
      </c>
      <c r="P41" s="76">
        <f>分析係数表!C44</f>
        <v>0.49584741394123377</v>
      </c>
      <c r="Q41" s="82">
        <f>O41*P41</f>
        <v>2.0359473717220014</v>
      </c>
      <c r="R41" s="83">
        <v>2.0731766198334194</v>
      </c>
      <c r="S41" s="84">
        <f>I41+R41</f>
        <v>2.0769898581325603</v>
      </c>
      <c r="T41" s="85">
        <f>分析係数表!F44</f>
        <v>0.50173640762880733</v>
      </c>
      <c r="U41" s="86">
        <f>S41*T41</f>
        <v>1.0421014301008971</v>
      </c>
      <c r="V41" s="87">
        <f>分析係数表!D44</f>
        <v>0.16572729860518076</v>
      </c>
      <c r="W41" s="88">
        <f>ROUND(S41*V41,0)</f>
        <v>0</v>
      </c>
      <c r="X41" s="76">
        <f>分析係数表!E44</f>
        <v>0.11534301167093652</v>
      </c>
      <c r="Y41" s="89">
        <f>ROUND(S41*X41,0)</f>
        <v>0</v>
      </c>
    </row>
    <row r="42" spans="1:25" x14ac:dyDescent="0.2">
      <c r="A42" s="6" t="s">
        <v>342</v>
      </c>
      <c r="B42" s="5" t="s">
        <v>279</v>
      </c>
      <c r="C42" s="90"/>
      <c r="D42" s="76">
        <f>投入係数表!AB42</f>
        <v>4.6707146193367584E-3</v>
      </c>
      <c r="E42" s="77">
        <f>$C$30*D42</f>
        <v>0.46707146193367582</v>
      </c>
      <c r="F42" s="76">
        <f>分析係数表!C45</f>
        <v>1</v>
      </c>
      <c r="G42" s="77">
        <f>E42*F42</f>
        <v>0.46707146193367582</v>
      </c>
      <c r="H42" s="77">
        <v>0.49196794857951537</v>
      </c>
      <c r="I42" s="77">
        <f>C42+H42</f>
        <v>0.49196794857951537</v>
      </c>
      <c r="J42" s="76">
        <f>分析係数表!G45</f>
        <v>0</v>
      </c>
      <c r="K42" s="78">
        <f>I42*J42</f>
        <v>0</v>
      </c>
      <c r="L42" s="79"/>
      <c r="M42" s="80"/>
      <c r="N42" s="81">
        <f>分析係数表!H45</f>
        <v>0</v>
      </c>
      <c r="O42" s="82">
        <f t="shared" si="4"/>
        <v>0</v>
      </c>
      <c r="P42" s="76">
        <f>分析係数表!C45</f>
        <v>1</v>
      </c>
      <c r="Q42" s="82">
        <f>O42*P42</f>
        <v>0</v>
      </c>
      <c r="R42" s="83">
        <v>3.9424010651162515E-2</v>
      </c>
      <c r="S42" s="84">
        <f>I42+R42</f>
        <v>0.53139195923067784</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投入係数表!AB43</f>
        <v>2.5688930406352173E-2</v>
      </c>
      <c r="E43" s="77">
        <f>$C$30*D43</f>
        <v>2.5688930406352171</v>
      </c>
      <c r="F43" s="76">
        <f>分析係数表!C46</f>
        <v>1</v>
      </c>
      <c r="G43" s="77">
        <f>E43*F43</f>
        <v>2.5688930406352171</v>
      </c>
      <c r="H43" s="77">
        <v>2.6613171844733348</v>
      </c>
      <c r="I43" s="77">
        <f>C43+H43</f>
        <v>2.6613171844733348</v>
      </c>
      <c r="J43" s="76">
        <f>分析係数表!G46</f>
        <v>9.2759598041741824E-3</v>
      </c>
      <c r="K43" s="78">
        <f>I43*J43</f>
        <v>2.468627122933266E-2</v>
      </c>
      <c r="L43" s="79"/>
      <c r="M43" s="80"/>
      <c r="N43" s="81">
        <f>分析係数表!H46</f>
        <v>9.0452357851660434E-2</v>
      </c>
      <c r="O43" s="82">
        <f t="shared" si="4"/>
        <v>3.0591910059512357</v>
      </c>
      <c r="P43" s="76">
        <f>分析係数表!C46</f>
        <v>1</v>
      </c>
      <c r="Q43" s="82">
        <f>O43*P43</f>
        <v>3.0591910059512357</v>
      </c>
      <c r="R43" s="83">
        <v>3.1422042172136027</v>
      </c>
      <c r="S43" s="84">
        <f>I43+R43</f>
        <v>5.8035214016869379</v>
      </c>
      <c r="T43" s="85">
        <f>分析係数表!F46</f>
        <v>0.31349308597440523</v>
      </c>
      <c r="U43" s="86">
        <f>S43*T43</f>
        <v>1.819363833733344</v>
      </c>
      <c r="V43" s="87">
        <f>分析係数表!D46</f>
        <v>1.71777033410633E-4</v>
      </c>
      <c r="W43" s="88">
        <f>ROUND(S43*V43,0)</f>
        <v>0</v>
      </c>
      <c r="X43" s="76">
        <f>分析係数表!E46</f>
        <v>5.1533110023189901E-4</v>
      </c>
      <c r="Y43" s="89">
        <f>ROUND(S43*X43,0)</f>
        <v>0</v>
      </c>
    </row>
    <row r="44" spans="1:25" x14ac:dyDescent="0.2">
      <c r="A44" s="192">
        <v>40</v>
      </c>
      <c r="B44" s="14" t="s">
        <v>151</v>
      </c>
      <c r="C44" s="197">
        <f>SUM(C5:C43)</f>
        <v>100</v>
      </c>
      <c r="D44" s="92">
        <f>投入係数表!AB44</f>
        <v>0.32975245212517518</v>
      </c>
      <c r="E44" s="91">
        <f>SUM(E5:E43)</f>
        <v>32.975245212517507</v>
      </c>
      <c r="F44" s="92">
        <f>分析係数表!C47</f>
        <v>0.37574754530031729</v>
      </c>
      <c r="G44" s="91">
        <f>SUM(G5:G43)</f>
        <v>16.30208488844417</v>
      </c>
      <c r="H44" s="91">
        <f>SUM(H5:H43)</f>
        <v>19.819812498166144</v>
      </c>
      <c r="I44" s="91">
        <f>SUM(I5:I43)</f>
        <v>119.81981249816614</v>
      </c>
      <c r="J44" s="92">
        <f>分析係数表!G47</f>
        <v>0.18377890112838052</v>
      </c>
      <c r="K44" s="93">
        <f>SUM(K5:K43)</f>
        <v>53.912359227648835</v>
      </c>
      <c r="L44" s="94">
        <f>最終需要_まとめ!$L$33</f>
        <v>0.62733333333333341</v>
      </c>
      <c r="M44" s="91">
        <f>K44*L44</f>
        <v>33.821020022145042</v>
      </c>
      <c r="N44" s="95">
        <f>分析係数表!H47</f>
        <v>1</v>
      </c>
      <c r="O44" s="96">
        <f>SUM(O5:O43)</f>
        <v>33.821020022145042</v>
      </c>
      <c r="P44" s="92">
        <f>分析係数表!C47</f>
        <v>0.37574754530031729</v>
      </c>
      <c r="Q44" s="96">
        <f>SUM(Q5:Q43)</f>
        <v>14.524264678562915</v>
      </c>
      <c r="R44" s="91">
        <f>SUM(R5:R43)</f>
        <v>17.282653048422386</v>
      </c>
      <c r="S44" s="97">
        <f>SUM(S5:S43)</f>
        <v>137.10246554658855</v>
      </c>
      <c r="T44" s="98">
        <f>分析係数表!F47</f>
        <v>0.42462652784065186</v>
      </c>
      <c r="U44" s="99">
        <f>SUM(U5:U43)</f>
        <v>81.970629648746211</v>
      </c>
      <c r="V44" s="100">
        <f>分析係数表!D47</f>
        <v>4.7224737186258234E-2</v>
      </c>
      <c r="W44" s="101">
        <f>SUM(W5:W43)</f>
        <v>13</v>
      </c>
      <c r="X44" s="92">
        <f>分析係数表!E47</f>
        <v>3.9558288483141357E-2</v>
      </c>
      <c r="Y44" s="102">
        <f>SUM(Y5:Y43)</f>
        <v>11</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2015年赤穂市産業連関表</v>
      </c>
      <c r="H1" s="401"/>
      <c r="I1" s="401"/>
    </row>
    <row r="2" spans="1:25" x14ac:dyDescent="0.2">
      <c r="B2" s="3" t="s">
        <v>385</v>
      </c>
      <c r="S2" s="3" t="s">
        <v>153</v>
      </c>
      <c r="U2" s="64" t="s">
        <v>210</v>
      </c>
      <c r="W2" s="3" t="s">
        <v>130</v>
      </c>
      <c r="Y2" s="3" t="s">
        <v>154</v>
      </c>
    </row>
    <row r="3" spans="1:25" ht="44" x14ac:dyDescent="0.2">
      <c r="B3" s="65"/>
      <c r="C3" s="66" t="s">
        <v>228</v>
      </c>
      <c r="D3" s="66" t="s">
        <v>381</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投入係数表!AC5</f>
        <v>9.5840521372436263E-5</v>
      </c>
      <c r="E5" s="77">
        <f t="shared" ref="E5:E38" si="0">$C$31*D5</f>
        <v>9.5840521372436271E-3</v>
      </c>
      <c r="F5" s="76">
        <f>分析係数表!C8</f>
        <v>1</v>
      </c>
      <c r="G5" s="77">
        <f t="shared" ref="G5:G38" si="1">E5*F5</f>
        <v>9.5840521372436271E-3</v>
      </c>
      <c r="H5" s="77">
        <f t="array" ref="H5:H43">MMULT(逆行列係数!C5:AO43,'27'!G5:G43)</f>
        <v>1.5259508037822708E-2</v>
      </c>
      <c r="I5" s="77">
        <f t="shared" ref="I5:I38" si="2">C5+H5</f>
        <v>1.5259508037822708E-2</v>
      </c>
      <c r="J5" s="76">
        <f>分析係数表!G8</f>
        <v>0.11972098922003804</v>
      </c>
      <c r="K5" s="78">
        <f t="shared" ref="K5:K38" si="3">I5*J5</f>
        <v>1.8268833972992563E-3</v>
      </c>
      <c r="L5" s="79" t="s">
        <v>185</v>
      </c>
      <c r="M5" s="80" t="s">
        <v>185</v>
      </c>
      <c r="N5" s="81">
        <f>分析係数表!H8</f>
        <v>1.236323115495826E-2</v>
      </c>
      <c r="O5" s="82">
        <f t="shared" ref="O5:O43" si="4">$M$44*N5</f>
        <v>0.34843545925003044</v>
      </c>
      <c r="P5" s="76">
        <f>分析係数表!C8</f>
        <v>1</v>
      </c>
      <c r="Q5" s="82">
        <f t="shared" ref="Q5:Q38" si="5">O5*P5</f>
        <v>0.34843545925003044</v>
      </c>
      <c r="R5" s="83">
        <f t="array" ref="R5:R43">MMULT(逆行列係数!C5:AO43,'27'!Q5:Q43)</f>
        <v>0.46584909052863455</v>
      </c>
      <c r="S5" s="84">
        <f t="shared" ref="S5:S38" si="6">I5+R5</f>
        <v>0.48110859856645727</v>
      </c>
      <c r="T5" s="85">
        <f>分析係数表!F8</f>
        <v>0.45136334812935952</v>
      </c>
      <c r="U5" s="86">
        <f t="shared" ref="U5:U38" si="7">S5*T5</f>
        <v>0.21715478786278014</v>
      </c>
      <c r="V5" s="87">
        <f>分析係数表!D8</f>
        <v>6.2777425491439443E-2</v>
      </c>
      <c r="W5" s="88">
        <f t="shared" ref="W5:W38" si="8">ROUND(S5*V5,0)</f>
        <v>0</v>
      </c>
      <c r="X5" s="76">
        <f>分析係数表!E8</f>
        <v>5.7324032974001266E-2</v>
      </c>
      <c r="Y5" s="89">
        <f t="shared" ref="Y5:Y38" si="9">ROUND(S5*X5,0)</f>
        <v>0</v>
      </c>
    </row>
    <row r="6" spans="1:25" x14ac:dyDescent="0.2">
      <c r="A6" s="6" t="s">
        <v>220</v>
      </c>
      <c r="B6" s="5" t="s">
        <v>266</v>
      </c>
      <c r="C6" s="90"/>
      <c r="D6" s="76">
        <f>投入係数表!AC6</f>
        <v>0</v>
      </c>
      <c r="E6" s="77">
        <f t="shared" si="0"/>
        <v>0</v>
      </c>
      <c r="F6" s="76">
        <f>分析係数表!C9</f>
        <v>2.7906976744186074E-2</v>
      </c>
      <c r="G6" s="77">
        <f t="shared" si="1"/>
        <v>0</v>
      </c>
      <c r="H6" s="77">
        <v>9.9105494650545385E-5</v>
      </c>
      <c r="I6" s="77">
        <f t="shared" si="2"/>
        <v>9.9105494650545385E-5</v>
      </c>
      <c r="J6" s="76">
        <f>分析係数表!G9</f>
        <v>0.2857142857142857</v>
      </c>
      <c r="K6" s="78">
        <f t="shared" si="3"/>
        <v>2.8315855614441537E-5</v>
      </c>
      <c r="L6" s="79"/>
      <c r="M6" s="80"/>
      <c r="N6" s="81">
        <f>分析係数表!H9</f>
        <v>6.5322433452770924E-4</v>
      </c>
      <c r="O6" s="82">
        <f t="shared" si="4"/>
        <v>1.8409954334888942E-2</v>
      </c>
      <c r="P6" s="76">
        <f>分析係数表!C9</f>
        <v>2.7906976744186074E-2</v>
      </c>
      <c r="Q6" s="82">
        <f t="shared" si="5"/>
        <v>5.1376616748527329E-4</v>
      </c>
      <c r="R6" s="83">
        <v>6.0987524025039289E-4</v>
      </c>
      <c r="S6" s="84">
        <f t="shared" si="6"/>
        <v>7.0898073490093829E-4</v>
      </c>
      <c r="T6" s="85">
        <f>分析係数表!F9</f>
        <v>0.7142857142857143</v>
      </c>
      <c r="U6" s="86">
        <f t="shared" si="7"/>
        <v>5.0641481064352741E-4</v>
      </c>
      <c r="V6" s="87">
        <f>分析係数表!D9</f>
        <v>0</v>
      </c>
      <c r="W6" s="88">
        <f t="shared" si="8"/>
        <v>0</v>
      </c>
      <c r="X6" s="76">
        <f>分析係数表!E9</f>
        <v>0</v>
      </c>
      <c r="Y6" s="89">
        <f t="shared" si="9"/>
        <v>0</v>
      </c>
    </row>
    <row r="7" spans="1:25" x14ac:dyDescent="0.2">
      <c r="A7" s="6" t="s">
        <v>221</v>
      </c>
      <c r="B7" s="5" t="s">
        <v>267</v>
      </c>
      <c r="C7" s="90"/>
      <c r="D7" s="76">
        <f>投入係数表!AC7</f>
        <v>0</v>
      </c>
      <c r="E7" s="77">
        <f t="shared" si="0"/>
        <v>0</v>
      </c>
      <c r="F7" s="76">
        <f>分析係数表!C10</f>
        <v>1</v>
      </c>
      <c r="G7" s="77">
        <f t="shared" si="1"/>
        <v>0</v>
      </c>
      <c r="H7" s="77">
        <v>7.587810135599833E-3</v>
      </c>
      <c r="I7" s="77">
        <f t="shared" si="2"/>
        <v>7.587810135599833E-3</v>
      </c>
      <c r="J7" s="76">
        <f>分析係数表!G10</f>
        <v>0.17979610750695088</v>
      </c>
      <c r="K7" s="78">
        <f t="shared" si="3"/>
        <v>1.3642587268826391E-3</v>
      </c>
      <c r="L7" s="79"/>
      <c r="M7" s="80"/>
      <c r="N7" s="81">
        <f>分析係数表!H10</f>
        <v>1.2488112277735618E-3</v>
      </c>
      <c r="O7" s="82">
        <f t="shared" si="4"/>
        <v>3.5195500934346508E-2</v>
      </c>
      <c r="P7" s="76">
        <f>分析係数表!C10</f>
        <v>1</v>
      </c>
      <c r="Q7" s="82">
        <f t="shared" si="5"/>
        <v>3.5195500934346508E-2</v>
      </c>
      <c r="R7" s="83">
        <v>5.1325008720612963E-2</v>
      </c>
      <c r="S7" s="84">
        <f t="shared" si="6"/>
        <v>5.8912818856212794E-2</v>
      </c>
      <c r="T7" s="85">
        <f>分析係数表!F10</f>
        <v>0.51899907321594063</v>
      </c>
      <c r="U7" s="86">
        <f t="shared" si="7"/>
        <v>3.0575698386913031E-2</v>
      </c>
      <c r="V7" s="87">
        <f>分析係数表!D10</f>
        <v>9.8239110287303061E-2</v>
      </c>
      <c r="W7" s="88">
        <f t="shared" si="8"/>
        <v>0</v>
      </c>
      <c r="X7" s="76">
        <f>分析係数表!E10</f>
        <v>2.9657089898053754E-2</v>
      </c>
      <c r="Y7" s="89">
        <f t="shared" si="9"/>
        <v>0</v>
      </c>
    </row>
    <row r="8" spans="1:25" x14ac:dyDescent="0.2">
      <c r="A8" s="6" t="s">
        <v>222</v>
      </c>
      <c r="B8" s="5" t="s">
        <v>27</v>
      </c>
      <c r="C8" s="90"/>
      <c r="D8" s="76">
        <f>投入係数表!AC8</f>
        <v>0</v>
      </c>
      <c r="E8" s="77">
        <f t="shared" si="0"/>
        <v>0</v>
      </c>
      <c r="F8" s="76">
        <f>分析係数表!C11</f>
        <v>4.7758906908440535E-3</v>
      </c>
      <c r="G8" s="77">
        <f t="shared" si="1"/>
        <v>0</v>
      </c>
      <c r="H8" s="77">
        <v>3.9162881217575957E-3</v>
      </c>
      <c r="I8" s="77">
        <f t="shared" si="2"/>
        <v>3.9162881217575957E-3</v>
      </c>
      <c r="J8" s="76">
        <f>分析係数表!G11</f>
        <v>0.34306569343065696</v>
      </c>
      <c r="K8" s="78">
        <f t="shared" si="3"/>
        <v>1.3435441001650146E-3</v>
      </c>
      <c r="L8" s="79"/>
      <c r="M8" s="80"/>
      <c r="N8" s="81">
        <f>分析係数表!H11</f>
        <v>-1.9212480427285565E-5</v>
      </c>
      <c r="O8" s="82">
        <f t="shared" si="4"/>
        <v>-5.4146924514379246E-4</v>
      </c>
      <c r="P8" s="76">
        <f>分析係数表!C11</f>
        <v>4.7758906908440535E-3</v>
      </c>
      <c r="Q8" s="82">
        <f t="shared" si="5"/>
        <v>-2.5859979272605953E-6</v>
      </c>
      <c r="R8" s="83">
        <v>1.5770277938413515E-3</v>
      </c>
      <c r="S8" s="84">
        <f t="shared" si="6"/>
        <v>5.4933159155989477E-3</v>
      </c>
      <c r="T8" s="85">
        <f>分析係数表!F11</f>
        <v>0.56569343065693434</v>
      </c>
      <c r="U8" s="86">
        <f t="shared" si="7"/>
        <v>3.1075327259775069E-3</v>
      </c>
      <c r="V8" s="87">
        <f>分析係数表!D11</f>
        <v>8.0291970802919707E-2</v>
      </c>
      <c r="W8" s="88">
        <f t="shared" si="8"/>
        <v>0</v>
      </c>
      <c r="X8" s="76">
        <f>分析係数表!E11</f>
        <v>6.9343065693430656E-2</v>
      </c>
      <c r="Y8" s="89">
        <f t="shared" si="9"/>
        <v>0</v>
      </c>
    </row>
    <row r="9" spans="1:25" x14ac:dyDescent="0.2">
      <c r="A9" s="6" t="s">
        <v>223</v>
      </c>
      <c r="B9" s="5" t="s">
        <v>191</v>
      </c>
      <c r="C9" s="90"/>
      <c r="D9" s="76">
        <f>投入係数表!AC9</f>
        <v>9.5840521372436263E-5</v>
      </c>
      <c r="E9" s="77">
        <f t="shared" si="0"/>
        <v>9.5840521372436271E-3</v>
      </c>
      <c r="F9" s="76">
        <f>分析係数表!C12</f>
        <v>2.7665742374590407E-2</v>
      </c>
      <c r="G9" s="77">
        <f t="shared" si="1"/>
        <v>2.6514991733362476E-4</v>
      </c>
      <c r="H9" s="77">
        <v>6.4526516329165104E-4</v>
      </c>
      <c r="I9" s="77">
        <f t="shared" si="2"/>
        <v>6.4526516329165104E-4</v>
      </c>
      <c r="J9" s="76">
        <f>分析係数表!G12</f>
        <v>0.13175675675675674</v>
      </c>
      <c r="K9" s="78">
        <f t="shared" si="3"/>
        <v>8.5018045163426985E-5</v>
      </c>
      <c r="L9" s="79"/>
      <c r="M9" s="80"/>
      <c r="N9" s="81">
        <f>分析係数表!H12</f>
        <v>9.8185381223642884E-2</v>
      </c>
      <c r="O9" s="82">
        <f t="shared" si="4"/>
        <v>2.7671785773073516</v>
      </c>
      <c r="P9" s="76">
        <f>分析係数表!C12</f>
        <v>2.7665742374590407E-2</v>
      </c>
      <c r="Q9" s="82">
        <f t="shared" si="5"/>
        <v>7.6556049624270789E-2</v>
      </c>
      <c r="R9" s="83">
        <v>8.5994314548399883E-2</v>
      </c>
      <c r="S9" s="84">
        <f t="shared" si="6"/>
        <v>8.6639579711691533E-2</v>
      </c>
      <c r="T9" s="85">
        <f>分析係数表!F12</f>
        <v>0.37027027027027026</v>
      </c>
      <c r="U9" s="86">
        <f t="shared" si="7"/>
        <v>3.208006059595065E-2</v>
      </c>
      <c r="V9" s="87">
        <f>分析係数表!D12</f>
        <v>5.1576576576576577E-2</v>
      </c>
      <c r="W9" s="88">
        <f t="shared" si="8"/>
        <v>0</v>
      </c>
      <c r="X9" s="76">
        <f>分析係数表!E12</f>
        <v>4.954954954954955E-2</v>
      </c>
      <c r="Y9" s="89">
        <f t="shared" si="9"/>
        <v>0</v>
      </c>
    </row>
    <row r="10" spans="1:25" x14ac:dyDescent="0.2">
      <c r="A10" s="6" t="s">
        <v>224</v>
      </c>
      <c r="B10" s="5" t="s">
        <v>28</v>
      </c>
      <c r="C10" s="90"/>
      <c r="D10" s="76">
        <f>投入係数表!AC10</f>
        <v>4.4086639831320681E-3</v>
      </c>
      <c r="E10" s="77">
        <f t="shared" si="0"/>
        <v>0.44086639831320679</v>
      </c>
      <c r="F10" s="76">
        <f>分析係数表!C13</f>
        <v>0</v>
      </c>
      <c r="G10" s="77">
        <f t="shared" si="1"/>
        <v>0</v>
      </c>
      <c r="H10" s="77">
        <v>0</v>
      </c>
      <c r="I10" s="77">
        <f t="shared" si="2"/>
        <v>0</v>
      </c>
      <c r="J10" s="76">
        <f>分析係数表!G13</f>
        <v>0.24516960068699012</v>
      </c>
      <c r="K10" s="78">
        <f t="shared" si="3"/>
        <v>0</v>
      </c>
      <c r="L10" s="79"/>
      <c r="M10" s="80"/>
      <c r="N10" s="81">
        <f>分析係数表!H13</f>
        <v>1.522589073862381E-2</v>
      </c>
      <c r="O10" s="82">
        <f t="shared" si="4"/>
        <v>0.42911437677645553</v>
      </c>
      <c r="P10" s="76">
        <f>分析係数表!C13</f>
        <v>0</v>
      </c>
      <c r="Q10" s="82">
        <f t="shared" si="5"/>
        <v>0</v>
      </c>
      <c r="R10" s="83">
        <v>0</v>
      </c>
      <c r="S10" s="84">
        <f t="shared" si="6"/>
        <v>0</v>
      </c>
      <c r="T10" s="85">
        <f>分析係数表!F13</f>
        <v>0.38299699441820523</v>
      </c>
      <c r="U10" s="86">
        <f t="shared" si="7"/>
        <v>0</v>
      </c>
      <c r="V10" s="87">
        <f>分析係数表!D13</f>
        <v>0.13954486904250751</v>
      </c>
      <c r="W10" s="88">
        <f t="shared" si="8"/>
        <v>0</v>
      </c>
      <c r="X10" s="76">
        <f>分析係数表!E13</f>
        <v>0.1348218119364534</v>
      </c>
      <c r="Y10" s="89">
        <f t="shared" si="9"/>
        <v>0</v>
      </c>
    </row>
    <row r="11" spans="1:25" x14ac:dyDescent="0.2">
      <c r="A11" s="6" t="s">
        <v>225</v>
      </c>
      <c r="B11" s="5" t="s">
        <v>268</v>
      </c>
      <c r="C11" s="90"/>
      <c r="D11" s="76">
        <f>投入係数表!AC11</f>
        <v>8.6256469235192635E-3</v>
      </c>
      <c r="E11" s="77">
        <f t="shared" si="0"/>
        <v>0.86256469235192634</v>
      </c>
      <c r="F11" s="76">
        <f>分析係数表!C14</f>
        <v>8.758537565287261E-2</v>
      </c>
      <c r="G11" s="77">
        <f t="shared" si="1"/>
        <v>7.5548052604547958E-2</v>
      </c>
      <c r="H11" s="77">
        <v>0.10418390176776048</v>
      </c>
      <c r="I11" s="77">
        <f t="shared" si="2"/>
        <v>0.10418390176776048</v>
      </c>
      <c r="J11" s="76">
        <f>分析係数表!G14</f>
        <v>0.1675092686215032</v>
      </c>
      <c r="K11" s="78">
        <f t="shared" si="3"/>
        <v>1.7451769187252091E-2</v>
      </c>
      <c r="L11" s="79"/>
      <c r="M11" s="80"/>
      <c r="N11" s="81">
        <f>分析係数表!H14</f>
        <v>1.2392049875599189E-3</v>
      </c>
      <c r="O11" s="82">
        <f t="shared" si="4"/>
        <v>3.4924766311774609E-2</v>
      </c>
      <c r="P11" s="76">
        <f>分析係数表!C14</f>
        <v>8.758537565287261E-2</v>
      </c>
      <c r="Q11" s="82">
        <f t="shared" si="5"/>
        <v>3.0588987770055693E-3</v>
      </c>
      <c r="R11" s="83">
        <v>3.6265370985429889E-2</v>
      </c>
      <c r="S11" s="84">
        <f t="shared" si="6"/>
        <v>0.14044927275319036</v>
      </c>
      <c r="T11" s="85">
        <f>分析係数表!F14</f>
        <v>0.31985170205594876</v>
      </c>
      <c r="U11" s="86">
        <f t="shared" si="7"/>
        <v>4.4922938942628124E-2</v>
      </c>
      <c r="V11" s="87">
        <f>分析係数表!D14</f>
        <v>3.3704078193461412E-2</v>
      </c>
      <c r="W11" s="88">
        <f t="shared" si="8"/>
        <v>0</v>
      </c>
      <c r="X11" s="76">
        <f>分析係数表!E14</f>
        <v>2.8985507246376812E-2</v>
      </c>
      <c r="Y11" s="89">
        <f t="shared" si="9"/>
        <v>0</v>
      </c>
    </row>
    <row r="12" spans="1:25" x14ac:dyDescent="0.2">
      <c r="A12" s="6" t="s">
        <v>226</v>
      </c>
      <c r="B12" s="5" t="s">
        <v>29</v>
      </c>
      <c r="C12" s="90"/>
      <c r="D12" s="76">
        <f>投入係数表!AC12</f>
        <v>0</v>
      </c>
      <c r="E12" s="77">
        <f t="shared" si="0"/>
        <v>0</v>
      </c>
      <c r="F12" s="76">
        <f>分析係数表!C15</f>
        <v>0</v>
      </c>
      <c r="G12" s="77">
        <f t="shared" si="1"/>
        <v>0</v>
      </c>
      <c r="H12" s="77">
        <v>0</v>
      </c>
      <c r="I12" s="77">
        <f t="shared" si="2"/>
        <v>0</v>
      </c>
      <c r="J12" s="76">
        <f>分析係数表!G15</f>
        <v>9.5604813172894237E-2</v>
      </c>
      <c r="K12" s="78">
        <f t="shared" si="3"/>
        <v>0</v>
      </c>
      <c r="L12" s="79"/>
      <c r="M12" s="80"/>
      <c r="N12" s="81">
        <f>分析係数表!H15</f>
        <v>9.0490782812515016E-3</v>
      </c>
      <c r="O12" s="82">
        <f t="shared" si="4"/>
        <v>0.25503201446272628</v>
      </c>
      <c r="P12" s="76">
        <f>分析係数表!C15</f>
        <v>0</v>
      </c>
      <c r="Q12" s="82">
        <f t="shared" si="5"/>
        <v>0</v>
      </c>
      <c r="R12" s="83">
        <v>0</v>
      </c>
      <c r="S12" s="84">
        <f t="shared" si="6"/>
        <v>0</v>
      </c>
      <c r="T12" s="85">
        <f>分析係数表!F15</f>
        <v>0.30347055098163395</v>
      </c>
      <c r="U12" s="86">
        <f t="shared" si="7"/>
        <v>0</v>
      </c>
      <c r="V12" s="87">
        <f>分析係数表!D15</f>
        <v>2.4585180493983533E-2</v>
      </c>
      <c r="W12" s="88">
        <f t="shared" si="8"/>
        <v>0</v>
      </c>
      <c r="X12" s="76">
        <f>分析係数表!E15</f>
        <v>2.2317922735908803E-2</v>
      </c>
      <c r="Y12" s="89">
        <f t="shared" si="9"/>
        <v>0</v>
      </c>
    </row>
    <row r="13" spans="1:25" x14ac:dyDescent="0.2">
      <c r="A13" s="6" t="s">
        <v>227</v>
      </c>
      <c r="B13" s="5" t="s">
        <v>30</v>
      </c>
      <c r="C13" s="90"/>
      <c r="D13" s="76">
        <f>投入係数表!AC13</f>
        <v>1.6292888633314166E-3</v>
      </c>
      <c r="E13" s="77">
        <f t="shared" si="0"/>
        <v>0.16292888633314165</v>
      </c>
      <c r="F13" s="76">
        <f>分析係数表!C16</f>
        <v>0.11006875655518</v>
      </c>
      <c r="G13" s="77">
        <f t="shared" si="1"/>
        <v>1.7933379925609162E-2</v>
      </c>
      <c r="H13" s="77">
        <v>4.0799495617857062E-2</v>
      </c>
      <c r="I13" s="77">
        <f t="shared" si="2"/>
        <v>4.0799495617857062E-2</v>
      </c>
      <c r="J13" s="76">
        <f>分析係数表!G16</f>
        <v>3.3349328214971212E-2</v>
      </c>
      <c r="K13" s="78">
        <f t="shared" si="3"/>
        <v>1.3606357703651948E-3</v>
      </c>
      <c r="L13" s="79"/>
      <c r="M13" s="80"/>
      <c r="N13" s="81">
        <f>分析係数表!H16</f>
        <v>1.7877213037589219E-2</v>
      </c>
      <c r="O13" s="82">
        <f t="shared" si="4"/>
        <v>0.50383713260629892</v>
      </c>
      <c r="P13" s="76">
        <f>分析係数表!C16</f>
        <v>0.11006875655518</v>
      </c>
      <c r="Q13" s="82">
        <f t="shared" si="5"/>
        <v>5.5456726692302657E-2</v>
      </c>
      <c r="R13" s="83">
        <v>7.2076530585024279E-2</v>
      </c>
      <c r="S13" s="84">
        <f t="shared" si="6"/>
        <v>0.11287602620288134</v>
      </c>
      <c r="T13" s="85">
        <f>分析係数表!F16</f>
        <v>0.28862763915547024</v>
      </c>
      <c r="U13" s="86">
        <f t="shared" si="7"/>
        <v>3.2579140960188636E-2</v>
      </c>
      <c r="V13" s="87">
        <f>分析係数表!D16</f>
        <v>1.6314779270633396E-2</v>
      </c>
      <c r="W13" s="88">
        <f t="shared" si="8"/>
        <v>0</v>
      </c>
      <c r="X13" s="76">
        <f>分析係数表!E16</f>
        <v>1.6554702495201537E-2</v>
      </c>
      <c r="Y13" s="89">
        <f t="shared" si="9"/>
        <v>0</v>
      </c>
    </row>
    <row r="14" spans="1:25" x14ac:dyDescent="0.2">
      <c r="A14" s="6" t="s">
        <v>2</v>
      </c>
      <c r="B14" s="5" t="s">
        <v>365</v>
      </c>
      <c r="C14" s="90"/>
      <c r="D14" s="76">
        <f>投入係数表!AC14</f>
        <v>5.3670691968564308E-3</v>
      </c>
      <c r="E14" s="77">
        <f t="shared" si="0"/>
        <v>0.5367069196856431</v>
      </c>
      <c r="F14" s="76">
        <f>分析係数表!C17</f>
        <v>0.13914449142004481</v>
      </c>
      <c r="G14" s="77">
        <f t="shared" si="1"/>
        <v>7.4679811381277647E-2</v>
      </c>
      <c r="H14" s="77">
        <v>9.9468490886469099E-2</v>
      </c>
      <c r="I14" s="77">
        <f t="shared" si="2"/>
        <v>9.9468490886469099E-2</v>
      </c>
      <c r="J14" s="76">
        <f>分析係数表!G17</f>
        <v>0.21214924452667283</v>
      </c>
      <c r="K14" s="78">
        <f t="shared" si="3"/>
        <v>2.1102165195772661E-2</v>
      </c>
      <c r="L14" s="79"/>
      <c r="M14" s="80"/>
      <c r="N14" s="81">
        <f>分析係数表!H17</f>
        <v>3.1124218292202617E-3</v>
      </c>
      <c r="O14" s="82">
        <f t="shared" si="4"/>
        <v>8.7718017713294377E-2</v>
      </c>
      <c r="P14" s="76">
        <f>分析係数表!C17</f>
        <v>0.13914449142004481</v>
      </c>
      <c r="Q14" s="82">
        <f t="shared" si="5"/>
        <v>1.2205478963090828E-2</v>
      </c>
      <c r="R14" s="83">
        <v>3.2428849252729978E-2</v>
      </c>
      <c r="S14" s="84">
        <f t="shared" si="6"/>
        <v>0.13189734013919907</v>
      </c>
      <c r="T14" s="85">
        <f>分析係数表!F17</f>
        <v>0.32223250077089116</v>
      </c>
      <c r="U14" s="86">
        <f t="shared" si="7"/>
        <v>4.250160975808296E-2</v>
      </c>
      <c r="V14" s="87">
        <f>分析係数表!D17</f>
        <v>3.12981806968856E-2</v>
      </c>
      <c r="W14" s="88">
        <f t="shared" si="8"/>
        <v>0</v>
      </c>
      <c r="X14" s="76">
        <f>分析係数表!E17</f>
        <v>2.8677150786308975E-2</v>
      </c>
      <c r="Y14" s="89">
        <f t="shared" si="9"/>
        <v>0</v>
      </c>
    </row>
    <row r="15" spans="1:25" x14ac:dyDescent="0.2">
      <c r="A15" s="6" t="s">
        <v>3</v>
      </c>
      <c r="B15" s="5" t="s">
        <v>31</v>
      </c>
      <c r="C15" s="90"/>
      <c r="D15" s="76">
        <f>投入係数表!AC15</f>
        <v>1.9168104274487253E-4</v>
      </c>
      <c r="E15" s="77">
        <f t="shared" si="0"/>
        <v>1.9168104274487254E-2</v>
      </c>
      <c r="F15" s="76">
        <f>分析係数表!C18</f>
        <v>1</v>
      </c>
      <c r="G15" s="77">
        <f t="shared" si="1"/>
        <v>1.9168104274487254E-2</v>
      </c>
      <c r="H15" s="77">
        <v>8.7295552731657039E-2</v>
      </c>
      <c r="I15" s="77">
        <f t="shared" si="2"/>
        <v>8.7295552731657039E-2</v>
      </c>
      <c r="J15" s="76">
        <f>分析係数表!G18</f>
        <v>0.2156836946153087</v>
      </c>
      <c r="K15" s="78">
        <f t="shared" si="3"/>
        <v>1.8828227336649295E-2</v>
      </c>
      <c r="L15" s="79"/>
      <c r="M15" s="80"/>
      <c r="N15" s="81">
        <f>分析係数表!H18</f>
        <v>4.8031201068213914E-4</v>
      </c>
      <c r="O15" s="82">
        <f t="shared" si="4"/>
        <v>1.3536731128594812E-2</v>
      </c>
      <c r="P15" s="76">
        <f>分析係数表!C18</f>
        <v>1</v>
      </c>
      <c r="Q15" s="82">
        <f t="shared" si="5"/>
        <v>1.3536731128594812E-2</v>
      </c>
      <c r="R15" s="83">
        <v>5.2374126994845178E-2</v>
      </c>
      <c r="S15" s="84">
        <f t="shared" si="6"/>
        <v>0.13966967972650221</v>
      </c>
      <c r="T15" s="85">
        <f>分析係数表!F18</f>
        <v>0.45886648465511004</v>
      </c>
      <c r="U15" s="86">
        <f t="shared" si="7"/>
        <v>6.4089734949005162E-2</v>
      </c>
      <c r="V15" s="87">
        <f>分析係数表!D18</f>
        <v>2.7301733495608698E-2</v>
      </c>
      <c r="W15" s="88">
        <f t="shared" si="8"/>
        <v>0</v>
      </c>
      <c r="X15" s="76">
        <f>分析係数表!E18</f>
        <v>2.9308246439261866E-2</v>
      </c>
      <c r="Y15" s="89">
        <f t="shared" si="9"/>
        <v>0</v>
      </c>
    </row>
    <row r="16" spans="1:25" x14ac:dyDescent="0.2">
      <c r="A16" s="6" t="s">
        <v>4</v>
      </c>
      <c r="B16" s="5" t="s">
        <v>32</v>
      </c>
      <c r="C16" s="90"/>
      <c r="D16" s="76">
        <f>投入係数表!AC16</f>
        <v>0</v>
      </c>
      <c r="E16" s="77">
        <f t="shared" si="0"/>
        <v>0</v>
      </c>
      <c r="F16" s="76">
        <f>分析係数表!C19</f>
        <v>0.27592808390211421</v>
      </c>
      <c r="G16" s="77">
        <f t="shared" si="1"/>
        <v>0</v>
      </c>
      <c r="H16" s="77">
        <v>1.4167342396227012E-2</v>
      </c>
      <c r="I16" s="77">
        <f t="shared" si="2"/>
        <v>1.4167342396227012E-2</v>
      </c>
      <c r="J16" s="76">
        <f>分析係数表!G19</f>
        <v>5.7631973809848587E-2</v>
      </c>
      <c r="K16" s="78">
        <f t="shared" si="3"/>
        <v>8.1649190593451266E-4</v>
      </c>
      <c r="L16" s="79"/>
      <c r="M16" s="80"/>
      <c r="N16" s="81">
        <f>分析係数表!H19</f>
        <v>-1.2488112277735618E-4</v>
      </c>
      <c r="O16" s="82">
        <f t="shared" si="4"/>
        <v>-3.5195500934346513E-3</v>
      </c>
      <c r="P16" s="76">
        <f>分析係数表!C19</f>
        <v>0.27592808390211421</v>
      </c>
      <c r="Q16" s="82">
        <f t="shared" si="5"/>
        <v>-9.7114271347893038E-4</v>
      </c>
      <c r="R16" s="83">
        <v>1.02031227653482E-2</v>
      </c>
      <c r="S16" s="84">
        <f t="shared" si="6"/>
        <v>2.4370465161575212E-2</v>
      </c>
      <c r="T16" s="85">
        <f>分析係数表!F19</f>
        <v>0.23987177738371299</v>
      </c>
      <c r="U16" s="86">
        <f t="shared" si="7"/>
        <v>5.8457867939749027E-3</v>
      </c>
      <c r="V16" s="87">
        <f>分析係数表!D19</f>
        <v>7.502387123175556E-4</v>
      </c>
      <c r="W16" s="88">
        <f t="shared" si="8"/>
        <v>0</v>
      </c>
      <c r="X16" s="76">
        <f>分析係数表!E19</f>
        <v>8.1844223161915155E-4</v>
      </c>
      <c r="Y16" s="89">
        <f t="shared" si="9"/>
        <v>0</v>
      </c>
    </row>
    <row r="17" spans="1:25" x14ac:dyDescent="0.2">
      <c r="A17" s="6" t="s">
        <v>5</v>
      </c>
      <c r="B17" s="5" t="s">
        <v>33</v>
      </c>
      <c r="C17" s="90"/>
      <c r="D17" s="76">
        <f>投入係数表!AC17</f>
        <v>0</v>
      </c>
      <c r="E17" s="77">
        <f t="shared" si="0"/>
        <v>0</v>
      </c>
      <c r="F17" s="76">
        <f>分析係数表!C20</f>
        <v>2.5484643868438295E-2</v>
      </c>
      <c r="G17" s="77">
        <f t="shared" si="1"/>
        <v>0</v>
      </c>
      <c r="H17" s="77">
        <v>9.8469349842091308E-4</v>
      </c>
      <c r="I17" s="77">
        <f t="shared" si="2"/>
        <v>9.8469349842091308E-4</v>
      </c>
      <c r="J17" s="76">
        <f>分析係数表!G20</f>
        <v>9.947643979057591E-2</v>
      </c>
      <c r="K17" s="78">
        <f t="shared" si="3"/>
        <v>9.7953803507839517E-5</v>
      </c>
      <c r="L17" s="79"/>
      <c r="M17" s="80"/>
      <c r="N17" s="81">
        <f>分析係数表!H20</f>
        <v>5.9558689324585256E-4</v>
      </c>
      <c r="O17" s="82">
        <f t="shared" si="4"/>
        <v>1.6785546599457565E-2</v>
      </c>
      <c r="P17" s="76">
        <f>分析係数表!C20</f>
        <v>2.5484643868438295E-2</v>
      </c>
      <c r="Q17" s="82">
        <f t="shared" si="5"/>
        <v>4.277736772242515E-4</v>
      </c>
      <c r="R17" s="83">
        <v>1.7472065852224313E-3</v>
      </c>
      <c r="S17" s="84">
        <f t="shared" si="6"/>
        <v>2.7319000836433446E-3</v>
      </c>
      <c r="T17" s="85">
        <f>分析係数表!F20</f>
        <v>0.22338568935427575</v>
      </c>
      <c r="U17" s="86">
        <f t="shared" si="7"/>
        <v>6.102673834316721E-4</v>
      </c>
      <c r="V17" s="87">
        <f>分析係数表!D20</f>
        <v>0.15532286212914484</v>
      </c>
      <c r="W17" s="88">
        <f t="shared" si="8"/>
        <v>0</v>
      </c>
      <c r="X17" s="76">
        <f>分析係数表!E20</f>
        <v>0.17102966841186737</v>
      </c>
      <c r="Y17" s="89">
        <f t="shared" si="9"/>
        <v>0</v>
      </c>
    </row>
    <row r="18" spans="1:25" x14ac:dyDescent="0.2">
      <c r="A18" s="6" t="s">
        <v>6</v>
      </c>
      <c r="B18" s="5" t="s">
        <v>34</v>
      </c>
      <c r="C18" s="90"/>
      <c r="D18" s="76">
        <f>投入係数表!AC18</f>
        <v>3.0668966839179604E-3</v>
      </c>
      <c r="E18" s="77">
        <f t="shared" si="0"/>
        <v>0.30668966839179607</v>
      </c>
      <c r="F18" s="76">
        <f>分析係数表!C21</f>
        <v>0.22087867795243854</v>
      </c>
      <c r="G18" s="77">
        <f t="shared" si="1"/>
        <v>6.7741208496051697E-2</v>
      </c>
      <c r="H18" s="77">
        <v>8.5314690727102127E-2</v>
      </c>
      <c r="I18" s="77">
        <f t="shared" si="2"/>
        <v>8.5314690727102127E-2</v>
      </c>
      <c r="J18" s="76">
        <f>分析係数表!G21</f>
        <v>0.28511270745603173</v>
      </c>
      <c r="K18" s="78">
        <f t="shared" si="3"/>
        <v>2.4324302458978091E-2</v>
      </c>
      <c r="L18" s="79"/>
      <c r="M18" s="80"/>
      <c r="N18" s="81">
        <f>分析係数表!H21</f>
        <v>9.8944274200520651E-4</v>
      </c>
      <c r="O18" s="82">
        <f t="shared" si="4"/>
        <v>2.7885666124905308E-2</v>
      </c>
      <c r="P18" s="76">
        <f>分析係数表!C21</f>
        <v>0.22087867795243854</v>
      </c>
      <c r="Q18" s="82">
        <f t="shared" si="5"/>
        <v>6.1593490674921843E-3</v>
      </c>
      <c r="R18" s="83">
        <v>1.8706370362601019E-2</v>
      </c>
      <c r="S18" s="84">
        <f t="shared" si="6"/>
        <v>0.10402106108970315</v>
      </c>
      <c r="T18" s="85">
        <f>分析係数表!F21</f>
        <v>0.42531582858558337</v>
      </c>
      <c r="U18" s="86">
        <f t="shared" si="7"/>
        <v>4.4241803787718678E-2</v>
      </c>
      <c r="V18" s="87">
        <f>分析係数表!D21</f>
        <v>6.1431756254644539E-2</v>
      </c>
      <c r="W18" s="88">
        <f t="shared" si="8"/>
        <v>0</v>
      </c>
      <c r="X18" s="76">
        <f>分析係数表!E21</f>
        <v>5.1523408471637354E-2</v>
      </c>
      <c r="Y18" s="89">
        <f t="shared" si="9"/>
        <v>0</v>
      </c>
    </row>
    <row r="19" spans="1:25" x14ac:dyDescent="0.2">
      <c r="A19" s="6" t="s">
        <v>7</v>
      </c>
      <c r="B19" s="5" t="s">
        <v>269</v>
      </c>
      <c r="C19" s="90"/>
      <c r="D19" s="76">
        <f>投入係数表!AC19</f>
        <v>0</v>
      </c>
      <c r="E19" s="77">
        <f t="shared" si="0"/>
        <v>0</v>
      </c>
      <c r="F19" s="76">
        <f>分析係数表!C22</f>
        <v>2.2900763358778664E-2</v>
      </c>
      <c r="G19" s="77">
        <f t="shared" si="1"/>
        <v>0</v>
      </c>
      <c r="H19" s="77">
        <v>1.0249797380071897E-3</v>
      </c>
      <c r="I19" s="77">
        <f t="shared" si="2"/>
        <v>1.0249797380071897E-3</v>
      </c>
      <c r="J19" s="76">
        <f>分析係数表!G22</f>
        <v>0.19537275064267351</v>
      </c>
      <c r="K19" s="78">
        <f t="shared" si="3"/>
        <v>2.0025311076747151E-4</v>
      </c>
      <c r="L19" s="79"/>
      <c r="M19" s="80"/>
      <c r="N19" s="81">
        <f>分析係数表!H22</f>
        <v>4.8031201068213912E-5</v>
      </c>
      <c r="O19" s="82">
        <f t="shared" si="4"/>
        <v>1.3536731128594812E-3</v>
      </c>
      <c r="P19" s="76">
        <f>分析係数表!C22</f>
        <v>2.2900763358778664E-2</v>
      </c>
      <c r="Q19" s="82">
        <f t="shared" si="5"/>
        <v>3.1000147622736261E-5</v>
      </c>
      <c r="R19" s="83">
        <v>3.9032368695098311E-4</v>
      </c>
      <c r="S19" s="84">
        <f t="shared" si="6"/>
        <v>1.415303424958173E-3</v>
      </c>
      <c r="T19" s="85">
        <f>分析係数表!F22</f>
        <v>0.41388174807197942</v>
      </c>
      <c r="U19" s="86">
        <f t="shared" si="7"/>
        <v>5.8576825557394815E-4</v>
      </c>
      <c r="V19" s="87">
        <f>分析係数表!D22</f>
        <v>2.313624678663239E-2</v>
      </c>
      <c r="W19" s="88">
        <f t="shared" si="8"/>
        <v>0</v>
      </c>
      <c r="X19" s="76">
        <f>分析係数表!E22</f>
        <v>1.713796058269066E-2</v>
      </c>
      <c r="Y19" s="89">
        <f t="shared" si="9"/>
        <v>0</v>
      </c>
    </row>
    <row r="20" spans="1:25" x14ac:dyDescent="0.2">
      <c r="A20" s="6" t="s">
        <v>8</v>
      </c>
      <c r="B20" s="5" t="s">
        <v>270</v>
      </c>
      <c r="C20" s="90"/>
      <c r="D20" s="76">
        <f>投入係数表!AC20</f>
        <v>0</v>
      </c>
      <c r="E20" s="77">
        <f t="shared" si="0"/>
        <v>0</v>
      </c>
      <c r="F20" s="76">
        <f>分析係数表!C23</f>
        <v>0</v>
      </c>
      <c r="G20" s="77">
        <f t="shared" si="1"/>
        <v>0</v>
      </c>
      <c r="H20" s="77">
        <v>0</v>
      </c>
      <c r="I20" s="77">
        <f t="shared" si="2"/>
        <v>0</v>
      </c>
      <c r="J20" s="76">
        <f>分析係数表!G23</f>
        <v>0.21568627450980393</v>
      </c>
      <c r="K20" s="78">
        <f t="shared" si="3"/>
        <v>0</v>
      </c>
      <c r="L20" s="79"/>
      <c r="M20" s="80"/>
      <c r="N20" s="81">
        <f>分析係数表!H23</f>
        <v>2.8818720640928347E-5</v>
      </c>
      <c r="O20" s="82">
        <f t="shared" si="4"/>
        <v>8.1220386771568864E-4</v>
      </c>
      <c r="P20" s="76">
        <f>分析係数表!C23</f>
        <v>0</v>
      </c>
      <c r="Q20" s="82">
        <f t="shared" si="5"/>
        <v>0</v>
      </c>
      <c r="R20" s="83">
        <v>0</v>
      </c>
      <c r="S20" s="84">
        <f t="shared" si="6"/>
        <v>0</v>
      </c>
      <c r="T20" s="85">
        <f>分析係数表!F23</f>
        <v>0.44049247606019154</v>
      </c>
      <c r="U20" s="86">
        <f t="shared" si="7"/>
        <v>0</v>
      </c>
      <c r="V20" s="87">
        <f>分析係数表!D23</f>
        <v>5.6087551299589603E-2</v>
      </c>
      <c r="W20" s="88">
        <f t="shared" si="8"/>
        <v>0</v>
      </c>
      <c r="X20" s="76">
        <f>分析係数表!E23</f>
        <v>5.0615595075239397E-2</v>
      </c>
      <c r="Y20" s="89">
        <f t="shared" si="9"/>
        <v>0</v>
      </c>
    </row>
    <row r="21" spans="1:25" x14ac:dyDescent="0.2">
      <c r="A21" s="6" t="s">
        <v>9</v>
      </c>
      <c r="B21" s="5" t="s">
        <v>271</v>
      </c>
      <c r="C21" s="90"/>
      <c r="D21" s="76">
        <f>投入係数表!AC21</f>
        <v>1.1500862564692352E-3</v>
      </c>
      <c r="E21" s="77">
        <f t="shared" si="0"/>
        <v>0.11500862564692352</v>
      </c>
      <c r="F21" s="76">
        <f>分析係数表!C24</f>
        <v>0.12778993435448582</v>
      </c>
      <c r="G21" s="77">
        <f t="shared" si="1"/>
        <v>1.4696944721619991E-2</v>
      </c>
      <c r="H21" s="77">
        <v>1.8374957605210938E-2</v>
      </c>
      <c r="I21" s="77">
        <f t="shared" si="2"/>
        <v>1.8374957605210938E-2</v>
      </c>
      <c r="J21" s="76">
        <f>分析係数表!G24</f>
        <v>0.20582120582120583</v>
      </c>
      <c r="K21" s="78">
        <f t="shared" si="3"/>
        <v>3.7819559312180519E-3</v>
      </c>
      <c r="L21" s="79"/>
      <c r="M21" s="80"/>
      <c r="N21" s="81">
        <f>分析係数表!H24</f>
        <v>3.7464336833206854E-4</v>
      </c>
      <c r="O21" s="82">
        <f t="shared" si="4"/>
        <v>1.0558650280303953E-2</v>
      </c>
      <c r="P21" s="76">
        <f>分析係数表!C24</f>
        <v>0.12778993435448582</v>
      </c>
      <c r="Q21" s="82">
        <f t="shared" si="5"/>
        <v>1.3492892261920155E-3</v>
      </c>
      <c r="R21" s="83">
        <v>7.7169709493866449E-3</v>
      </c>
      <c r="S21" s="84">
        <f t="shared" si="6"/>
        <v>2.6091928554597583E-2</v>
      </c>
      <c r="T21" s="85">
        <f>分析係数表!F24</f>
        <v>0.38877338877338879</v>
      </c>
      <c r="U21" s="86">
        <f t="shared" si="7"/>
        <v>1.014384748380405E-2</v>
      </c>
      <c r="V21" s="87">
        <f>分析係数表!D24</f>
        <v>2.0790020790020791E-3</v>
      </c>
      <c r="W21" s="88">
        <f t="shared" si="8"/>
        <v>0</v>
      </c>
      <c r="X21" s="76">
        <f>分析係数表!E24</f>
        <v>0</v>
      </c>
      <c r="Y21" s="89">
        <f t="shared" si="9"/>
        <v>0</v>
      </c>
    </row>
    <row r="22" spans="1:25" x14ac:dyDescent="0.2">
      <c r="A22" s="6" t="s">
        <v>10</v>
      </c>
      <c r="B22" s="5" t="s">
        <v>272</v>
      </c>
      <c r="C22" s="90"/>
      <c r="D22" s="76">
        <f>投入係数表!AC22</f>
        <v>0</v>
      </c>
      <c r="E22" s="77">
        <f t="shared" si="0"/>
        <v>0</v>
      </c>
      <c r="F22" s="76">
        <f>分析係数表!C25</f>
        <v>1.1170547514159801E-2</v>
      </c>
      <c r="G22" s="77">
        <f t="shared" si="1"/>
        <v>0</v>
      </c>
      <c r="H22" s="77">
        <v>1.0409997583258226E-3</v>
      </c>
      <c r="I22" s="77">
        <f t="shared" si="2"/>
        <v>1.0409997583258226E-3</v>
      </c>
      <c r="J22" s="76">
        <f>分析係数表!G25</f>
        <v>0.19560185185185186</v>
      </c>
      <c r="K22" s="78">
        <f t="shared" si="3"/>
        <v>2.0362148050586114E-4</v>
      </c>
      <c r="L22" s="79"/>
      <c r="M22" s="80"/>
      <c r="N22" s="81">
        <f>分析係数表!H25</f>
        <v>5.4755569217763858E-4</v>
      </c>
      <c r="O22" s="82">
        <f t="shared" si="4"/>
        <v>1.5431873486598083E-2</v>
      </c>
      <c r="P22" s="76">
        <f>分析係数表!C25</f>
        <v>1.1170547514159801E-2</v>
      </c>
      <c r="Q22" s="82">
        <f t="shared" si="5"/>
        <v>1.7238247601454677E-4</v>
      </c>
      <c r="R22" s="83">
        <v>1.7790341449838551E-3</v>
      </c>
      <c r="S22" s="84">
        <f t="shared" si="6"/>
        <v>2.8200339033096775E-3</v>
      </c>
      <c r="T22" s="85">
        <f>分析係数表!F25</f>
        <v>0.34722222222222221</v>
      </c>
      <c r="U22" s="86">
        <f t="shared" si="7"/>
        <v>9.7917843864919361E-4</v>
      </c>
      <c r="V22" s="87">
        <f>分析係数表!D25</f>
        <v>0.24652777777777779</v>
      </c>
      <c r="W22" s="88">
        <f t="shared" si="8"/>
        <v>0</v>
      </c>
      <c r="X22" s="76">
        <f>分析係数表!E25</f>
        <v>0.22337962962962962</v>
      </c>
      <c r="Y22" s="89">
        <f t="shared" si="9"/>
        <v>0</v>
      </c>
    </row>
    <row r="23" spans="1:25" x14ac:dyDescent="0.2">
      <c r="A23" s="6" t="s">
        <v>11</v>
      </c>
      <c r="B23" s="5" t="s">
        <v>35</v>
      </c>
      <c r="C23" s="90"/>
      <c r="D23" s="76">
        <f>投入係数表!AC23</f>
        <v>1.9168104274487253E-4</v>
      </c>
      <c r="E23" s="77">
        <f t="shared" si="0"/>
        <v>1.9168104274487254E-2</v>
      </c>
      <c r="F23" s="76">
        <f>分析係数表!C26</f>
        <v>0.68426150121065377</v>
      </c>
      <c r="G23" s="77">
        <f t="shared" si="1"/>
        <v>1.3115995806222998E-2</v>
      </c>
      <c r="H23" s="77">
        <v>4.3258491827574061E-2</v>
      </c>
      <c r="I23" s="77">
        <f t="shared" si="2"/>
        <v>4.3258491827574061E-2</v>
      </c>
      <c r="J23" s="76">
        <f>分析係数表!G26</f>
        <v>0.19646752810874307</v>
      </c>
      <c r="K23" s="78">
        <f t="shared" si="3"/>
        <v>8.4988889590757385E-3</v>
      </c>
      <c r="L23" s="79"/>
      <c r="M23" s="80"/>
      <c r="N23" s="81">
        <f>分析係数表!H26</f>
        <v>1.1546700736798624E-2</v>
      </c>
      <c r="O23" s="82">
        <f t="shared" si="4"/>
        <v>0.32542301633141923</v>
      </c>
      <c r="P23" s="76">
        <f>分析係数表!C26</f>
        <v>0.68426150121065377</v>
      </c>
      <c r="Q23" s="82">
        <f t="shared" si="5"/>
        <v>0.22267444168343603</v>
      </c>
      <c r="R23" s="83">
        <v>0.25526803092896477</v>
      </c>
      <c r="S23" s="84">
        <f t="shared" si="6"/>
        <v>0.29852652275653885</v>
      </c>
      <c r="T23" s="85">
        <f>分析係数表!F26</f>
        <v>0.33441013592884711</v>
      </c>
      <c r="U23" s="86">
        <f t="shared" si="7"/>
        <v>9.983029505338023E-2</v>
      </c>
      <c r="V23" s="87">
        <f>分析係数表!D26</f>
        <v>3.0416177210941434E-2</v>
      </c>
      <c r="W23" s="88">
        <f t="shared" si="8"/>
        <v>0</v>
      </c>
      <c r="X23" s="76">
        <f>分析係数表!E26</f>
        <v>3.3227051518711193E-2</v>
      </c>
      <c r="Y23" s="89">
        <f t="shared" si="9"/>
        <v>0</v>
      </c>
    </row>
    <row r="24" spans="1:25" x14ac:dyDescent="0.2">
      <c r="A24" s="6" t="s">
        <v>12</v>
      </c>
      <c r="B24" s="5" t="s">
        <v>366</v>
      </c>
      <c r="C24" s="90"/>
      <c r="D24" s="76">
        <f>投入係数表!AC24</f>
        <v>2.875215641173088E-4</v>
      </c>
      <c r="E24" s="77">
        <f t="shared" si="0"/>
        <v>2.8752156411730879E-2</v>
      </c>
      <c r="F24" s="76">
        <f>分析係数表!C27</f>
        <v>0.55841188231933736</v>
      </c>
      <c r="G24" s="77">
        <f t="shared" si="1"/>
        <v>1.6055545782614644E-2</v>
      </c>
      <c r="H24" s="77">
        <v>1.9146459956063202E-2</v>
      </c>
      <c r="I24" s="77">
        <f t="shared" si="2"/>
        <v>1.9146459956063202E-2</v>
      </c>
      <c r="J24" s="76">
        <f>分析係数表!G27</f>
        <v>0.17085913312693499</v>
      </c>
      <c r="K24" s="78">
        <f t="shared" si="3"/>
        <v>3.2713475505425325E-3</v>
      </c>
      <c r="L24" s="79"/>
      <c r="M24" s="80"/>
      <c r="N24" s="81">
        <f>分析係数表!H27</f>
        <v>1.1844494183421551E-2</v>
      </c>
      <c r="O24" s="82">
        <f t="shared" si="4"/>
        <v>0.33381578963114805</v>
      </c>
      <c r="P24" s="76">
        <f>分析係数表!C27</f>
        <v>0.55841188231933736</v>
      </c>
      <c r="Q24" s="82">
        <f t="shared" si="5"/>
        <v>0.18640670343584531</v>
      </c>
      <c r="R24" s="83">
        <v>0.19082754124868287</v>
      </c>
      <c r="S24" s="84">
        <f t="shared" si="6"/>
        <v>0.20997400120474607</v>
      </c>
      <c r="T24" s="85">
        <f>分析係数表!F27</f>
        <v>0.32159442724458204</v>
      </c>
      <c r="U24" s="86">
        <f t="shared" si="7"/>
        <v>6.7526468653693494E-2</v>
      </c>
      <c r="V24" s="87">
        <f>分析係数表!D27</f>
        <v>0</v>
      </c>
      <c r="W24" s="88">
        <f t="shared" si="8"/>
        <v>0</v>
      </c>
      <c r="X24" s="76">
        <f>分析係数表!E27</f>
        <v>0</v>
      </c>
      <c r="Y24" s="89">
        <f t="shared" si="9"/>
        <v>0</v>
      </c>
    </row>
    <row r="25" spans="1:25" x14ac:dyDescent="0.2">
      <c r="A25" s="6" t="s">
        <v>13</v>
      </c>
      <c r="B25" s="5" t="s">
        <v>192</v>
      </c>
      <c r="C25" s="90"/>
      <c r="D25" s="76">
        <f>投入係数表!AC25</f>
        <v>0</v>
      </c>
      <c r="E25" s="77">
        <f t="shared" si="0"/>
        <v>0</v>
      </c>
      <c r="F25" s="76">
        <f>分析係数表!C28</f>
        <v>4.6678935921030562E-2</v>
      </c>
      <c r="G25" s="77">
        <f t="shared" si="1"/>
        <v>0</v>
      </c>
      <c r="H25" s="77">
        <v>6.4923573366976756E-3</v>
      </c>
      <c r="I25" s="77">
        <f t="shared" si="2"/>
        <v>6.4923573366976756E-3</v>
      </c>
      <c r="J25" s="76">
        <f>分析係数表!G28</f>
        <v>0.12480417754569191</v>
      </c>
      <c r="K25" s="78">
        <f t="shared" si="3"/>
        <v>8.1027331773929215E-4</v>
      </c>
      <c r="L25" s="79"/>
      <c r="M25" s="80"/>
      <c r="N25" s="81">
        <f>分析係数表!H28</f>
        <v>2.1854196486037331E-2</v>
      </c>
      <c r="O25" s="82">
        <f t="shared" si="4"/>
        <v>0.61592126635106392</v>
      </c>
      <c r="P25" s="76">
        <f>分析係数表!C28</f>
        <v>4.6678935921030562E-2</v>
      </c>
      <c r="Q25" s="82">
        <f t="shared" si="5"/>
        <v>2.8750549324401312E-2</v>
      </c>
      <c r="R25" s="83">
        <v>3.0972082170758048E-2</v>
      </c>
      <c r="S25" s="84">
        <f t="shared" si="6"/>
        <v>3.7464439507455725E-2</v>
      </c>
      <c r="T25" s="85">
        <f>分析係数表!F28</f>
        <v>0.21409921671018275</v>
      </c>
      <c r="U25" s="86">
        <f t="shared" si="7"/>
        <v>8.0211071530322964E-3</v>
      </c>
      <c r="V25" s="87">
        <f>分析係数表!D28</f>
        <v>3.7075718015665796E-2</v>
      </c>
      <c r="W25" s="88">
        <f t="shared" si="8"/>
        <v>0</v>
      </c>
      <c r="X25" s="76">
        <f>分析係数表!E28</f>
        <v>3.3420365535248041E-2</v>
      </c>
      <c r="Y25" s="89">
        <f t="shared" si="9"/>
        <v>0</v>
      </c>
    </row>
    <row r="26" spans="1:25" x14ac:dyDescent="0.2">
      <c r="A26" s="6" t="s">
        <v>14</v>
      </c>
      <c r="B26" s="5" t="s">
        <v>50</v>
      </c>
      <c r="C26" s="90"/>
      <c r="D26" s="76">
        <f>投入係数表!AC26</f>
        <v>6.3254744105807935E-3</v>
      </c>
      <c r="E26" s="77">
        <f t="shared" si="0"/>
        <v>0.63254744105807936</v>
      </c>
      <c r="F26" s="76">
        <f>分析係数表!C29</f>
        <v>0.714898177920686</v>
      </c>
      <c r="G26" s="77">
        <f t="shared" si="1"/>
        <v>0.45220701306081346</v>
      </c>
      <c r="H26" s="77">
        <v>0.64085669324280359</v>
      </c>
      <c r="I26" s="77">
        <f t="shared" si="2"/>
        <v>0.64085669324280359</v>
      </c>
      <c r="J26" s="76">
        <f>分析係数表!G29</f>
        <v>0.2589450092051549</v>
      </c>
      <c r="K26" s="78">
        <f t="shared" si="3"/>
        <v>0.16594664233094289</v>
      </c>
      <c r="L26" s="79"/>
      <c r="M26" s="80"/>
      <c r="N26" s="81">
        <f>分析係数表!H29</f>
        <v>1.0662926637143489E-2</v>
      </c>
      <c r="O26" s="82">
        <f t="shared" si="4"/>
        <v>0.30051543105480483</v>
      </c>
      <c r="P26" s="76">
        <f>分析係数表!C29</f>
        <v>0.714898177920686</v>
      </c>
      <c r="Q26" s="82">
        <f t="shared" si="5"/>
        <v>0.21483793409812951</v>
      </c>
      <c r="R26" s="83">
        <v>0.36256339214790623</v>
      </c>
      <c r="S26" s="84">
        <f t="shared" si="6"/>
        <v>1.0034200853907098</v>
      </c>
      <c r="T26" s="85">
        <f>分析係数表!F29</f>
        <v>0.37284879532538223</v>
      </c>
      <c r="U26" s="86">
        <f t="shared" si="7"/>
        <v>0.37412397004321835</v>
      </c>
      <c r="V26" s="87">
        <f>分析係数表!D29</f>
        <v>6.5236532458176578E-3</v>
      </c>
      <c r="W26" s="88">
        <f t="shared" si="8"/>
        <v>0</v>
      </c>
      <c r="X26" s="76">
        <f>分析係数表!E29</f>
        <v>4.8026895061234294E-3</v>
      </c>
      <c r="Y26" s="89">
        <f t="shared" si="9"/>
        <v>0</v>
      </c>
    </row>
    <row r="27" spans="1:25" x14ac:dyDescent="0.2">
      <c r="A27" s="6" t="s">
        <v>15</v>
      </c>
      <c r="B27" s="5" t="s">
        <v>36</v>
      </c>
      <c r="C27" s="90"/>
      <c r="D27" s="76">
        <f>投入係数表!AC27</f>
        <v>3.0668966839179604E-3</v>
      </c>
      <c r="E27" s="77">
        <f t="shared" si="0"/>
        <v>0.30668966839179607</v>
      </c>
      <c r="F27" s="76">
        <f>分析係数表!C30</f>
        <v>1</v>
      </c>
      <c r="G27" s="77">
        <f t="shared" si="1"/>
        <v>0.30668966839179607</v>
      </c>
      <c r="H27" s="77">
        <v>0.38364735762743646</v>
      </c>
      <c r="I27" s="77">
        <f t="shared" si="2"/>
        <v>0.38364735762743646</v>
      </c>
      <c r="J27" s="76">
        <f>分析係数表!G30</f>
        <v>0.34457852549986789</v>
      </c>
      <c r="K27" s="78">
        <f t="shared" si="3"/>
        <v>0.13219664080318255</v>
      </c>
      <c r="L27" s="79"/>
      <c r="M27" s="80"/>
      <c r="N27" s="81">
        <f>分析係数表!H30</f>
        <v>0</v>
      </c>
      <c r="O27" s="82">
        <f t="shared" si="4"/>
        <v>0</v>
      </c>
      <c r="P27" s="76">
        <f>分析係数表!C30</f>
        <v>1</v>
      </c>
      <c r="Q27" s="82">
        <f t="shared" si="5"/>
        <v>0</v>
      </c>
      <c r="R27" s="83">
        <v>5.9190664175673015E-2</v>
      </c>
      <c r="S27" s="84">
        <f t="shared" si="6"/>
        <v>0.44283802180310949</v>
      </c>
      <c r="T27" s="85">
        <f>分析係数表!F30</f>
        <v>0.44032414339822074</v>
      </c>
      <c r="U27" s="86">
        <f t="shared" si="7"/>
        <v>0.1949922726146168</v>
      </c>
      <c r="V27" s="87">
        <f>分析係数表!D30</f>
        <v>0.11177662291905223</v>
      </c>
      <c r="W27" s="88">
        <f t="shared" si="8"/>
        <v>0</v>
      </c>
      <c r="X27" s="76">
        <f>分析係数表!E30</f>
        <v>7.5662820399894304E-2</v>
      </c>
      <c r="Y27" s="89">
        <f t="shared" si="9"/>
        <v>0</v>
      </c>
    </row>
    <row r="28" spans="1:25" x14ac:dyDescent="0.2">
      <c r="A28" s="6" t="s">
        <v>16</v>
      </c>
      <c r="B28" s="5" t="s">
        <v>193</v>
      </c>
      <c r="C28" s="90"/>
      <c r="D28" s="76">
        <f>投入係数表!AC28</f>
        <v>2.3576768257619323E-2</v>
      </c>
      <c r="E28" s="77">
        <f t="shared" si="0"/>
        <v>2.3576768257619323</v>
      </c>
      <c r="F28" s="76">
        <f>分析係数表!C31</f>
        <v>0.96265092809515229</v>
      </c>
      <c r="G28" s="77">
        <f t="shared" si="1"/>
        <v>2.2696197844681567</v>
      </c>
      <c r="H28" s="77">
        <v>2.6130738582753521</v>
      </c>
      <c r="I28" s="77">
        <f t="shared" si="2"/>
        <v>2.6130738582753521</v>
      </c>
      <c r="J28" s="76">
        <f>分析係数表!G31</f>
        <v>7.0888135593220339E-2</v>
      </c>
      <c r="K28" s="78">
        <f t="shared" si="3"/>
        <v>0.1852359339805226</v>
      </c>
      <c r="L28" s="79"/>
      <c r="M28" s="80"/>
      <c r="N28" s="81">
        <f>分析係数表!H31</f>
        <v>2.4361425181798096E-2</v>
      </c>
      <c r="O28" s="82">
        <f t="shared" si="4"/>
        <v>0.68658300284232887</v>
      </c>
      <c r="P28" s="76">
        <f>分析係数表!C31</f>
        <v>0.96265092809515229</v>
      </c>
      <c r="Q28" s="82">
        <f t="shared" si="5"/>
        <v>0.66093976490052442</v>
      </c>
      <c r="R28" s="83">
        <v>0.94011810385013173</v>
      </c>
      <c r="S28" s="84">
        <f t="shared" si="6"/>
        <v>3.5531919621254837</v>
      </c>
      <c r="T28" s="85">
        <f>分析係数表!F31</f>
        <v>0.34461468926553673</v>
      </c>
      <c r="U28" s="86">
        <f t="shared" si="7"/>
        <v>1.2244821439286764</v>
      </c>
      <c r="V28" s="87">
        <f>分析係数表!D31</f>
        <v>2.2598870056497176E-3</v>
      </c>
      <c r="W28" s="88">
        <f t="shared" si="8"/>
        <v>0</v>
      </c>
      <c r="X28" s="76">
        <f>分析係数表!E31</f>
        <v>1.9706214689265535E-3</v>
      </c>
      <c r="Y28" s="89">
        <f t="shared" si="9"/>
        <v>0</v>
      </c>
    </row>
    <row r="29" spans="1:25" x14ac:dyDescent="0.2">
      <c r="A29" s="6" t="s">
        <v>17</v>
      </c>
      <c r="B29" s="5" t="s">
        <v>273</v>
      </c>
      <c r="C29" s="90"/>
      <c r="D29" s="76">
        <f>投入係数表!AC29</f>
        <v>2.3960130343109068E-3</v>
      </c>
      <c r="E29" s="77">
        <f t="shared" si="0"/>
        <v>0.23960130343109068</v>
      </c>
      <c r="F29" s="76">
        <f>分析係数表!C32</f>
        <v>0.97339246119733924</v>
      </c>
      <c r="G29" s="77">
        <f t="shared" si="1"/>
        <v>0.23322610245287984</v>
      </c>
      <c r="H29" s="77">
        <v>0.26851177638139734</v>
      </c>
      <c r="I29" s="77">
        <f t="shared" si="2"/>
        <v>0.26851177638139734</v>
      </c>
      <c r="J29" s="76">
        <f>分析係数表!G32</f>
        <v>0.14027149321266968</v>
      </c>
      <c r="K29" s="78">
        <f t="shared" si="3"/>
        <v>3.7664547818205059E-2</v>
      </c>
      <c r="L29" s="79"/>
      <c r="M29" s="80"/>
      <c r="N29" s="81">
        <f>分析係数表!H32</f>
        <v>6.9260991940364464E-3</v>
      </c>
      <c r="O29" s="82">
        <f t="shared" si="4"/>
        <v>0.19519966287433718</v>
      </c>
      <c r="P29" s="76">
        <f>分析係数表!C32</f>
        <v>0.97339246119733924</v>
      </c>
      <c r="Q29" s="82">
        <f t="shared" si="5"/>
        <v>0.19000588027014195</v>
      </c>
      <c r="R29" s="83">
        <v>0.25543610536092576</v>
      </c>
      <c r="S29" s="84">
        <f t="shared" si="6"/>
        <v>0.5239478817423231</v>
      </c>
      <c r="T29" s="85">
        <f>分析係数表!F32</f>
        <v>0.48190045248868779</v>
      </c>
      <c r="U29" s="86">
        <f t="shared" si="7"/>
        <v>0.25249072129211497</v>
      </c>
      <c r="V29" s="87">
        <f>分析係数表!D32</f>
        <v>3.0542986425339366E-2</v>
      </c>
      <c r="W29" s="88">
        <f t="shared" si="8"/>
        <v>0</v>
      </c>
      <c r="X29" s="76">
        <f>分析係数表!E32</f>
        <v>4.6380090497737558E-2</v>
      </c>
      <c r="Y29" s="89">
        <f t="shared" si="9"/>
        <v>0</v>
      </c>
    </row>
    <row r="30" spans="1:25" x14ac:dyDescent="0.2">
      <c r="A30" s="6" t="s">
        <v>18</v>
      </c>
      <c r="B30" s="5" t="s">
        <v>274</v>
      </c>
      <c r="C30" s="90"/>
      <c r="D30" s="76">
        <f>投入係数表!AC30</f>
        <v>1.4376078205865441E-3</v>
      </c>
      <c r="E30" s="77">
        <f t="shared" si="0"/>
        <v>0.14376078205865442</v>
      </c>
      <c r="F30" s="76">
        <f>分析係数表!C33</f>
        <v>0.73613503272476755</v>
      </c>
      <c r="G30" s="77">
        <f t="shared" si="1"/>
        <v>0.10582734800528575</v>
      </c>
      <c r="H30" s="77">
        <v>0.14771283006892083</v>
      </c>
      <c r="I30" s="77">
        <f t="shared" si="2"/>
        <v>0.14771283006892083</v>
      </c>
      <c r="J30" s="76">
        <f>分析係数表!G33</f>
        <v>0.507239607659972</v>
      </c>
      <c r="K30" s="78">
        <f t="shared" si="3"/>
        <v>7.4925797970503513E-2</v>
      </c>
      <c r="L30" s="79"/>
      <c r="M30" s="80"/>
      <c r="N30" s="81">
        <f>分析係数表!H33</f>
        <v>1.0278677028597778E-3</v>
      </c>
      <c r="O30" s="82">
        <f t="shared" si="4"/>
        <v>2.8968604615192899E-2</v>
      </c>
      <c r="P30" s="76">
        <f>分析係数表!C33</f>
        <v>0.73613503272476755</v>
      </c>
      <c r="Q30" s="82">
        <f t="shared" si="5"/>
        <v>2.1324804706395875E-2</v>
      </c>
      <c r="R30" s="83">
        <v>0.10274528411728229</v>
      </c>
      <c r="S30" s="84">
        <f t="shared" si="6"/>
        <v>0.25045811418620312</v>
      </c>
      <c r="T30" s="85">
        <f>分析係数表!F33</f>
        <v>0.64409154600653895</v>
      </c>
      <c r="U30" s="86">
        <f t="shared" si="7"/>
        <v>0.16131795397607382</v>
      </c>
      <c r="V30" s="87">
        <f>分析係数表!D33</f>
        <v>0.11583372255955161</v>
      </c>
      <c r="W30" s="88">
        <f t="shared" si="8"/>
        <v>0</v>
      </c>
      <c r="X30" s="76">
        <f>分析係数表!E33</f>
        <v>0.11116300794021486</v>
      </c>
      <c r="Y30" s="89">
        <f t="shared" si="9"/>
        <v>0</v>
      </c>
    </row>
    <row r="31" spans="1:25" x14ac:dyDescent="0.2">
      <c r="A31" s="6" t="s">
        <v>19</v>
      </c>
      <c r="B31" s="5" t="s">
        <v>275</v>
      </c>
      <c r="C31" s="75">
        <f>最終需要_まとめ!C32</f>
        <v>100</v>
      </c>
      <c r="D31" s="76">
        <f>投入係数表!AC31</f>
        <v>1.1500862564692352E-2</v>
      </c>
      <c r="E31" s="77">
        <f t="shared" si="0"/>
        <v>1.1500862564692353</v>
      </c>
      <c r="F31" s="76">
        <f>分析係数表!C34</f>
        <v>0.16452089215864052</v>
      </c>
      <c r="G31" s="77">
        <f t="shared" si="1"/>
        <v>0.18921321697370966</v>
      </c>
      <c r="H31" s="77">
        <v>0.24416418974890647</v>
      </c>
      <c r="I31" s="77">
        <f t="shared" si="2"/>
        <v>100.2441641897489</v>
      </c>
      <c r="J31" s="76">
        <f>分析係数表!G34</f>
        <v>0.42495687176538238</v>
      </c>
      <c r="K31" s="78">
        <f t="shared" si="3"/>
        <v>42.599446426811063</v>
      </c>
      <c r="L31" s="79"/>
      <c r="M31" s="80"/>
      <c r="N31" s="81">
        <f>分析係数表!H34</f>
        <v>0.1722879182316833</v>
      </c>
      <c r="O31" s="82">
        <f t="shared" si="4"/>
        <v>4.8556254558269583</v>
      </c>
      <c r="P31" s="76">
        <f>分析係数表!C34</f>
        <v>0.16452089215864052</v>
      </c>
      <c r="Q31" s="82">
        <f t="shared" si="5"/>
        <v>0.79885183198085674</v>
      </c>
      <c r="R31" s="83">
        <v>0.89804143857961582</v>
      </c>
      <c r="S31" s="84">
        <f t="shared" si="6"/>
        <v>101.14220562832851</v>
      </c>
      <c r="T31" s="85">
        <f>分析係数表!F34</f>
        <v>0.6985815602836879</v>
      </c>
      <c r="U31" s="86">
        <f t="shared" si="7"/>
        <v>70.656079818371325</v>
      </c>
      <c r="V31" s="87">
        <f>分析係数表!D34</f>
        <v>0.35882691201840139</v>
      </c>
      <c r="W31" s="88">
        <f t="shared" si="8"/>
        <v>36</v>
      </c>
      <c r="X31" s="76">
        <f>分析係数表!E34</f>
        <v>0.25177304964539005</v>
      </c>
      <c r="Y31" s="89">
        <f t="shared" si="9"/>
        <v>25</v>
      </c>
    </row>
    <row r="32" spans="1:25" x14ac:dyDescent="0.2">
      <c r="A32" s="6" t="s">
        <v>20</v>
      </c>
      <c r="B32" s="5" t="s">
        <v>37</v>
      </c>
      <c r="C32" s="90"/>
      <c r="D32" s="76">
        <f>投入係数表!AC32</f>
        <v>1.7634655932528272E-2</v>
      </c>
      <c r="E32" s="77">
        <f t="shared" si="0"/>
        <v>1.7634655932528271</v>
      </c>
      <c r="F32" s="76">
        <f>分析係数表!C35</f>
        <v>0.4086737714624038</v>
      </c>
      <c r="G32" s="77">
        <f t="shared" si="1"/>
        <v>0.72068213483881827</v>
      </c>
      <c r="H32" s="77">
        <v>0.85091660721353624</v>
      </c>
      <c r="I32" s="77">
        <f t="shared" si="2"/>
        <v>0.85091660721353624</v>
      </c>
      <c r="J32" s="76">
        <f>分析係数表!G35</f>
        <v>0.3140916808149406</v>
      </c>
      <c r="K32" s="78">
        <f t="shared" si="3"/>
        <v>0.26726582739304622</v>
      </c>
      <c r="L32" s="79"/>
      <c r="M32" s="80"/>
      <c r="N32" s="81">
        <f>分析係数表!H35</f>
        <v>6.449629679439764E-2</v>
      </c>
      <c r="O32" s="82">
        <f t="shared" si="4"/>
        <v>1.8177122559477112</v>
      </c>
      <c r="P32" s="76">
        <f>分析係数表!C35</f>
        <v>0.4086737714624038</v>
      </c>
      <c r="Q32" s="82">
        <f t="shared" si="5"/>
        <v>0.74285132307158541</v>
      </c>
      <c r="R32" s="83">
        <v>0.8409530054146076</v>
      </c>
      <c r="S32" s="84">
        <f t="shared" si="6"/>
        <v>1.6918696126281438</v>
      </c>
      <c r="T32" s="85">
        <f>分析係数表!F35</f>
        <v>0.64261460101867574</v>
      </c>
      <c r="U32" s="86">
        <f t="shared" si="7"/>
        <v>1.0872201160946562</v>
      </c>
      <c r="V32" s="87">
        <f>分析係数表!D35</f>
        <v>5.9932088285229203E-2</v>
      </c>
      <c r="W32" s="88">
        <f t="shared" si="8"/>
        <v>0</v>
      </c>
      <c r="X32" s="76">
        <f>分析係数表!E35</f>
        <v>5.2631578947368418E-2</v>
      </c>
      <c r="Y32" s="89">
        <f t="shared" si="9"/>
        <v>0</v>
      </c>
    </row>
    <row r="33" spans="1:25" x14ac:dyDescent="0.2">
      <c r="A33" s="6" t="s">
        <v>21</v>
      </c>
      <c r="B33" s="5" t="s">
        <v>38</v>
      </c>
      <c r="C33" s="90"/>
      <c r="D33" s="76">
        <f>投入係数表!AC33</f>
        <v>2.7218708069771901E-2</v>
      </c>
      <c r="E33" s="77">
        <f t="shared" si="0"/>
        <v>2.72187080697719</v>
      </c>
      <c r="F33" s="76">
        <f>分析係数表!C36</f>
        <v>0.74689610106730564</v>
      </c>
      <c r="G33" s="77">
        <f t="shared" si="1"/>
        <v>2.0329546933401841</v>
      </c>
      <c r="H33" s="77">
        <v>2.1104762122572756</v>
      </c>
      <c r="I33" s="77">
        <f t="shared" si="2"/>
        <v>2.1104762122572756</v>
      </c>
      <c r="J33" s="76">
        <f>分析係数表!G36</f>
        <v>1.5876708345449259E-2</v>
      </c>
      <c r="K33" s="78">
        <f t="shared" si="3"/>
        <v>3.3507415292017229E-2</v>
      </c>
      <c r="L33" s="79"/>
      <c r="M33" s="80"/>
      <c r="N33" s="81">
        <f>分析係数表!H36</f>
        <v>4.3132018559256094E-2</v>
      </c>
      <c r="O33" s="82">
        <f t="shared" si="4"/>
        <v>1.2155984553478141</v>
      </c>
      <c r="P33" s="76">
        <f>分析係数表!C36</f>
        <v>0.74689610106730564</v>
      </c>
      <c r="Q33" s="82">
        <f t="shared" si="5"/>
        <v>0.90792574676272153</v>
      </c>
      <c r="R33" s="83">
        <v>1.0467446492625028</v>
      </c>
      <c r="S33" s="84">
        <f t="shared" si="6"/>
        <v>3.1572208615197783</v>
      </c>
      <c r="T33" s="85">
        <f>分析係数表!F36</f>
        <v>0.88601337598138996</v>
      </c>
      <c r="U33" s="86">
        <f t="shared" si="7"/>
        <v>2.7973399142340112</v>
      </c>
      <c r="V33" s="87">
        <f>分析係数表!D36</f>
        <v>1.0468159348647864E-2</v>
      </c>
      <c r="W33" s="88">
        <f t="shared" si="8"/>
        <v>0</v>
      </c>
      <c r="X33" s="76">
        <f>分析係数表!E36</f>
        <v>4.1291072986333237E-3</v>
      </c>
      <c r="Y33" s="89">
        <f t="shared" si="9"/>
        <v>0</v>
      </c>
    </row>
    <row r="34" spans="1:25" x14ac:dyDescent="0.2">
      <c r="A34" s="6" t="s">
        <v>22</v>
      </c>
      <c r="B34" s="5" t="s">
        <v>378</v>
      </c>
      <c r="C34" s="90"/>
      <c r="D34" s="76">
        <f>投入係数表!AC34</f>
        <v>2.0989074180563543E-2</v>
      </c>
      <c r="E34" s="77">
        <f t="shared" si="0"/>
        <v>2.0989074180563545</v>
      </c>
      <c r="F34" s="76">
        <f>分析係数表!C37</f>
        <v>0.19184325518019074</v>
      </c>
      <c r="G34" s="77">
        <f t="shared" si="1"/>
        <v>0.40266123140178051</v>
      </c>
      <c r="H34" s="77">
        <v>0.47678047682905378</v>
      </c>
      <c r="I34" s="77">
        <f t="shared" si="2"/>
        <v>0.47678047682905378</v>
      </c>
      <c r="J34" s="76">
        <f>分析係数表!G37</f>
        <v>0.41984423991099423</v>
      </c>
      <c r="K34" s="78">
        <f t="shared" si="3"/>
        <v>0.20017353689869549</v>
      </c>
      <c r="L34" s="79"/>
      <c r="M34" s="80"/>
      <c r="N34" s="81">
        <f>分析係数表!H37</f>
        <v>5.2046609477516596E-2</v>
      </c>
      <c r="O34" s="82">
        <f t="shared" si="4"/>
        <v>1.4668401850945338</v>
      </c>
      <c r="P34" s="76">
        <f>分析係数表!C37</f>
        <v>0.19184325518019074</v>
      </c>
      <c r="Q34" s="82">
        <f t="shared" si="5"/>
        <v>0.2814033959376489</v>
      </c>
      <c r="R34" s="83">
        <v>0.37626725694581525</v>
      </c>
      <c r="S34" s="84">
        <f t="shared" si="6"/>
        <v>0.85304773377486898</v>
      </c>
      <c r="T34" s="85">
        <f>分析係数表!F37</f>
        <v>0.69485182562961467</v>
      </c>
      <c r="U34" s="86">
        <f t="shared" si="7"/>
        <v>0.59274177516267323</v>
      </c>
      <c r="V34" s="87">
        <f>分析係数表!D37</f>
        <v>8.7589764337008186E-2</v>
      </c>
      <c r="W34" s="88">
        <f t="shared" si="8"/>
        <v>0</v>
      </c>
      <c r="X34" s="76">
        <f>分析係数表!E37</f>
        <v>8.1420046525740877E-2</v>
      </c>
      <c r="Y34" s="89">
        <f t="shared" si="9"/>
        <v>0</v>
      </c>
    </row>
    <row r="35" spans="1:25" x14ac:dyDescent="0.2">
      <c r="A35" s="6" t="s">
        <v>23</v>
      </c>
      <c r="B35" s="5" t="s">
        <v>194</v>
      </c>
      <c r="C35" s="90"/>
      <c r="D35" s="76">
        <f>投入係数表!AC35</f>
        <v>3.8527889591719378E-2</v>
      </c>
      <c r="E35" s="77">
        <f t="shared" si="0"/>
        <v>3.8527889591719378</v>
      </c>
      <c r="F35" s="76">
        <f>分析係数表!C38</f>
        <v>3.8450184501845008E-2</v>
      </c>
      <c r="G35" s="77">
        <f t="shared" si="1"/>
        <v>0.1481404463268324</v>
      </c>
      <c r="H35" s="77">
        <v>0.15759633739135442</v>
      </c>
      <c r="I35" s="77">
        <f t="shared" si="2"/>
        <v>0.15759633739135442</v>
      </c>
      <c r="J35" s="76">
        <f>分析係数表!G38</f>
        <v>0.35618279569892475</v>
      </c>
      <c r="K35" s="78">
        <f t="shared" si="3"/>
        <v>5.6133104043963607E-2</v>
      </c>
      <c r="L35" s="79"/>
      <c r="M35" s="80"/>
      <c r="N35" s="81">
        <f>分析係数表!H38</f>
        <v>4.5927434461426143E-2</v>
      </c>
      <c r="O35" s="82">
        <f t="shared" si="4"/>
        <v>1.2943822305162358</v>
      </c>
      <c r="P35" s="76">
        <f>分析係数表!C38</f>
        <v>3.8450184501845008E-2</v>
      </c>
      <c r="Q35" s="82">
        <f t="shared" si="5"/>
        <v>4.9769235579258941E-2</v>
      </c>
      <c r="R35" s="83">
        <v>6.5011830010816521E-2</v>
      </c>
      <c r="S35" s="84">
        <f t="shared" si="6"/>
        <v>0.22260816740217093</v>
      </c>
      <c r="T35" s="85">
        <f>分析係数表!F38</f>
        <v>0.56854838709677424</v>
      </c>
      <c r="U35" s="86">
        <f t="shared" si="7"/>
        <v>0.12656351453107301</v>
      </c>
      <c r="V35" s="87">
        <f>分析係数表!D38</f>
        <v>5.6451612903225805E-2</v>
      </c>
      <c r="W35" s="88">
        <f t="shared" si="8"/>
        <v>0</v>
      </c>
      <c r="X35" s="76">
        <f>分析係数表!E38</f>
        <v>4.7043010752688172E-2</v>
      </c>
      <c r="Y35" s="89">
        <f t="shared" si="9"/>
        <v>0</v>
      </c>
    </row>
    <row r="36" spans="1:25" x14ac:dyDescent="0.2">
      <c r="A36" s="6" t="s">
        <v>24</v>
      </c>
      <c r="B36" s="5" t="s">
        <v>39</v>
      </c>
      <c r="C36" s="90"/>
      <c r="D36" s="76">
        <f>投入係数表!AC36</f>
        <v>0</v>
      </c>
      <c r="E36" s="77">
        <f t="shared" si="0"/>
        <v>0</v>
      </c>
      <c r="F36" s="76">
        <f>分析係数表!C39</f>
        <v>1</v>
      </c>
      <c r="G36" s="77">
        <f t="shared" si="1"/>
        <v>0</v>
      </c>
      <c r="H36" s="77">
        <v>0.18721964838687841</v>
      </c>
      <c r="I36" s="77">
        <f t="shared" si="2"/>
        <v>0.18721964838687841</v>
      </c>
      <c r="J36" s="76">
        <f>分析係数表!G39</f>
        <v>0.35147550111358572</v>
      </c>
      <c r="K36" s="78">
        <f t="shared" si="3"/>
        <v>6.5803119735087415E-2</v>
      </c>
      <c r="L36" s="79"/>
      <c r="M36" s="80"/>
      <c r="N36" s="81">
        <f>分析係数表!H39</f>
        <v>4.1114708114391111E-3</v>
      </c>
      <c r="O36" s="82">
        <f t="shared" si="4"/>
        <v>0.11587441846077159</v>
      </c>
      <c r="P36" s="76">
        <f>分析係数表!C39</f>
        <v>1</v>
      </c>
      <c r="Q36" s="82">
        <f t="shared" si="5"/>
        <v>0.11587441846077159</v>
      </c>
      <c r="R36" s="83">
        <v>0.61265988285175599</v>
      </c>
      <c r="S36" s="84">
        <f t="shared" si="6"/>
        <v>0.79987953123863442</v>
      </c>
      <c r="T36" s="85">
        <f>分析係数表!F39</f>
        <v>0.70211581291759462</v>
      </c>
      <c r="U36" s="86">
        <f t="shared" si="7"/>
        <v>0.56160806731175827</v>
      </c>
      <c r="V36" s="87">
        <f>分析係数表!D39</f>
        <v>7.4053452115812921E-2</v>
      </c>
      <c r="W36" s="88">
        <f t="shared" si="8"/>
        <v>0</v>
      </c>
      <c r="X36" s="76">
        <f>分析係数表!E39</f>
        <v>9.3819599109131402E-2</v>
      </c>
      <c r="Y36" s="89">
        <f t="shared" si="9"/>
        <v>0</v>
      </c>
    </row>
    <row r="37" spans="1:25" x14ac:dyDescent="0.2">
      <c r="A37" s="6" t="s">
        <v>25</v>
      </c>
      <c r="B37" s="5" t="s">
        <v>40</v>
      </c>
      <c r="C37" s="90"/>
      <c r="D37" s="76">
        <f>投入係数表!AC37</f>
        <v>0</v>
      </c>
      <c r="E37" s="77">
        <f t="shared" si="0"/>
        <v>0</v>
      </c>
      <c r="F37" s="76">
        <f>分析係数表!C40</f>
        <v>0.87072171446580526</v>
      </c>
      <c r="G37" s="77">
        <f t="shared" si="1"/>
        <v>0</v>
      </c>
      <c r="H37" s="77">
        <v>1.5736207674670762E-3</v>
      </c>
      <c r="I37" s="77">
        <f t="shared" si="2"/>
        <v>1.5736207674670762E-3</v>
      </c>
      <c r="J37" s="76">
        <f>分析係数表!G40</f>
        <v>0.51632160548710782</v>
      </c>
      <c r="K37" s="78">
        <f t="shared" si="3"/>
        <v>8.1249440108645558E-4</v>
      </c>
      <c r="L37" s="79"/>
      <c r="M37" s="80"/>
      <c r="N37" s="81">
        <f>分析係数表!H40</f>
        <v>3.2209723436344248E-2</v>
      </c>
      <c r="O37" s="82">
        <f t="shared" si="4"/>
        <v>0.907773189483568</v>
      </c>
      <c r="P37" s="76">
        <f>分析係数表!C40</f>
        <v>0.87072171446580526</v>
      </c>
      <c r="Q37" s="82">
        <f t="shared" si="5"/>
        <v>0.79041782789322468</v>
      </c>
      <c r="R37" s="83">
        <v>0.79203815973612401</v>
      </c>
      <c r="S37" s="84">
        <f t="shared" si="6"/>
        <v>0.79361178050359105</v>
      </c>
      <c r="T37" s="85">
        <f>分析係数表!F40</f>
        <v>0.71084719928870821</v>
      </c>
      <c r="U37" s="86">
        <f t="shared" si="7"/>
        <v>0.56413671149350275</v>
      </c>
      <c r="V37" s="87">
        <f>分析係数表!D40</f>
        <v>7.6590880223548832E-2</v>
      </c>
      <c r="W37" s="88">
        <f t="shared" si="8"/>
        <v>0</v>
      </c>
      <c r="X37" s="76">
        <f>分析係数表!E40</f>
        <v>4.8520259113425633E-2</v>
      </c>
      <c r="Y37" s="89">
        <f t="shared" si="9"/>
        <v>0</v>
      </c>
    </row>
    <row r="38" spans="1:25" x14ac:dyDescent="0.2">
      <c r="A38" s="6" t="s">
        <v>26</v>
      </c>
      <c r="B38" s="5" t="s">
        <v>277</v>
      </c>
      <c r="C38" s="90"/>
      <c r="D38" s="76">
        <f>投入係数表!AC38</f>
        <v>0</v>
      </c>
      <c r="E38" s="77">
        <f t="shared" si="0"/>
        <v>0</v>
      </c>
      <c r="F38" s="76">
        <f>分析係数表!C41</f>
        <v>0.84583808437856334</v>
      </c>
      <c r="G38" s="77">
        <f t="shared" si="1"/>
        <v>0</v>
      </c>
      <c r="H38" s="77">
        <v>2.1380933141240191E-3</v>
      </c>
      <c r="I38" s="77">
        <f t="shared" si="2"/>
        <v>2.1380933141240191E-3</v>
      </c>
      <c r="J38" s="76">
        <f>分析係数表!G41</f>
        <v>0.44301808878315901</v>
      </c>
      <c r="K38" s="78">
        <f t="shared" si="3"/>
        <v>9.4721401366327335E-4</v>
      </c>
      <c r="L38" s="79"/>
      <c r="M38" s="80"/>
      <c r="N38" s="81">
        <f>分析係数表!H41</f>
        <v>7.1326333586297655E-2</v>
      </c>
      <c r="O38" s="82">
        <f t="shared" si="4"/>
        <v>2.0102045725963293</v>
      </c>
      <c r="P38" s="76">
        <f>分析係数表!C41</f>
        <v>0.84583808437856334</v>
      </c>
      <c r="Q38" s="82">
        <f t="shared" si="5"/>
        <v>1.7003075848939078</v>
      </c>
      <c r="R38" s="83">
        <v>1.7357786642579631</v>
      </c>
      <c r="S38" s="84">
        <f t="shared" si="6"/>
        <v>1.7379167575720871</v>
      </c>
      <c r="T38" s="85">
        <f>分析係数表!F41</f>
        <v>0.54692759998204588</v>
      </c>
      <c r="U38" s="86">
        <f t="shared" si="7"/>
        <v>0.95051464118748064</v>
      </c>
      <c r="V38" s="87">
        <f>分析係数表!D41</f>
        <v>0.14515911845235424</v>
      </c>
      <c r="W38" s="88">
        <f t="shared" si="8"/>
        <v>0</v>
      </c>
      <c r="X38" s="76">
        <f>分析係数表!E41</f>
        <v>0.14242111405359306</v>
      </c>
      <c r="Y38" s="89">
        <f t="shared" si="9"/>
        <v>0</v>
      </c>
    </row>
    <row r="39" spans="1:25" x14ac:dyDescent="0.2">
      <c r="A39" s="6" t="s">
        <v>51</v>
      </c>
      <c r="B39" s="5" t="s">
        <v>368</v>
      </c>
      <c r="C39" s="90"/>
      <c r="D39" s="76">
        <f>投入係数表!AC39</f>
        <v>2.875215641173088E-4</v>
      </c>
      <c r="E39" s="77">
        <f>$C$31*D39</f>
        <v>2.8752156411730879E-2</v>
      </c>
      <c r="F39" s="76">
        <f>分析係数表!C42</f>
        <v>0.23407560849300879</v>
      </c>
      <c r="G39" s="77">
        <f>E39*F39</f>
        <v>6.7301785075620695E-3</v>
      </c>
      <c r="H39" s="77">
        <v>1.0651447990692198E-2</v>
      </c>
      <c r="I39" s="77">
        <f>C39+H39</f>
        <v>1.0651447990692198E-2</v>
      </c>
      <c r="J39" s="76">
        <f>分析係数表!G42</f>
        <v>0.48351648351648352</v>
      </c>
      <c r="K39" s="78">
        <f>I39*J39</f>
        <v>5.1501506768182057E-3</v>
      </c>
      <c r="L39" s="79"/>
      <c r="M39" s="80"/>
      <c r="N39" s="81">
        <f>分析係数表!H42</f>
        <v>1.4092354393413963E-2</v>
      </c>
      <c r="O39" s="82">
        <f t="shared" si="4"/>
        <v>0.39716769131297175</v>
      </c>
      <c r="P39" s="76">
        <f>分析係数表!C42</f>
        <v>0.23407560849300879</v>
      </c>
      <c r="Q39" s="82">
        <f>O39*P39</f>
        <v>9.296726901784734E-2</v>
      </c>
      <c r="R39" s="83">
        <v>9.9142496974823649E-2</v>
      </c>
      <c r="S39" s="84">
        <f>I39+R39</f>
        <v>0.10979394496551585</v>
      </c>
      <c r="T39" s="85">
        <f>分析係数表!F42</f>
        <v>0.55384615384615388</v>
      </c>
      <c r="U39" s="86">
        <f>S39*T39</f>
        <v>6.0808954134747246E-2</v>
      </c>
      <c r="V39" s="87">
        <f>分析係数表!D42</f>
        <v>0.66153846153846152</v>
      </c>
      <c r="W39" s="88">
        <f>ROUND(S39*V39,0)</f>
        <v>0</v>
      </c>
      <c r="X39" s="76">
        <f>分析係数表!E42</f>
        <v>0.56483516483516483</v>
      </c>
      <c r="Y39" s="89">
        <f>ROUND(S39*X39,0)</f>
        <v>0</v>
      </c>
    </row>
    <row r="40" spans="1:25" x14ac:dyDescent="0.2">
      <c r="A40" s="6" t="s">
        <v>195</v>
      </c>
      <c r="B40" s="5" t="s">
        <v>41</v>
      </c>
      <c r="C40" s="90"/>
      <c r="D40" s="76">
        <f>投入係数表!AC40</f>
        <v>8.6064788192447769E-2</v>
      </c>
      <c r="E40" s="77">
        <f>$C$31*D40</f>
        <v>8.6064788192447761</v>
      </c>
      <c r="F40" s="76">
        <f>分析係数表!C43</f>
        <v>0.27699973067600325</v>
      </c>
      <c r="G40" s="77">
        <f>E40*F40</f>
        <v>2.3839923149995292</v>
      </c>
      <c r="H40" s="77">
        <v>2.6349203598482598</v>
      </c>
      <c r="I40" s="77">
        <f>C40+H40</f>
        <v>2.6349203598482598</v>
      </c>
      <c r="J40" s="76">
        <f>分析係数表!G43</f>
        <v>0.36947234730400647</v>
      </c>
      <c r="K40" s="78">
        <f>I40*J40</f>
        <v>0.97353021031225395</v>
      </c>
      <c r="L40" s="79"/>
      <c r="M40" s="80"/>
      <c r="N40" s="81">
        <f>分析係数表!H43</f>
        <v>3.8415354614357487E-2</v>
      </c>
      <c r="O40" s="82">
        <f t="shared" si="4"/>
        <v>1.0826677556650131</v>
      </c>
      <c r="P40" s="76">
        <f>分析係数表!C43</f>
        <v>0.27699973067600325</v>
      </c>
      <c r="Q40" s="82">
        <f>O40*P40</f>
        <v>0.29989867673080151</v>
      </c>
      <c r="R40" s="83">
        <v>0.52005654693155723</v>
      </c>
      <c r="S40" s="84">
        <f>I40+R40</f>
        <v>3.154976906779817</v>
      </c>
      <c r="T40" s="85">
        <f>分析係数表!F43</f>
        <v>0.59762152176423045</v>
      </c>
      <c r="U40" s="86">
        <f>S40*T40</f>
        <v>1.8854821001607589</v>
      </c>
      <c r="V40" s="87">
        <f>分析係数表!D43</f>
        <v>0.12735249971134974</v>
      </c>
      <c r="W40" s="88">
        <f>ROUND(S40*V40,0)</f>
        <v>0</v>
      </c>
      <c r="X40" s="76">
        <f>分析係数表!E43</f>
        <v>0.10079667474887426</v>
      </c>
      <c r="Y40" s="89">
        <f>ROUND(S40*X40,0)</f>
        <v>0</v>
      </c>
    </row>
    <row r="41" spans="1:25" x14ac:dyDescent="0.2">
      <c r="A41" s="6" t="s">
        <v>341</v>
      </c>
      <c r="B41" s="5" t="s">
        <v>42</v>
      </c>
      <c r="C41" s="90"/>
      <c r="D41" s="76">
        <f>投入係数表!AC41</f>
        <v>8.6256469235192635E-4</v>
      </c>
      <c r="E41" s="77">
        <f>$C$31*D41</f>
        <v>8.6256469235192632E-2</v>
      </c>
      <c r="F41" s="76">
        <f>分析係数表!C44</f>
        <v>0.49584741394123377</v>
      </c>
      <c r="G41" s="77">
        <f>E41*F41</f>
        <v>4.2770047205971856E-2</v>
      </c>
      <c r="H41" s="77">
        <v>4.6063436280326775E-2</v>
      </c>
      <c r="I41" s="77">
        <f>C41+H41</f>
        <v>4.6063436280326775E-2</v>
      </c>
      <c r="J41" s="76">
        <f>分析係数表!G44</f>
        <v>0.26302305721605468</v>
      </c>
      <c r="K41" s="78">
        <f>I41*J41</f>
        <v>1.2115745836328478E-2</v>
      </c>
      <c r="L41" s="79"/>
      <c r="M41" s="80"/>
      <c r="N41" s="81">
        <f>分析係数表!H44</f>
        <v>0.12140366382001748</v>
      </c>
      <c r="O41" s="82">
        <f t="shared" si="4"/>
        <v>3.4215441600636245</v>
      </c>
      <c r="P41" s="76">
        <f>分析係数表!C44</f>
        <v>0.49584741394123377</v>
      </c>
      <c r="Q41" s="82">
        <f>O41*P41</f>
        <v>1.6965638234532789</v>
      </c>
      <c r="R41" s="83">
        <v>1.727587118258181</v>
      </c>
      <c r="S41" s="84">
        <f>I41+R41</f>
        <v>1.7736505545385077</v>
      </c>
      <c r="T41" s="85">
        <f>分析係数表!F44</f>
        <v>0.50173640762880733</v>
      </c>
      <c r="U41" s="86">
        <f>S41*T41</f>
        <v>0.88990505762299288</v>
      </c>
      <c r="V41" s="87">
        <f>分析係数表!D44</f>
        <v>0.16572729860518076</v>
      </c>
      <c r="W41" s="88">
        <f>ROUND(S41*V41,0)</f>
        <v>0</v>
      </c>
      <c r="X41" s="76">
        <f>分析係数表!E44</f>
        <v>0.11534301167093652</v>
      </c>
      <c r="Y41" s="89">
        <f>ROUND(S41*X41,0)</f>
        <v>0</v>
      </c>
    </row>
    <row r="42" spans="1:25" x14ac:dyDescent="0.2">
      <c r="A42" s="6" t="s">
        <v>342</v>
      </c>
      <c r="B42" s="5" t="s">
        <v>279</v>
      </c>
      <c r="C42" s="90"/>
      <c r="D42" s="76">
        <f>投入係数表!AC42</f>
        <v>3.5460992907801418E-3</v>
      </c>
      <c r="E42" s="77">
        <f>$C$31*D42</f>
        <v>0.3546099290780142</v>
      </c>
      <c r="F42" s="76">
        <f>分析係数表!C45</f>
        <v>1</v>
      </c>
      <c r="G42" s="77">
        <f>E42*F42</f>
        <v>0.3546099290780142</v>
      </c>
      <c r="H42" s="77">
        <v>0.37356816719730024</v>
      </c>
      <c r="I42" s="77">
        <f>C42+H42</f>
        <v>0.37356816719730024</v>
      </c>
      <c r="J42" s="76">
        <f>分析係数表!G45</f>
        <v>0</v>
      </c>
      <c r="K42" s="78">
        <f>I42*J42</f>
        <v>0</v>
      </c>
      <c r="L42" s="79"/>
      <c r="M42" s="80"/>
      <c r="N42" s="81">
        <f>分析係数表!H45</f>
        <v>0</v>
      </c>
      <c r="O42" s="82">
        <f t="shared" si="4"/>
        <v>0</v>
      </c>
      <c r="P42" s="76">
        <f>分析係数表!C45</f>
        <v>1</v>
      </c>
      <c r="Q42" s="82">
        <f>O42*P42</f>
        <v>0</v>
      </c>
      <c r="R42" s="83">
        <v>3.2852200000448709E-2</v>
      </c>
      <c r="S42" s="84">
        <f>I42+R42</f>
        <v>0.40642036719774893</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投入係数表!AC43</f>
        <v>9.296530573126318E-3</v>
      </c>
      <c r="E43" s="77">
        <f>$C$31*D43</f>
        <v>0.92965305731263181</v>
      </c>
      <c r="F43" s="76">
        <f>分析係数表!C46</f>
        <v>1</v>
      </c>
      <c r="G43" s="77">
        <f>E43*F43</f>
        <v>0.92965305731263181</v>
      </c>
      <c r="H43" s="77">
        <v>0.98678060940173151</v>
      </c>
      <c r="I43" s="77">
        <f>C43+H43</f>
        <v>0.98678060940173151</v>
      </c>
      <c r="J43" s="76">
        <f>分析係数表!G46</f>
        <v>9.2759598041741824E-3</v>
      </c>
      <c r="K43" s="78">
        <f>I43*J43</f>
        <v>9.1533372683489655E-3</v>
      </c>
      <c r="L43" s="79"/>
      <c r="M43" s="80"/>
      <c r="N43" s="81">
        <f>分析係数表!H46</f>
        <v>9.0452357851660434E-2</v>
      </c>
      <c r="O43" s="82">
        <f t="shared" si="4"/>
        <v>2.5492372061369748</v>
      </c>
      <c r="P43" s="76">
        <f>分析係数表!C46</f>
        <v>1</v>
      </c>
      <c r="Q43" s="82">
        <f>O43*P43</f>
        <v>2.5492372061369748</v>
      </c>
      <c r="R43" s="83">
        <v>2.6184124770956227</v>
      </c>
      <c r="S43" s="84">
        <f>I43+R43</f>
        <v>3.605193086497354</v>
      </c>
      <c r="T43" s="85">
        <f>分析係数表!F46</f>
        <v>0.31349308597440523</v>
      </c>
      <c r="U43" s="86">
        <f>S43*T43</f>
        <v>1.1302031062196463</v>
      </c>
      <c r="V43" s="87">
        <f>分析係数表!D46</f>
        <v>1.71777033410633E-4</v>
      </c>
      <c r="W43" s="88">
        <f>ROUND(S43*V43,0)</f>
        <v>0</v>
      </c>
      <c r="X43" s="76">
        <f>分析係数表!E46</f>
        <v>5.1533110023189901E-4</v>
      </c>
      <c r="Y43" s="89">
        <f>ROUND(S43*X43,0)</f>
        <v>0</v>
      </c>
    </row>
    <row r="44" spans="1:25" x14ac:dyDescent="0.2">
      <c r="A44" s="192">
        <v>40</v>
      </c>
      <c r="B44" s="14" t="s">
        <v>151</v>
      </c>
      <c r="C44" s="197">
        <f>SUM(C5:C43)</f>
        <v>100</v>
      </c>
      <c r="D44" s="92">
        <f>投入係数表!AC44</f>
        <v>0.27784167145869276</v>
      </c>
      <c r="E44" s="91">
        <f>SUM(E5:E43)</f>
        <v>27.784167145869272</v>
      </c>
      <c r="F44" s="92">
        <f>分析係数表!C47</f>
        <v>0.37574754530031729</v>
      </c>
      <c r="G44" s="91">
        <f>SUM(G5:G43)</f>
        <v>10.887765411410973</v>
      </c>
      <c r="H44" s="91">
        <f>SUM(H5:H43)</f>
        <v>12.685712113023314</v>
      </c>
      <c r="I44" s="91">
        <f>SUM(I5:I43)</f>
        <v>112.68571211302333</v>
      </c>
      <c r="J44" s="92">
        <f>分析係数表!G47</f>
        <v>0.18377890112838052</v>
      </c>
      <c r="K44" s="93">
        <f>SUM(K5:K43)</f>
        <v>44.925404051719163</v>
      </c>
      <c r="L44" s="94">
        <f>最終需要_まとめ!$L$33</f>
        <v>0.62733333333333341</v>
      </c>
      <c r="M44" s="91">
        <f>K44*L44</f>
        <v>28.183203475111824</v>
      </c>
      <c r="N44" s="95">
        <f>分析係数表!H47</f>
        <v>1</v>
      </c>
      <c r="O44" s="96">
        <f>SUM(O5:O43)</f>
        <v>28.183203475111828</v>
      </c>
      <c r="P44" s="92">
        <f>分析係数表!C47</f>
        <v>0.37574754530031729</v>
      </c>
      <c r="Q44" s="96">
        <f>SUM(Q5:Q43)</f>
        <v>12.103133095758018</v>
      </c>
      <c r="R44" s="91">
        <f>SUM(R5:R43)</f>
        <v>14.401710153464419</v>
      </c>
      <c r="S44" s="97">
        <f>SUM(S5:S43)</f>
        <v>127.08742226648772</v>
      </c>
      <c r="T44" s="98">
        <f>分析係数表!F47</f>
        <v>0.42462652784065186</v>
      </c>
      <c r="U44" s="99">
        <f>SUM(U5:U43)</f>
        <v>84.215313280374744</v>
      </c>
      <c r="V44" s="100">
        <f>分析係数表!D47</f>
        <v>4.7224737186258234E-2</v>
      </c>
      <c r="W44" s="101">
        <f>SUM(W5:W43)</f>
        <v>36</v>
      </c>
      <c r="X44" s="92">
        <f>分析係数表!E47</f>
        <v>3.9558288483141357E-2</v>
      </c>
      <c r="Y44" s="102">
        <f>SUM(Y5:Y43)</f>
        <v>25</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2015年赤穂市産業連関表</v>
      </c>
      <c r="H1" s="401"/>
      <c r="I1" s="401"/>
    </row>
    <row r="2" spans="1:25" x14ac:dyDescent="0.2">
      <c r="B2" s="3" t="s">
        <v>292</v>
      </c>
      <c r="S2" s="3" t="s">
        <v>153</v>
      </c>
      <c r="U2" s="64" t="s">
        <v>210</v>
      </c>
      <c r="W2" s="3" t="s">
        <v>130</v>
      </c>
      <c r="Y2" s="3" t="s">
        <v>154</v>
      </c>
    </row>
    <row r="3" spans="1:25" ht="44" x14ac:dyDescent="0.2">
      <c r="B3" s="65"/>
      <c r="C3" s="66" t="s">
        <v>228</v>
      </c>
      <c r="D3" s="66" t="s">
        <v>234</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投入係数表!AD5</f>
        <v>0</v>
      </c>
      <c r="E5" s="77">
        <f t="shared" ref="E5:E38" si="0">$C$32*D5</f>
        <v>0</v>
      </c>
      <c r="F5" s="76">
        <f>分析係数表!C8</f>
        <v>1</v>
      </c>
      <c r="G5" s="77">
        <f t="shared" ref="G5:G38" si="1">E5*F5</f>
        <v>0</v>
      </c>
      <c r="H5" s="77">
        <f t="array" ref="H5:H43">MMULT(逆行列係数!C5:AO43,'28'!G5:G43)</f>
        <v>6.3593433414955436E-3</v>
      </c>
      <c r="I5" s="77">
        <f t="shared" ref="I5:I38" si="2">C5+H5</f>
        <v>6.3593433414955436E-3</v>
      </c>
      <c r="J5" s="76">
        <f>分析係数表!G8</f>
        <v>0.11972098922003804</v>
      </c>
      <c r="K5" s="78">
        <f t="shared" ref="K5:K38" si="3">I5*J5</f>
        <v>7.6134687563370865E-4</v>
      </c>
      <c r="L5" s="79" t="s">
        <v>185</v>
      </c>
      <c r="M5" s="80" t="s">
        <v>185</v>
      </c>
      <c r="N5" s="81">
        <f>分析係数表!H8</f>
        <v>1.236323115495826E-2</v>
      </c>
      <c r="O5" s="82">
        <f t="shared" ref="O5:O43" si="4">$M$44*N5</f>
        <v>0.26896601671807985</v>
      </c>
      <c r="P5" s="76">
        <f>分析係数表!C8</f>
        <v>1</v>
      </c>
      <c r="Q5" s="82">
        <f t="shared" ref="Q5:Q38" si="5">O5*P5</f>
        <v>0.26896601671807985</v>
      </c>
      <c r="R5" s="83">
        <f t="array" ref="R5:R43">MMULT(逆行列係数!C5:AO43,'28'!Q5:Q43)</f>
        <v>0.35960052556337552</v>
      </c>
      <c r="S5" s="84">
        <f t="shared" ref="S5:S38" si="6">I5+R5</f>
        <v>0.36595986890487109</v>
      </c>
      <c r="T5" s="85">
        <f>分析係数表!F8</f>
        <v>0.45136334812935952</v>
      </c>
      <c r="U5" s="86">
        <f t="shared" ref="U5:U38" si="7">S5*T5</f>
        <v>0.1651808717098841</v>
      </c>
      <c r="V5" s="87">
        <f>分析係数表!D8</f>
        <v>6.2777425491439443E-2</v>
      </c>
      <c r="W5" s="88">
        <f t="shared" ref="W5:W38" si="8">ROUND(S5*V5,0)</f>
        <v>0</v>
      </c>
      <c r="X5" s="76">
        <f>分析係数表!E8</f>
        <v>5.7324032974001266E-2</v>
      </c>
      <c r="Y5" s="89">
        <f t="shared" ref="Y5:Y38" si="9">ROUND(S5*X5,0)</f>
        <v>0</v>
      </c>
    </row>
    <row r="6" spans="1:25" x14ac:dyDescent="0.2">
      <c r="A6" s="6" t="s">
        <v>220</v>
      </c>
      <c r="B6" s="5" t="s">
        <v>266</v>
      </c>
      <c r="C6" s="90"/>
      <c r="D6" s="76">
        <f>投入係数表!AD6</f>
        <v>0</v>
      </c>
      <c r="E6" s="77">
        <f t="shared" si="0"/>
        <v>0</v>
      </c>
      <c r="F6" s="76">
        <f>分析係数表!C9</f>
        <v>2.7906976744186074E-2</v>
      </c>
      <c r="G6" s="77">
        <f t="shared" si="1"/>
        <v>0</v>
      </c>
      <c r="H6" s="77">
        <v>8.1155906757223619E-5</v>
      </c>
      <c r="I6" s="77">
        <f t="shared" si="2"/>
        <v>8.1155906757223619E-5</v>
      </c>
      <c r="J6" s="76">
        <f>分析係数表!G9</f>
        <v>0.2857142857142857</v>
      </c>
      <c r="K6" s="78">
        <f t="shared" si="3"/>
        <v>2.318740193063532E-5</v>
      </c>
      <c r="L6" s="79"/>
      <c r="M6" s="80"/>
      <c r="N6" s="81">
        <f>分析係数表!H9</f>
        <v>6.5322433452770924E-4</v>
      </c>
      <c r="O6" s="82">
        <f t="shared" si="4"/>
        <v>1.4211102670419138E-2</v>
      </c>
      <c r="P6" s="76">
        <f>分析係数表!C9</f>
        <v>2.7906976744186074E-2</v>
      </c>
      <c r="Q6" s="82">
        <f t="shared" si="5"/>
        <v>3.9658891173262751E-4</v>
      </c>
      <c r="R6" s="83">
        <v>4.7077790078598543E-4</v>
      </c>
      <c r="S6" s="84">
        <f t="shared" si="6"/>
        <v>5.5193380754320906E-4</v>
      </c>
      <c r="T6" s="85">
        <f>分析係数表!F9</f>
        <v>0.7142857142857143</v>
      </c>
      <c r="U6" s="86">
        <f t="shared" si="7"/>
        <v>3.9423843395943505E-4</v>
      </c>
      <c r="V6" s="87">
        <f>分析係数表!D9</f>
        <v>0</v>
      </c>
      <c r="W6" s="88">
        <f t="shared" si="8"/>
        <v>0</v>
      </c>
      <c r="X6" s="76">
        <f>分析係数表!E9</f>
        <v>0</v>
      </c>
      <c r="Y6" s="89">
        <f t="shared" si="9"/>
        <v>0</v>
      </c>
    </row>
    <row r="7" spans="1:25" x14ac:dyDescent="0.2">
      <c r="A7" s="6" t="s">
        <v>221</v>
      </c>
      <c r="B7" s="5" t="s">
        <v>267</v>
      </c>
      <c r="C7" s="90"/>
      <c r="D7" s="76">
        <f>投入係数表!AD7</f>
        <v>0</v>
      </c>
      <c r="E7" s="77">
        <f t="shared" si="0"/>
        <v>0</v>
      </c>
      <c r="F7" s="76">
        <f>分析係数表!C10</f>
        <v>1</v>
      </c>
      <c r="G7" s="77">
        <f t="shared" si="1"/>
        <v>0</v>
      </c>
      <c r="H7" s="77">
        <v>1.6856088364131969E-2</v>
      </c>
      <c r="I7" s="77">
        <f t="shared" si="2"/>
        <v>1.6856088364131969E-2</v>
      </c>
      <c r="J7" s="76">
        <f>分析係数表!G10</f>
        <v>0.17979610750695088</v>
      </c>
      <c r="K7" s="78">
        <f t="shared" si="3"/>
        <v>3.0306590756641353E-3</v>
      </c>
      <c r="L7" s="79"/>
      <c r="M7" s="80"/>
      <c r="N7" s="81">
        <f>分析係数表!H10</f>
        <v>1.2488112277735618E-3</v>
      </c>
      <c r="O7" s="82">
        <f t="shared" si="4"/>
        <v>2.7168284516977764E-2</v>
      </c>
      <c r="P7" s="76">
        <f>分析係数表!C10</f>
        <v>1</v>
      </c>
      <c r="Q7" s="82">
        <f t="shared" si="5"/>
        <v>2.7168284516977764E-2</v>
      </c>
      <c r="R7" s="83">
        <v>3.9619053650042015E-2</v>
      </c>
      <c r="S7" s="84">
        <f t="shared" si="6"/>
        <v>5.6475142014173987E-2</v>
      </c>
      <c r="T7" s="85">
        <f>分析係数表!F10</f>
        <v>0.51899907321594063</v>
      </c>
      <c r="U7" s="86">
        <f t="shared" si="7"/>
        <v>2.931054636509493E-2</v>
      </c>
      <c r="V7" s="87">
        <f>分析係数表!D10</f>
        <v>9.8239110287303061E-2</v>
      </c>
      <c r="W7" s="88">
        <f t="shared" si="8"/>
        <v>0</v>
      </c>
      <c r="X7" s="76">
        <f>分析係数表!E10</f>
        <v>2.9657089898053754E-2</v>
      </c>
      <c r="Y7" s="89">
        <f t="shared" si="9"/>
        <v>0</v>
      </c>
    </row>
    <row r="8" spans="1:25" x14ac:dyDescent="0.2">
      <c r="A8" s="6" t="s">
        <v>222</v>
      </c>
      <c r="B8" s="5" t="s">
        <v>27</v>
      </c>
      <c r="C8" s="90"/>
      <c r="D8" s="76">
        <f>投入係数表!AD8</f>
        <v>0</v>
      </c>
      <c r="E8" s="77">
        <f t="shared" si="0"/>
        <v>0</v>
      </c>
      <c r="F8" s="76">
        <f>分析係数表!C11</f>
        <v>4.7758906908440535E-3</v>
      </c>
      <c r="G8" s="77">
        <f t="shared" si="1"/>
        <v>0</v>
      </c>
      <c r="H8" s="77">
        <v>1.0611023891383524E-3</v>
      </c>
      <c r="I8" s="77">
        <f t="shared" si="2"/>
        <v>1.0611023891383524E-3</v>
      </c>
      <c r="J8" s="76">
        <f>分析係数表!G11</f>
        <v>0.34306569343065696</v>
      </c>
      <c r="K8" s="78">
        <f t="shared" si="3"/>
        <v>3.6402782693067563E-4</v>
      </c>
      <c r="L8" s="79"/>
      <c r="M8" s="80"/>
      <c r="N8" s="81">
        <f>分析係数表!H11</f>
        <v>-1.9212480427285565E-5</v>
      </c>
      <c r="O8" s="82">
        <f t="shared" si="4"/>
        <v>-4.1797360795350403E-4</v>
      </c>
      <c r="P8" s="76">
        <f>分析係数表!C11</f>
        <v>4.7758906908440535E-3</v>
      </c>
      <c r="Q8" s="82">
        <f t="shared" si="5"/>
        <v>-1.996196263243642E-6</v>
      </c>
      <c r="R8" s="83">
        <v>1.2173470658703414E-3</v>
      </c>
      <c r="S8" s="84">
        <f t="shared" si="6"/>
        <v>2.278449455008694E-3</v>
      </c>
      <c r="T8" s="85">
        <f>分析係数表!F11</f>
        <v>0.56569343065693434</v>
      </c>
      <c r="U8" s="86">
        <f t="shared" si="7"/>
        <v>1.2889038887822905E-3</v>
      </c>
      <c r="V8" s="87">
        <f>分析係数表!D11</f>
        <v>8.0291970802919707E-2</v>
      </c>
      <c r="W8" s="88">
        <f t="shared" si="8"/>
        <v>0</v>
      </c>
      <c r="X8" s="76">
        <f>分析係数表!E11</f>
        <v>6.9343065693430656E-2</v>
      </c>
      <c r="Y8" s="89">
        <f t="shared" si="9"/>
        <v>0</v>
      </c>
    </row>
    <row r="9" spans="1:25" x14ac:dyDescent="0.2">
      <c r="A9" s="6" t="s">
        <v>223</v>
      </c>
      <c r="B9" s="5" t="s">
        <v>191</v>
      </c>
      <c r="C9" s="90"/>
      <c r="D9" s="76">
        <f>投入係数表!AD9</f>
        <v>0</v>
      </c>
      <c r="E9" s="77">
        <f t="shared" si="0"/>
        <v>0</v>
      </c>
      <c r="F9" s="76">
        <f>分析係数表!C12</f>
        <v>2.7665742374590407E-2</v>
      </c>
      <c r="G9" s="77">
        <f t="shared" si="1"/>
        <v>0</v>
      </c>
      <c r="H9" s="77">
        <v>3.0493708267233629E-4</v>
      </c>
      <c r="I9" s="77">
        <f t="shared" si="2"/>
        <v>3.0493708267233629E-4</v>
      </c>
      <c r="J9" s="76">
        <f>分析係数表!G12</f>
        <v>0.13175675675675674</v>
      </c>
      <c r="K9" s="78">
        <f t="shared" si="3"/>
        <v>4.0177521027774031E-5</v>
      </c>
      <c r="L9" s="79"/>
      <c r="M9" s="80"/>
      <c r="N9" s="81">
        <f>分析係数表!H12</f>
        <v>9.8185381223642884E-2</v>
      </c>
      <c r="O9" s="82">
        <f t="shared" si="4"/>
        <v>2.1360541234463826</v>
      </c>
      <c r="P9" s="76">
        <f>分析係数表!C12</f>
        <v>2.7665742374590407E-2</v>
      </c>
      <c r="Q9" s="82">
        <f t="shared" si="5"/>
        <v>5.9095523077449155E-2</v>
      </c>
      <c r="R9" s="83">
        <v>6.6381155047389812E-2</v>
      </c>
      <c r="S9" s="84">
        <f t="shared" si="6"/>
        <v>6.6686092130062144E-2</v>
      </c>
      <c r="T9" s="85">
        <f>分析係数表!F12</f>
        <v>0.37027027027027026</v>
      </c>
      <c r="U9" s="86">
        <f t="shared" si="7"/>
        <v>2.4691877356266254E-2</v>
      </c>
      <c r="V9" s="87">
        <f>分析係数表!D12</f>
        <v>5.1576576576576577E-2</v>
      </c>
      <c r="W9" s="88">
        <f t="shared" si="8"/>
        <v>0</v>
      </c>
      <c r="X9" s="76">
        <f>分析係数表!E12</f>
        <v>4.954954954954955E-2</v>
      </c>
      <c r="Y9" s="89">
        <f t="shared" si="9"/>
        <v>0</v>
      </c>
    </row>
    <row r="10" spans="1:25" x14ac:dyDescent="0.2">
      <c r="A10" s="6" t="s">
        <v>224</v>
      </c>
      <c r="B10" s="5" t="s">
        <v>28</v>
      </c>
      <c r="C10" s="90"/>
      <c r="D10" s="76">
        <f>投入係数表!AD10</f>
        <v>1.5280135823429542E-3</v>
      </c>
      <c r="E10" s="77">
        <f t="shared" si="0"/>
        <v>0.15280135823429541</v>
      </c>
      <c r="F10" s="76">
        <f>分析係数表!C13</f>
        <v>0</v>
      </c>
      <c r="G10" s="77">
        <f t="shared" si="1"/>
        <v>0</v>
      </c>
      <c r="H10" s="77">
        <v>0</v>
      </c>
      <c r="I10" s="77">
        <f t="shared" si="2"/>
        <v>0</v>
      </c>
      <c r="J10" s="76">
        <f>分析係数表!G13</f>
        <v>0.24516960068699012</v>
      </c>
      <c r="K10" s="78">
        <f t="shared" si="3"/>
        <v>0</v>
      </c>
      <c r="L10" s="79"/>
      <c r="M10" s="80"/>
      <c r="N10" s="81">
        <f>分析係数表!H13</f>
        <v>1.522589073862381E-2</v>
      </c>
      <c r="O10" s="82">
        <f t="shared" si="4"/>
        <v>0.33124408430315194</v>
      </c>
      <c r="P10" s="76">
        <f>分析係数表!C13</f>
        <v>0</v>
      </c>
      <c r="Q10" s="82">
        <f t="shared" si="5"/>
        <v>0</v>
      </c>
      <c r="R10" s="83">
        <v>0</v>
      </c>
      <c r="S10" s="84">
        <f t="shared" si="6"/>
        <v>0</v>
      </c>
      <c r="T10" s="85">
        <f>分析係数表!F13</f>
        <v>0.38299699441820523</v>
      </c>
      <c r="U10" s="86">
        <f t="shared" si="7"/>
        <v>0</v>
      </c>
      <c r="V10" s="87">
        <f>分析係数表!D13</f>
        <v>0.13954486904250751</v>
      </c>
      <c r="W10" s="88">
        <f t="shared" si="8"/>
        <v>0</v>
      </c>
      <c r="X10" s="76">
        <f>分析係数表!E13</f>
        <v>0.1348218119364534</v>
      </c>
      <c r="Y10" s="89">
        <f t="shared" si="9"/>
        <v>0</v>
      </c>
    </row>
    <row r="11" spans="1:25" x14ac:dyDescent="0.2">
      <c r="A11" s="6" t="s">
        <v>225</v>
      </c>
      <c r="B11" s="5" t="s">
        <v>268</v>
      </c>
      <c r="C11" s="90"/>
      <c r="D11" s="76">
        <f>投入係数表!AD11</f>
        <v>4.5840407470288625E-3</v>
      </c>
      <c r="E11" s="77">
        <f t="shared" si="0"/>
        <v>0.45840407470288624</v>
      </c>
      <c r="F11" s="76">
        <f>分析係数表!C14</f>
        <v>8.758537565287261E-2</v>
      </c>
      <c r="G11" s="77">
        <f t="shared" si="1"/>
        <v>4.0149493083659768E-2</v>
      </c>
      <c r="H11" s="77">
        <v>7.6651796021823981E-2</v>
      </c>
      <c r="I11" s="77">
        <f t="shared" si="2"/>
        <v>7.6651796021823981E-2</v>
      </c>
      <c r="J11" s="76">
        <f>分析係数表!G14</f>
        <v>0.1675092686215032</v>
      </c>
      <c r="K11" s="78">
        <f t="shared" si="3"/>
        <v>1.2839886290140384E-2</v>
      </c>
      <c r="L11" s="79"/>
      <c r="M11" s="80"/>
      <c r="N11" s="81">
        <f>分析係数表!H14</f>
        <v>1.2392049875599189E-3</v>
      </c>
      <c r="O11" s="82">
        <f t="shared" si="4"/>
        <v>2.6959297713001009E-2</v>
      </c>
      <c r="P11" s="76">
        <f>分析係数表!C14</f>
        <v>8.758537565287261E-2</v>
      </c>
      <c r="Q11" s="82">
        <f t="shared" si="5"/>
        <v>2.3612402175308229E-3</v>
      </c>
      <c r="R11" s="83">
        <v>2.7994143878895851E-2</v>
      </c>
      <c r="S11" s="84">
        <f t="shared" si="6"/>
        <v>0.10464593990071983</v>
      </c>
      <c r="T11" s="85">
        <f>分析係数表!F14</f>
        <v>0.31985170205594876</v>
      </c>
      <c r="U11" s="86">
        <f t="shared" si="7"/>
        <v>3.3471181990489755E-2</v>
      </c>
      <c r="V11" s="87">
        <f>分析係数表!D14</f>
        <v>3.3704078193461412E-2</v>
      </c>
      <c r="W11" s="88">
        <f t="shared" si="8"/>
        <v>0</v>
      </c>
      <c r="X11" s="76">
        <f>分析係数表!E14</f>
        <v>2.8985507246376812E-2</v>
      </c>
      <c r="Y11" s="89">
        <f t="shared" si="9"/>
        <v>0</v>
      </c>
    </row>
    <row r="12" spans="1:25" x14ac:dyDescent="0.2">
      <c r="A12" s="6" t="s">
        <v>226</v>
      </c>
      <c r="B12" s="5" t="s">
        <v>29</v>
      </c>
      <c r="C12" s="90"/>
      <c r="D12" s="76">
        <f>投入係数表!AD12</f>
        <v>0</v>
      </c>
      <c r="E12" s="77">
        <f t="shared" si="0"/>
        <v>0</v>
      </c>
      <c r="F12" s="76">
        <f>分析係数表!C15</f>
        <v>0</v>
      </c>
      <c r="G12" s="77">
        <f t="shared" si="1"/>
        <v>0</v>
      </c>
      <c r="H12" s="77">
        <v>0</v>
      </c>
      <c r="I12" s="77">
        <f t="shared" si="2"/>
        <v>0</v>
      </c>
      <c r="J12" s="76">
        <f>分析係数表!G15</f>
        <v>9.5604813172894237E-2</v>
      </c>
      <c r="K12" s="78">
        <f t="shared" si="3"/>
        <v>0</v>
      </c>
      <c r="L12" s="79"/>
      <c r="M12" s="80"/>
      <c r="N12" s="81">
        <f>分析係数表!H15</f>
        <v>9.0490782812515016E-3</v>
      </c>
      <c r="O12" s="82">
        <f t="shared" si="4"/>
        <v>0.19686556934610042</v>
      </c>
      <c r="P12" s="76">
        <f>分析係数表!C15</f>
        <v>0</v>
      </c>
      <c r="Q12" s="82">
        <f t="shared" si="5"/>
        <v>0</v>
      </c>
      <c r="R12" s="83">
        <v>0</v>
      </c>
      <c r="S12" s="84">
        <f t="shared" si="6"/>
        <v>0</v>
      </c>
      <c r="T12" s="85">
        <f>分析係数表!F15</f>
        <v>0.30347055098163395</v>
      </c>
      <c r="U12" s="86">
        <f t="shared" si="7"/>
        <v>0</v>
      </c>
      <c r="V12" s="87">
        <f>分析係数表!D15</f>
        <v>2.4585180493983533E-2</v>
      </c>
      <c r="W12" s="88">
        <f t="shared" si="8"/>
        <v>0</v>
      </c>
      <c r="X12" s="76">
        <f>分析係数表!E15</f>
        <v>2.2317922735908803E-2</v>
      </c>
      <c r="Y12" s="89">
        <f t="shared" si="9"/>
        <v>0</v>
      </c>
    </row>
    <row r="13" spans="1:25" x14ac:dyDescent="0.2">
      <c r="A13" s="6" t="s">
        <v>227</v>
      </c>
      <c r="B13" s="5" t="s">
        <v>30</v>
      </c>
      <c r="C13" s="90"/>
      <c r="D13" s="76">
        <f>投入係数表!AD13</f>
        <v>1.6977928692699492E-4</v>
      </c>
      <c r="E13" s="77">
        <f t="shared" si="0"/>
        <v>1.6977928692699491E-2</v>
      </c>
      <c r="F13" s="76">
        <f>分析係数表!C16</f>
        <v>0.11006875655518</v>
      </c>
      <c r="G13" s="77">
        <f t="shared" si="1"/>
        <v>1.8687395000879458E-3</v>
      </c>
      <c r="H13" s="77">
        <v>1.3432148626873178E-2</v>
      </c>
      <c r="I13" s="77">
        <f t="shared" si="2"/>
        <v>1.3432148626873178E-2</v>
      </c>
      <c r="J13" s="76">
        <f>分析係数表!G16</f>
        <v>3.3349328214971212E-2</v>
      </c>
      <c r="K13" s="78">
        <f t="shared" si="3"/>
        <v>4.4795313318986849E-4</v>
      </c>
      <c r="L13" s="79"/>
      <c r="M13" s="80"/>
      <c r="N13" s="81">
        <f>分析係数表!H16</f>
        <v>1.7877213037589219E-2</v>
      </c>
      <c r="O13" s="82">
        <f t="shared" si="4"/>
        <v>0.38892444220073552</v>
      </c>
      <c r="P13" s="76">
        <f>分析係数表!C16</f>
        <v>0.11006875655518</v>
      </c>
      <c r="Q13" s="82">
        <f t="shared" si="5"/>
        <v>4.2808429746951933E-2</v>
      </c>
      <c r="R13" s="83">
        <v>5.5637670666583088E-2</v>
      </c>
      <c r="S13" s="84">
        <f t="shared" si="6"/>
        <v>6.9069819293456264E-2</v>
      </c>
      <c r="T13" s="85">
        <f>分析係数表!F16</f>
        <v>0.28862763915547024</v>
      </c>
      <c r="U13" s="86">
        <f t="shared" si="7"/>
        <v>1.9935458879565229E-2</v>
      </c>
      <c r="V13" s="87">
        <f>分析係数表!D16</f>
        <v>1.6314779270633396E-2</v>
      </c>
      <c r="W13" s="88">
        <f t="shared" si="8"/>
        <v>0</v>
      </c>
      <c r="X13" s="76">
        <f>分析係数表!E16</f>
        <v>1.6554702495201537E-2</v>
      </c>
      <c r="Y13" s="89">
        <f t="shared" si="9"/>
        <v>0</v>
      </c>
    </row>
    <row r="14" spans="1:25" x14ac:dyDescent="0.2">
      <c r="A14" s="6" t="s">
        <v>2</v>
      </c>
      <c r="B14" s="5" t="s">
        <v>365</v>
      </c>
      <c r="C14" s="90"/>
      <c r="D14" s="76">
        <f>投入係数表!AD14</f>
        <v>3.0560271646859084E-3</v>
      </c>
      <c r="E14" s="77">
        <f t="shared" si="0"/>
        <v>0.30560271646859083</v>
      </c>
      <c r="F14" s="76">
        <f>分析係数表!C17</f>
        <v>0.13914449142004481</v>
      </c>
      <c r="G14" s="77">
        <f t="shared" si="1"/>
        <v>4.2522934559606228E-2</v>
      </c>
      <c r="H14" s="77">
        <v>7.7338630006423964E-2</v>
      </c>
      <c r="I14" s="77">
        <f t="shared" si="2"/>
        <v>7.7338630006423964E-2</v>
      </c>
      <c r="J14" s="76">
        <f>分析係数表!G17</f>
        <v>0.21214924452667283</v>
      </c>
      <c r="K14" s="78">
        <f t="shared" si="3"/>
        <v>1.6407331928590715E-2</v>
      </c>
      <c r="L14" s="79"/>
      <c r="M14" s="80"/>
      <c r="N14" s="81">
        <f>分析係数表!H17</f>
        <v>3.1124218292202617E-3</v>
      </c>
      <c r="O14" s="82">
        <f t="shared" si="4"/>
        <v>6.7711724488467656E-2</v>
      </c>
      <c r="P14" s="76">
        <f>分析係数表!C17</f>
        <v>0.13914449142004481</v>
      </c>
      <c r="Q14" s="82">
        <f t="shared" si="5"/>
        <v>9.4217134671220268E-3</v>
      </c>
      <c r="R14" s="83">
        <v>2.503263711744947E-2</v>
      </c>
      <c r="S14" s="84">
        <f t="shared" si="6"/>
        <v>0.10237126712387343</v>
      </c>
      <c r="T14" s="85">
        <f>分析係数表!F17</f>
        <v>0.32223250077089116</v>
      </c>
      <c r="U14" s="86">
        <f t="shared" si="7"/>
        <v>3.2987349412410646E-2</v>
      </c>
      <c r="V14" s="87">
        <f>分析係数表!D17</f>
        <v>3.12981806968856E-2</v>
      </c>
      <c r="W14" s="88">
        <f t="shared" si="8"/>
        <v>0</v>
      </c>
      <c r="X14" s="76">
        <f>分析係数表!E17</f>
        <v>2.8677150786308975E-2</v>
      </c>
      <c r="Y14" s="89">
        <f t="shared" si="9"/>
        <v>0</v>
      </c>
    </row>
    <row r="15" spans="1:25" x14ac:dyDescent="0.2">
      <c r="A15" s="6" t="s">
        <v>3</v>
      </c>
      <c r="B15" s="5" t="s">
        <v>31</v>
      </c>
      <c r="C15" s="90"/>
      <c r="D15" s="76">
        <f>投入係数表!AD15</f>
        <v>0</v>
      </c>
      <c r="E15" s="77">
        <f t="shared" si="0"/>
        <v>0</v>
      </c>
      <c r="F15" s="76">
        <f>分析係数表!C18</f>
        <v>1</v>
      </c>
      <c r="G15" s="77">
        <f t="shared" si="1"/>
        <v>0</v>
      </c>
      <c r="H15" s="77">
        <v>8.4356692097760519E-2</v>
      </c>
      <c r="I15" s="77">
        <f t="shared" si="2"/>
        <v>8.4356692097760519E-2</v>
      </c>
      <c r="J15" s="76">
        <f>分析係数表!G18</f>
        <v>0.2156836946153087</v>
      </c>
      <c r="K15" s="78">
        <f t="shared" si="3"/>
        <v>1.8194363017171006E-2</v>
      </c>
      <c r="L15" s="79"/>
      <c r="M15" s="80"/>
      <c r="N15" s="81">
        <f>分析係数表!H18</f>
        <v>4.8031201068213914E-4</v>
      </c>
      <c r="O15" s="82">
        <f t="shared" si="4"/>
        <v>1.0449340198837601E-2</v>
      </c>
      <c r="P15" s="76">
        <f>分析係数表!C18</f>
        <v>1</v>
      </c>
      <c r="Q15" s="82">
        <f t="shared" si="5"/>
        <v>1.0449340198837601E-2</v>
      </c>
      <c r="R15" s="83">
        <v>4.0428894198112922E-2</v>
      </c>
      <c r="S15" s="84">
        <f t="shared" si="6"/>
        <v>0.12478558629587344</v>
      </c>
      <c r="T15" s="85">
        <f>分析係数表!F18</f>
        <v>0.45886648465511004</v>
      </c>
      <c r="U15" s="86">
        <f t="shared" si="7"/>
        <v>5.7259923319214319E-2</v>
      </c>
      <c r="V15" s="87">
        <f>分析係数表!D18</f>
        <v>2.7301733495608698E-2</v>
      </c>
      <c r="W15" s="88">
        <f t="shared" si="8"/>
        <v>0</v>
      </c>
      <c r="X15" s="76">
        <f>分析係数表!E18</f>
        <v>2.9308246439261866E-2</v>
      </c>
      <c r="Y15" s="89">
        <f t="shared" si="9"/>
        <v>0</v>
      </c>
    </row>
    <row r="16" spans="1:25" x14ac:dyDescent="0.2">
      <c r="A16" s="6" t="s">
        <v>4</v>
      </c>
      <c r="B16" s="5" t="s">
        <v>32</v>
      </c>
      <c r="C16" s="90"/>
      <c r="D16" s="76">
        <f>投入係数表!AD16</f>
        <v>0</v>
      </c>
      <c r="E16" s="77">
        <f t="shared" si="0"/>
        <v>0</v>
      </c>
      <c r="F16" s="76">
        <f>分析係数表!C19</f>
        <v>0.27592808390211421</v>
      </c>
      <c r="G16" s="77">
        <f t="shared" si="1"/>
        <v>0</v>
      </c>
      <c r="H16" s="77">
        <v>1.0309473710993885E-2</v>
      </c>
      <c r="I16" s="77">
        <f t="shared" si="2"/>
        <v>1.0309473710993885E-2</v>
      </c>
      <c r="J16" s="76">
        <f>分析係数表!G19</f>
        <v>5.7631973809848587E-2</v>
      </c>
      <c r="K16" s="78">
        <f t="shared" si="3"/>
        <v>5.9415531890532215E-4</v>
      </c>
      <c r="L16" s="79"/>
      <c r="M16" s="80"/>
      <c r="N16" s="81">
        <f>分析係数表!H19</f>
        <v>-1.2488112277735618E-4</v>
      </c>
      <c r="O16" s="82">
        <f t="shared" si="4"/>
        <v>-2.7168284516977765E-3</v>
      </c>
      <c r="P16" s="76">
        <f>分析係数表!C19</f>
        <v>0.27592808390211421</v>
      </c>
      <c r="Q16" s="82">
        <f t="shared" si="5"/>
        <v>-7.4964926896771509E-4</v>
      </c>
      <c r="R16" s="83">
        <v>7.8760448037867858E-3</v>
      </c>
      <c r="S16" s="84">
        <f t="shared" si="6"/>
        <v>1.8185518514780671E-2</v>
      </c>
      <c r="T16" s="85">
        <f>分析係数表!F19</f>
        <v>0.23987177738371299</v>
      </c>
      <c r="U16" s="86">
        <f t="shared" si="7"/>
        <v>4.36219264878486E-3</v>
      </c>
      <c r="V16" s="87">
        <f>分析係数表!D19</f>
        <v>7.502387123175556E-4</v>
      </c>
      <c r="W16" s="88">
        <f t="shared" si="8"/>
        <v>0</v>
      </c>
      <c r="X16" s="76">
        <f>分析係数表!E19</f>
        <v>8.1844223161915155E-4</v>
      </c>
      <c r="Y16" s="89">
        <f t="shared" si="9"/>
        <v>0</v>
      </c>
    </row>
    <row r="17" spans="1:25" x14ac:dyDescent="0.2">
      <c r="A17" s="6" t="s">
        <v>5</v>
      </c>
      <c r="B17" s="5" t="s">
        <v>33</v>
      </c>
      <c r="C17" s="90"/>
      <c r="D17" s="76">
        <f>投入係数表!AD17</f>
        <v>0</v>
      </c>
      <c r="E17" s="77">
        <f t="shared" si="0"/>
        <v>0</v>
      </c>
      <c r="F17" s="76">
        <f>分析係数表!C20</f>
        <v>2.5484643868438295E-2</v>
      </c>
      <c r="G17" s="77">
        <f t="shared" si="1"/>
        <v>0</v>
      </c>
      <c r="H17" s="77">
        <v>1.36475205103563E-3</v>
      </c>
      <c r="I17" s="77">
        <f t="shared" si="2"/>
        <v>1.36475205103563E-3</v>
      </c>
      <c r="J17" s="76">
        <f>分析係数表!G20</f>
        <v>9.947643979057591E-2</v>
      </c>
      <c r="K17" s="78">
        <f t="shared" si="3"/>
        <v>1.3576067523391085E-4</v>
      </c>
      <c r="L17" s="79"/>
      <c r="M17" s="80"/>
      <c r="N17" s="81">
        <f>分析係数表!H20</f>
        <v>5.9558689324585256E-4</v>
      </c>
      <c r="O17" s="82">
        <f t="shared" si="4"/>
        <v>1.2957181846558625E-2</v>
      </c>
      <c r="P17" s="76">
        <f>分析係数表!C20</f>
        <v>2.5484643868438295E-2</v>
      </c>
      <c r="Q17" s="82">
        <f t="shared" si="5"/>
        <v>3.3020916489814026E-4</v>
      </c>
      <c r="R17" s="83">
        <v>1.3487123171171175E-3</v>
      </c>
      <c r="S17" s="84">
        <f t="shared" si="6"/>
        <v>2.7134643681527475E-3</v>
      </c>
      <c r="T17" s="85">
        <f>分析係数表!F20</f>
        <v>0.22338568935427575</v>
      </c>
      <c r="U17" s="86">
        <f t="shared" si="7"/>
        <v>6.0614910841806581E-4</v>
      </c>
      <c r="V17" s="87">
        <f>分析係数表!D20</f>
        <v>0.15532286212914484</v>
      </c>
      <c r="W17" s="88">
        <f t="shared" si="8"/>
        <v>0</v>
      </c>
      <c r="X17" s="76">
        <f>分析係数表!E20</f>
        <v>0.17102966841186737</v>
      </c>
      <c r="Y17" s="89">
        <f t="shared" si="9"/>
        <v>0</v>
      </c>
    </row>
    <row r="18" spans="1:25" x14ac:dyDescent="0.2">
      <c r="A18" s="6" t="s">
        <v>6</v>
      </c>
      <c r="B18" s="5" t="s">
        <v>34</v>
      </c>
      <c r="C18" s="90"/>
      <c r="D18" s="76">
        <f>投入係数表!AD18</f>
        <v>0</v>
      </c>
      <c r="E18" s="77">
        <f t="shared" si="0"/>
        <v>0</v>
      </c>
      <c r="F18" s="76">
        <f>分析係数表!C21</f>
        <v>0.22087867795243854</v>
      </c>
      <c r="G18" s="77">
        <f t="shared" si="1"/>
        <v>0</v>
      </c>
      <c r="H18" s="77">
        <v>1.9082807251982539E-2</v>
      </c>
      <c r="I18" s="77">
        <f t="shared" si="2"/>
        <v>1.9082807251982539E-2</v>
      </c>
      <c r="J18" s="76">
        <f>分析係数表!G21</f>
        <v>0.28511270745603173</v>
      </c>
      <c r="K18" s="78">
        <f t="shared" si="3"/>
        <v>5.4407508414743384E-3</v>
      </c>
      <c r="L18" s="79"/>
      <c r="M18" s="80"/>
      <c r="N18" s="81">
        <f>分析係数表!H21</f>
        <v>9.8944274200520651E-4</v>
      </c>
      <c r="O18" s="82">
        <f t="shared" si="4"/>
        <v>2.1525640809605454E-2</v>
      </c>
      <c r="P18" s="76">
        <f>分析係数表!C21</f>
        <v>0.22087867795243854</v>
      </c>
      <c r="Q18" s="82">
        <f t="shared" si="5"/>
        <v>4.7545550841047116E-3</v>
      </c>
      <c r="R18" s="83">
        <v>1.4439913591204043E-2</v>
      </c>
      <c r="S18" s="84">
        <f t="shared" si="6"/>
        <v>3.3522720843186582E-2</v>
      </c>
      <c r="T18" s="85">
        <f>分析係数表!F21</f>
        <v>0.42531582858558337</v>
      </c>
      <c r="U18" s="86">
        <f t="shared" si="7"/>
        <v>1.4257743791863106E-2</v>
      </c>
      <c r="V18" s="87">
        <f>分析係数表!D21</f>
        <v>6.1431756254644539E-2</v>
      </c>
      <c r="W18" s="88">
        <f t="shared" si="8"/>
        <v>0</v>
      </c>
      <c r="X18" s="76">
        <f>分析係数表!E21</f>
        <v>5.1523408471637354E-2</v>
      </c>
      <c r="Y18" s="89">
        <f t="shared" si="9"/>
        <v>0</v>
      </c>
    </row>
    <row r="19" spans="1:25" x14ac:dyDescent="0.2">
      <c r="A19" s="6" t="s">
        <v>7</v>
      </c>
      <c r="B19" s="5" t="s">
        <v>269</v>
      </c>
      <c r="C19" s="90"/>
      <c r="D19" s="76">
        <f>投入係数表!AD19</f>
        <v>0</v>
      </c>
      <c r="E19" s="77">
        <f t="shared" si="0"/>
        <v>0</v>
      </c>
      <c r="F19" s="76">
        <f>分析係数表!C22</f>
        <v>2.2900763358778664E-2</v>
      </c>
      <c r="G19" s="77">
        <f t="shared" si="1"/>
        <v>0</v>
      </c>
      <c r="H19" s="77">
        <v>1.2747884143831294E-3</v>
      </c>
      <c r="I19" s="77">
        <f t="shared" si="2"/>
        <v>1.2747884143831294E-3</v>
      </c>
      <c r="J19" s="76">
        <f>分析係数表!G22</f>
        <v>0.19537275064267351</v>
      </c>
      <c r="K19" s="78">
        <f t="shared" si="3"/>
        <v>2.4905891900544431E-4</v>
      </c>
      <c r="L19" s="79"/>
      <c r="M19" s="80"/>
      <c r="N19" s="81">
        <f>分析係数表!H22</f>
        <v>4.8031201068213912E-5</v>
      </c>
      <c r="O19" s="82">
        <f t="shared" si="4"/>
        <v>1.04493401988376E-3</v>
      </c>
      <c r="P19" s="76">
        <f>分析係数表!C22</f>
        <v>2.2900763358778664E-2</v>
      </c>
      <c r="Q19" s="82">
        <f t="shared" si="5"/>
        <v>2.3929786714895307E-5</v>
      </c>
      <c r="R19" s="83">
        <v>3.0130058386103114E-4</v>
      </c>
      <c r="S19" s="84">
        <f t="shared" si="6"/>
        <v>1.5760889982441605E-3</v>
      </c>
      <c r="T19" s="85">
        <f>分析係数表!F22</f>
        <v>0.41388174807197942</v>
      </c>
      <c r="U19" s="86">
        <f t="shared" si="7"/>
        <v>6.5231446971030806E-4</v>
      </c>
      <c r="V19" s="87">
        <f>分析係数表!D22</f>
        <v>2.313624678663239E-2</v>
      </c>
      <c r="W19" s="88">
        <f t="shared" si="8"/>
        <v>0</v>
      </c>
      <c r="X19" s="76">
        <f>分析係数表!E22</f>
        <v>1.713796058269066E-2</v>
      </c>
      <c r="Y19" s="89">
        <f t="shared" si="9"/>
        <v>0</v>
      </c>
    </row>
    <row r="20" spans="1:25" x14ac:dyDescent="0.2">
      <c r="A20" s="6" t="s">
        <v>8</v>
      </c>
      <c r="B20" s="5" t="s">
        <v>270</v>
      </c>
      <c r="C20" s="90"/>
      <c r="D20" s="76">
        <f>投入係数表!AD20</f>
        <v>0</v>
      </c>
      <c r="E20" s="77">
        <f t="shared" si="0"/>
        <v>0</v>
      </c>
      <c r="F20" s="76">
        <f>分析係数表!C23</f>
        <v>0</v>
      </c>
      <c r="G20" s="77">
        <f t="shared" si="1"/>
        <v>0</v>
      </c>
      <c r="H20" s="77">
        <v>0</v>
      </c>
      <c r="I20" s="77">
        <f t="shared" si="2"/>
        <v>0</v>
      </c>
      <c r="J20" s="76">
        <f>分析係数表!G23</f>
        <v>0.21568627450980393</v>
      </c>
      <c r="K20" s="78">
        <f t="shared" si="3"/>
        <v>0</v>
      </c>
      <c r="L20" s="79"/>
      <c r="M20" s="80"/>
      <c r="N20" s="81">
        <f>分析係数表!H23</f>
        <v>2.8818720640928347E-5</v>
      </c>
      <c r="O20" s="82">
        <f t="shared" si="4"/>
        <v>6.2696041193025605E-4</v>
      </c>
      <c r="P20" s="76">
        <f>分析係数表!C23</f>
        <v>0</v>
      </c>
      <c r="Q20" s="82">
        <f t="shared" si="5"/>
        <v>0</v>
      </c>
      <c r="R20" s="83">
        <v>0</v>
      </c>
      <c r="S20" s="84">
        <f t="shared" si="6"/>
        <v>0</v>
      </c>
      <c r="T20" s="85">
        <f>分析係数表!F23</f>
        <v>0.44049247606019154</v>
      </c>
      <c r="U20" s="86">
        <f t="shared" si="7"/>
        <v>0</v>
      </c>
      <c r="V20" s="87">
        <f>分析係数表!D23</f>
        <v>5.6087551299589603E-2</v>
      </c>
      <c r="W20" s="88">
        <f t="shared" si="8"/>
        <v>0</v>
      </c>
      <c r="X20" s="76">
        <f>分析係数表!E23</f>
        <v>5.0615595075239397E-2</v>
      </c>
      <c r="Y20" s="89">
        <f t="shared" si="9"/>
        <v>0</v>
      </c>
    </row>
    <row r="21" spans="1:25" x14ac:dyDescent="0.2">
      <c r="A21" s="6" t="s">
        <v>9</v>
      </c>
      <c r="B21" s="5" t="s">
        <v>271</v>
      </c>
      <c r="C21" s="90"/>
      <c r="D21" s="76">
        <f>投入係数表!AD21</f>
        <v>0</v>
      </c>
      <c r="E21" s="77">
        <f t="shared" si="0"/>
        <v>0</v>
      </c>
      <c r="F21" s="76">
        <f>分析係数表!C24</f>
        <v>0.12778993435448582</v>
      </c>
      <c r="G21" s="77">
        <f t="shared" si="1"/>
        <v>0</v>
      </c>
      <c r="H21" s="77">
        <v>4.4201542722045037E-3</v>
      </c>
      <c r="I21" s="77">
        <f t="shared" si="2"/>
        <v>4.4201542722045037E-3</v>
      </c>
      <c r="J21" s="76">
        <f>分析係数表!G24</f>
        <v>0.20582120582120583</v>
      </c>
      <c r="K21" s="78">
        <f t="shared" si="3"/>
        <v>9.0976148222088543E-4</v>
      </c>
      <c r="L21" s="79"/>
      <c r="M21" s="80"/>
      <c r="N21" s="81">
        <f>分析係数表!H24</f>
        <v>3.7464336833206854E-4</v>
      </c>
      <c r="O21" s="82">
        <f t="shared" si="4"/>
        <v>8.1504853550933287E-3</v>
      </c>
      <c r="P21" s="76">
        <f>分析係数表!C24</f>
        <v>0.12778993435448582</v>
      </c>
      <c r="Q21" s="82">
        <f t="shared" si="5"/>
        <v>1.0415499884845745E-3</v>
      </c>
      <c r="R21" s="83">
        <v>5.956922242796917E-3</v>
      </c>
      <c r="S21" s="84">
        <f t="shared" si="6"/>
        <v>1.0377076515001421E-2</v>
      </c>
      <c r="T21" s="85">
        <f>分析係数表!F24</f>
        <v>0.38877338877338879</v>
      </c>
      <c r="U21" s="86">
        <f t="shared" si="7"/>
        <v>4.0343312022978499E-3</v>
      </c>
      <c r="V21" s="87">
        <f>分析係数表!D24</f>
        <v>2.0790020790020791E-3</v>
      </c>
      <c r="W21" s="88">
        <f t="shared" si="8"/>
        <v>0</v>
      </c>
      <c r="X21" s="76">
        <f>分析係数表!E24</f>
        <v>0</v>
      </c>
      <c r="Y21" s="89">
        <f t="shared" si="9"/>
        <v>0</v>
      </c>
    </row>
    <row r="22" spans="1:25" x14ac:dyDescent="0.2">
      <c r="A22" s="6" t="s">
        <v>10</v>
      </c>
      <c r="B22" s="5" t="s">
        <v>272</v>
      </c>
      <c r="C22" s="90"/>
      <c r="D22" s="76">
        <f>投入係数表!AD22</f>
        <v>0</v>
      </c>
      <c r="E22" s="77">
        <f t="shared" si="0"/>
        <v>0</v>
      </c>
      <c r="F22" s="76">
        <f>分析係数表!C25</f>
        <v>1.1170547514159801E-2</v>
      </c>
      <c r="G22" s="77">
        <f t="shared" si="1"/>
        <v>0</v>
      </c>
      <c r="H22" s="77">
        <v>1.3464479368384438E-3</v>
      </c>
      <c r="I22" s="77">
        <f t="shared" si="2"/>
        <v>1.3464479368384438E-3</v>
      </c>
      <c r="J22" s="76">
        <f>分析係数表!G25</f>
        <v>0.19560185185185186</v>
      </c>
      <c r="K22" s="78">
        <f t="shared" si="3"/>
        <v>2.633677098677049E-4</v>
      </c>
      <c r="L22" s="79"/>
      <c r="M22" s="80"/>
      <c r="N22" s="81">
        <f>分析係数表!H25</f>
        <v>5.4755569217763858E-4</v>
      </c>
      <c r="O22" s="82">
        <f t="shared" si="4"/>
        <v>1.1912247826674865E-2</v>
      </c>
      <c r="P22" s="76">
        <f>分析係数表!C25</f>
        <v>1.1170547514159801E-2</v>
      </c>
      <c r="Q22" s="82">
        <f t="shared" si="5"/>
        <v>1.3306633034831841E-4</v>
      </c>
      <c r="R22" s="83">
        <v>1.3732808038874151E-3</v>
      </c>
      <c r="S22" s="84">
        <f t="shared" si="6"/>
        <v>2.7197287407258589E-3</v>
      </c>
      <c r="T22" s="85">
        <f>分析係数表!F25</f>
        <v>0.34722222222222221</v>
      </c>
      <c r="U22" s="86">
        <f t="shared" si="7"/>
        <v>9.4435025719647879E-4</v>
      </c>
      <c r="V22" s="87">
        <f>分析係数表!D25</f>
        <v>0.24652777777777779</v>
      </c>
      <c r="W22" s="88">
        <f t="shared" si="8"/>
        <v>0</v>
      </c>
      <c r="X22" s="76">
        <f>分析係数表!E25</f>
        <v>0.22337962962962962</v>
      </c>
      <c r="Y22" s="89">
        <f t="shared" si="9"/>
        <v>0</v>
      </c>
    </row>
    <row r="23" spans="1:25" x14ac:dyDescent="0.2">
      <c r="A23" s="6" t="s">
        <v>11</v>
      </c>
      <c r="B23" s="5" t="s">
        <v>35</v>
      </c>
      <c r="C23" s="90"/>
      <c r="D23" s="76">
        <f>投入係数表!AD23</f>
        <v>0</v>
      </c>
      <c r="E23" s="77">
        <f t="shared" si="0"/>
        <v>0</v>
      </c>
      <c r="F23" s="76">
        <f>分析係数表!C26</f>
        <v>0.68426150121065377</v>
      </c>
      <c r="G23" s="77">
        <f t="shared" si="1"/>
        <v>0</v>
      </c>
      <c r="H23" s="77">
        <v>3.7700090117294693E-2</v>
      </c>
      <c r="I23" s="77">
        <f t="shared" si="2"/>
        <v>3.7700090117294693E-2</v>
      </c>
      <c r="J23" s="76">
        <f>分析係数表!G26</f>
        <v>0.19646752810874307</v>
      </c>
      <c r="K23" s="78">
        <f t="shared" si="3"/>
        <v>7.4068435148217423E-3</v>
      </c>
      <c r="L23" s="79"/>
      <c r="M23" s="80"/>
      <c r="N23" s="81">
        <f>分析係数表!H26</f>
        <v>1.1546700736798624E-2</v>
      </c>
      <c r="O23" s="82">
        <f t="shared" si="4"/>
        <v>0.25120213838005589</v>
      </c>
      <c r="P23" s="76">
        <f>分析係数表!C26</f>
        <v>0.68426150121065377</v>
      </c>
      <c r="Q23" s="82">
        <f t="shared" si="5"/>
        <v>0.17188795231526344</v>
      </c>
      <c r="R23" s="83">
        <v>0.19704775633975694</v>
      </c>
      <c r="S23" s="84">
        <f t="shared" si="6"/>
        <v>0.23474784645705163</v>
      </c>
      <c r="T23" s="85">
        <f>分析係数表!F26</f>
        <v>0.33441013592884711</v>
      </c>
      <c r="U23" s="86">
        <f t="shared" si="7"/>
        <v>7.850205924270677E-2</v>
      </c>
      <c r="V23" s="87">
        <f>分析係数表!D26</f>
        <v>3.0416177210941434E-2</v>
      </c>
      <c r="W23" s="88">
        <f t="shared" si="8"/>
        <v>0</v>
      </c>
      <c r="X23" s="76">
        <f>分析係数表!E26</f>
        <v>3.3227051518711193E-2</v>
      </c>
      <c r="Y23" s="89">
        <f t="shared" si="9"/>
        <v>0</v>
      </c>
    </row>
    <row r="24" spans="1:25" x14ac:dyDescent="0.2">
      <c r="A24" s="6" t="s">
        <v>12</v>
      </c>
      <c r="B24" s="5" t="s">
        <v>366</v>
      </c>
      <c r="C24" s="90"/>
      <c r="D24" s="76">
        <f>投入係数表!AD24</f>
        <v>1.6977928692699492E-4</v>
      </c>
      <c r="E24" s="77">
        <f t="shared" si="0"/>
        <v>1.6977928692699491E-2</v>
      </c>
      <c r="F24" s="76">
        <f>分析係数表!C27</f>
        <v>0.55841188231933736</v>
      </c>
      <c r="G24" s="77">
        <f t="shared" si="1"/>
        <v>9.4806771191738096E-3</v>
      </c>
      <c r="H24" s="77">
        <v>1.3194950347910123E-2</v>
      </c>
      <c r="I24" s="77">
        <f t="shared" si="2"/>
        <v>1.3194950347910123E-2</v>
      </c>
      <c r="J24" s="76">
        <f>分析係数表!G27</f>
        <v>0.17085913312693499</v>
      </c>
      <c r="K24" s="78">
        <f t="shared" si="3"/>
        <v>2.2544777780968729E-3</v>
      </c>
      <c r="L24" s="79"/>
      <c r="M24" s="80"/>
      <c r="N24" s="81">
        <f>分析係数表!H27</f>
        <v>1.1844494183421551E-2</v>
      </c>
      <c r="O24" s="82">
        <f t="shared" si="4"/>
        <v>0.25768072930333524</v>
      </c>
      <c r="P24" s="76">
        <f>分析係数表!C27</f>
        <v>0.55841188231933736</v>
      </c>
      <c r="Q24" s="82">
        <f t="shared" si="5"/>
        <v>0.14389198108769508</v>
      </c>
      <c r="R24" s="83">
        <v>0.14730453599710333</v>
      </c>
      <c r="S24" s="84">
        <f t="shared" si="6"/>
        <v>0.16049948634501346</v>
      </c>
      <c r="T24" s="85">
        <f>分析係数表!F27</f>
        <v>0.32159442724458204</v>
      </c>
      <c r="U24" s="86">
        <f t="shared" si="7"/>
        <v>5.161574038417422E-2</v>
      </c>
      <c r="V24" s="87">
        <f>分析係数表!D27</f>
        <v>0</v>
      </c>
      <c r="W24" s="88">
        <f t="shared" si="8"/>
        <v>0</v>
      </c>
      <c r="X24" s="76">
        <f>分析係数表!E27</f>
        <v>0</v>
      </c>
      <c r="Y24" s="89">
        <f t="shared" si="9"/>
        <v>0</v>
      </c>
    </row>
    <row r="25" spans="1:25" x14ac:dyDescent="0.2">
      <c r="A25" s="6" t="s">
        <v>13</v>
      </c>
      <c r="B25" s="5" t="s">
        <v>192</v>
      </c>
      <c r="C25" s="90"/>
      <c r="D25" s="76">
        <f>投入係数表!AD25</f>
        <v>0</v>
      </c>
      <c r="E25" s="77">
        <f t="shared" si="0"/>
        <v>0</v>
      </c>
      <c r="F25" s="76">
        <f>分析係数表!C28</f>
        <v>4.6678935921030562E-2</v>
      </c>
      <c r="G25" s="77">
        <f t="shared" si="1"/>
        <v>0</v>
      </c>
      <c r="H25" s="77">
        <v>8.6313504550303861E-3</v>
      </c>
      <c r="I25" s="77">
        <f t="shared" si="2"/>
        <v>8.6313504550303861E-3</v>
      </c>
      <c r="J25" s="76">
        <f>分析係数表!G28</f>
        <v>0.12480417754569191</v>
      </c>
      <c r="K25" s="78">
        <f t="shared" si="3"/>
        <v>1.0772285946487009E-3</v>
      </c>
      <c r="L25" s="79"/>
      <c r="M25" s="80"/>
      <c r="N25" s="81">
        <f>分析係数表!H28</f>
        <v>2.1854196486037331E-2</v>
      </c>
      <c r="O25" s="82">
        <f t="shared" si="4"/>
        <v>0.47544497904711086</v>
      </c>
      <c r="P25" s="76">
        <f>分析係数表!C28</f>
        <v>4.6678935921030562E-2</v>
      </c>
      <c r="Q25" s="82">
        <f t="shared" si="5"/>
        <v>2.2193265710915806E-2</v>
      </c>
      <c r="R25" s="83">
        <v>2.3908122292903868E-2</v>
      </c>
      <c r="S25" s="84">
        <f t="shared" si="6"/>
        <v>3.2539472747934256E-2</v>
      </c>
      <c r="T25" s="85">
        <f>分析係数表!F28</f>
        <v>0.21409921671018275</v>
      </c>
      <c r="U25" s="86">
        <f t="shared" si="7"/>
        <v>6.9666756274950623E-3</v>
      </c>
      <c r="V25" s="87">
        <f>分析係数表!D28</f>
        <v>3.7075718015665796E-2</v>
      </c>
      <c r="W25" s="88">
        <f t="shared" si="8"/>
        <v>0</v>
      </c>
      <c r="X25" s="76">
        <f>分析係数表!E28</f>
        <v>3.3420365535248041E-2</v>
      </c>
      <c r="Y25" s="89">
        <f t="shared" si="9"/>
        <v>0</v>
      </c>
    </row>
    <row r="26" spans="1:25" x14ac:dyDescent="0.2">
      <c r="A26" s="6" t="s">
        <v>14</v>
      </c>
      <c r="B26" s="5" t="s">
        <v>50</v>
      </c>
      <c r="C26" s="90"/>
      <c r="D26" s="76">
        <f>投入係数表!AD26</f>
        <v>1.6468590831918505E-2</v>
      </c>
      <c r="E26" s="77">
        <f t="shared" si="0"/>
        <v>1.6468590831918504</v>
      </c>
      <c r="F26" s="76">
        <f>分析係数表!C29</f>
        <v>0.714898177920686</v>
      </c>
      <c r="G26" s="77">
        <f t="shared" si="1"/>
        <v>1.1773365578659853</v>
      </c>
      <c r="H26" s="77">
        <v>1.4589819332885194</v>
      </c>
      <c r="I26" s="77">
        <f t="shared" si="2"/>
        <v>1.4589819332885194</v>
      </c>
      <c r="J26" s="76">
        <f>分析係数表!G29</f>
        <v>0.2589450092051549</v>
      </c>
      <c r="K26" s="78">
        <f t="shared" si="3"/>
        <v>0.37779609014555038</v>
      </c>
      <c r="L26" s="79"/>
      <c r="M26" s="80"/>
      <c r="N26" s="81">
        <f>分析係数表!H29</f>
        <v>1.0662926637143489E-2</v>
      </c>
      <c r="O26" s="82">
        <f t="shared" si="4"/>
        <v>0.23197535241419473</v>
      </c>
      <c r="P26" s="76">
        <f>分析係数表!C29</f>
        <v>0.714898177920686</v>
      </c>
      <c r="Q26" s="82">
        <f t="shared" si="5"/>
        <v>0.16583875676341681</v>
      </c>
      <c r="R26" s="83">
        <v>0.27987172029997393</v>
      </c>
      <c r="S26" s="84">
        <f t="shared" si="6"/>
        <v>1.7388536535884933</v>
      </c>
      <c r="T26" s="85">
        <f>分析係数表!F29</f>
        <v>0.37284879532538223</v>
      </c>
      <c r="U26" s="86">
        <f t="shared" si="7"/>
        <v>0.6483294899876092</v>
      </c>
      <c r="V26" s="87">
        <f>分析係数表!D29</f>
        <v>6.5236532458176578E-3</v>
      </c>
      <c r="W26" s="88">
        <f t="shared" si="8"/>
        <v>0</v>
      </c>
      <c r="X26" s="76">
        <f>分析係数表!E29</f>
        <v>4.8026895061234294E-3</v>
      </c>
      <c r="Y26" s="89">
        <f t="shared" si="9"/>
        <v>0</v>
      </c>
    </row>
    <row r="27" spans="1:25" x14ac:dyDescent="0.2">
      <c r="A27" s="6" t="s">
        <v>15</v>
      </c>
      <c r="B27" s="5" t="s">
        <v>36</v>
      </c>
      <c r="C27" s="90"/>
      <c r="D27" s="76">
        <f>投入係数表!AD27</f>
        <v>2.7164685908319186E-3</v>
      </c>
      <c r="E27" s="77">
        <f t="shared" si="0"/>
        <v>0.27164685908319186</v>
      </c>
      <c r="F27" s="76">
        <f>分析係数表!C30</f>
        <v>1</v>
      </c>
      <c r="G27" s="77">
        <f t="shared" si="1"/>
        <v>0.27164685908319186</v>
      </c>
      <c r="H27" s="77">
        <v>0.31584921002869437</v>
      </c>
      <c r="I27" s="77">
        <f t="shared" si="2"/>
        <v>0.31584921002869437</v>
      </c>
      <c r="J27" s="76">
        <f>分析係数表!G30</f>
        <v>0.34457852549986789</v>
      </c>
      <c r="K27" s="78">
        <f t="shared" si="3"/>
        <v>0.10883485507198559</v>
      </c>
      <c r="L27" s="79"/>
      <c r="M27" s="80"/>
      <c r="N27" s="81">
        <f>分析係数表!H30</f>
        <v>0</v>
      </c>
      <c r="O27" s="82">
        <f t="shared" si="4"/>
        <v>0</v>
      </c>
      <c r="P27" s="76">
        <f>分析係数表!C30</f>
        <v>1</v>
      </c>
      <c r="Q27" s="82">
        <f t="shared" si="5"/>
        <v>0</v>
      </c>
      <c r="R27" s="83">
        <v>4.5690749169143084E-2</v>
      </c>
      <c r="S27" s="84">
        <f t="shared" si="6"/>
        <v>0.36153995919783743</v>
      </c>
      <c r="T27" s="85">
        <f>分析係数表!F30</f>
        <v>0.44032414339822074</v>
      </c>
      <c r="U27" s="86">
        <f t="shared" si="7"/>
        <v>0.15919477283801545</v>
      </c>
      <c r="V27" s="87">
        <f>分析係数表!D30</f>
        <v>0.11177662291905223</v>
      </c>
      <c r="W27" s="88">
        <f t="shared" si="8"/>
        <v>0</v>
      </c>
      <c r="X27" s="76">
        <f>分析係数表!E30</f>
        <v>7.5662820399894304E-2</v>
      </c>
      <c r="Y27" s="89">
        <f t="shared" si="9"/>
        <v>0</v>
      </c>
    </row>
    <row r="28" spans="1:25" x14ac:dyDescent="0.2">
      <c r="A28" s="6" t="s">
        <v>16</v>
      </c>
      <c r="B28" s="5" t="s">
        <v>193</v>
      </c>
      <c r="C28" s="90"/>
      <c r="D28" s="76">
        <f>投入係数表!AD28</f>
        <v>5.263157894736842E-3</v>
      </c>
      <c r="E28" s="77">
        <f t="shared" si="0"/>
        <v>0.52631578947368418</v>
      </c>
      <c r="F28" s="76">
        <f>分析係数表!C31</f>
        <v>0.96265092809515229</v>
      </c>
      <c r="G28" s="77">
        <f t="shared" si="1"/>
        <v>0.50665838320797485</v>
      </c>
      <c r="H28" s="77">
        <v>0.67751199991626365</v>
      </c>
      <c r="I28" s="77">
        <f t="shared" si="2"/>
        <v>0.67751199991626365</v>
      </c>
      <c r="J28" s="76">
        <f>分析係数表!G31</f>
        <v>7.0888135593220339E-2</v>
      </c>
      <c r="K28" s="78">
        <f t="shared" si="3"/>
        <v>4.8027562516097987E-2</v>
      </c>
      <c r="L28" s="79"/>
      <c r="M28" s="80"/>
      <c r="N28" s="81">
        <f>分析係数表!H31</f>
        <v>2.4361425181798096E-2</v>
      </c>
      <c r="O28" s="82">
        <f t="shared" si="4"/>
        <v>0.52999053488504311</v>
      </c>
      <c r="P28" s="76">
        <f>分析係数表!C31</f>
        <v>0.96265092809515229</v>
      </c>
      <c r="Q28" s="82">
        <f t="shared" si="5"/>
        <v>0.51019588028873297</v>
      </c>
      <c r="R28" s="83">
        <v>0.72570059942055654</v>
      </c>
      <c r="S28" s="84">
        <f t="shared" si="6"/>
        <v>1.4032125993368201</v>
      </c>
      <c r="T28" s="85">
        <f>分析係数表!F31</f>
        <v>0.34461468926553673</v>
      </c>
      <c r="U28" s="86">
        <f t="shared" si="7"/>
        <v>0.48356767389394434</v>
      </c>
      <c r="V28" s="87">
        <f>分析係数表!D31</f>
        <v>2.2598870056497176E-3</v>
      </c>
      <c r="W28" s="88">
        <f t="shared" si="8"/>
        <v>0</v>
      </c>
      <c r="X28" s="76">
        <f>分析係数表!E31</f>
        <v>1.9706214689265535E-3</v>
      </c>
      <c r="Y28" s="89">
        <f t="shared" si="9"/>
        <v>0</v>
      </c>
    </row>
    <row r="29" spans="1:25" x14ac:dyDescent="0.2">
      <c r="A29" s="6" t="s">
        <v>17</v>
      </c>
      <c r="B29" s="5" t="s">
        <v>273</v>
      </c>
      <c r="C29" s="90"/>
      <c r="D29" s="76">
        <f>投入係数表!AD29</f>
        <v>1.1884550084889642E-3</v>
      </c>
      <c r="E29" s="77">
        <f t="shared" si="0"/>
        <v>0.11884550084889642</v>
      </c>
      <c r="F29" s="76">
        <f>分析係数表!C32</f>
        <v>0.97339246119733924</v>
      </c>
      <c r="G29" s="77">
        <f t="shared" si="1"/>
        <v>0.11568331457353775</v>
      </c>
      <c r="H29" s="77">
        <v>0.14258815175010858</v>
      </c>
      <c r="I29" s="77">
        <f t="shared" si="2"/>
        <v>0.14258815175010858</v>
      </c>
      <c r="J29" s="76">
        <f>分析係数表!G32</f>
        <v>0.14027149321266968</v>
      </c>
      <c r="K29" s="78">
        <f t="shared" si="3"/>
        <v>2.0001052960422473E-2</v>
      </c>
      <c r="L29" s="79"/>
      <c r="M29" s="80"/>
      <c r="N29" s="81">
        <f>分析係数表!H32</f>
        <v>6.9260991940364464E-3</v>
      </c>
      <c r="O29" s="82">
        <f t="shared" si="4"/>
        <v>0.15067948566723821</v>
      </c>
      <c r="P29" s="76">
        <f>分析係数表!C32</f>
        <v>0.97339246119733924</v>
      </c>
      <c r="Q29" s="82">
        <f t="shared" si="5"/>
        <v>0.1466702754055822</v>
      </c>
      <c r="R29" s="83">
        <v>0.19717749718351016</v>
      </c>
      <c r="S29" s="84">
        <f t="shared" si="6"/>
        <v>0.33976564893361871</v>
      </c>
      <c r="T29" s="85">
        <f>分析係数表!F32</f>
        <v>0.48190045248868779</v>
      </c>
      <c r="U29" s="86">
        <f t="shared" si="7"/>
        <v>0.1637332199612235</v>
      </c>
      <c r="V29" s="87">
        <f>分析係数表!D32</f>
        <v>3.0542986425339366E-2</v>
      </c>
      <c r="W29" s="88">
        <f t="shared" si="8"/>
        <v>0</v>
      </c>
      <c r="X29" s="76">
        <f>分析係数表!E32</f>
        <v>4.6380090497737558E-2</v>
      </c>
      <c r="Y29" s="89">
        <f t="shared" si="9"/>
        <v>0</v>
      </c>
    </row>
    <row r="30" spans="1:25" x14ac:dyDescent="0.2">
      <c r="A30" s="6" t="s">
        <v>18</v>
      </c>
      <c r="B30" s="5" t="s">
        <v>274</v>
      </c>
      <c r="C30" s="90"/>
      <c r="D30" s="76">
        <f>投入係数表!AD30</f>
        <v>3.2258064516129032E-3</v>
      </c>
      <c r="E30" s="77">
        <f t="shared" si="0"/>
        <v>0.32258064516129031</v>
      </c>
      <c r="F30" s="76">
        <f>分析係数表!C33</f>
        <v>0.73613503272476755</v>
      </c>
      <c r="G30" s="77">
        <f t="shared" si="1"/>
        <v>0.23746291378218307</v>
      </c>
      <c r="H30" s="77">
        <v>0.26381554947053865</v>
      </c>
      <c r="I30" s="77">
        <f t="shared" si="2"/>
        <v>0.26381554947053865</v>
      </c>
      <c r="J30" s="76">
        <f>分析係数表!G33</f>
        <v>0.507239607659972</v>
      </c>
      <c r="K30" s="78">
        <f t="shared" si="3"/>
        <v>0.13381769580803596</v>
      </c>
      <c r="L30" s="79"/>
      <c r="M30" s="80"/>
      <c r="N30" s="81">
        <f>分析係数表!H33</f>
        <v>1.0278677028597778E-3</v>
      </c>
      <c r="O30" s="82">
        <f t="shared" si="4"/>
        <v>2.2361588025512465E-2</v>
      </c>
      <c r="P30" s="76">
        <f>分析係数表!C33</f>
        <v>0.73613503272476755</v>
      </c>
      <c r="Q30" s="82">
        <f t="shared" si="5"/>
        <v>1.646114833293839E-2</v>
      </c>
      <c r="R30" s="83">
        <v>7.9311646022118806E-2</v>
      </c>
      <c r="S30" s="84">
        <f t="shared" si="6"/>
        <v>0.34312719549265747</v>
      </c>
      <c r="T30" s="85">
        <f>分析係数表!F33</f>
        <v>0.64409154600653895</v>
      </c>
      <c r="U30" s="86">
        <f t="shared" si="7"/>
        <v>0.22100532582175367</v>
      </c>
      <c r="V30" s="87">
        <f>分析係数表!D33</f>
        <v>0.11583372255955161</v>
      </c>
      <c r="W30" s="88">
        <f t="shared" si="8"/>
        <v>0</v>
      </c>
      <c r="X30" s="76">
        <f>分析係数表!E33</f>
        <v>0.11116300794021486</v>
      </c>
      <c r="Y30" s="89">
        <f t="shared" si="9"/>
        <v>0</v>
      </c>
    </row>
    <row r="31" spans="1:25" x14ac:dyDescent="0.2">
      <c r="A31" s="6" t="s">
        <v>19</v>
      </c>
      <c r="B31" s="5" t="s">
        <v>275</v>
      </c>
      <c r="C31" s="90"/>
      <c r="D31" s="76">
        <f>投入係数表!AD31</f>
        <v>5.772495755517827E-3</v>
      </c>
      <c r="E31" s="77">
        <f t="shared" si="0"/>
        <v>0.57724957555178269</v>
      </c>
      <c r="F31" s="76">
        <f>分析係数表!C34</f>
        <v>0.16452089215864052</v>
      </c>
      <c r="G31" s="77">
        <f t="shared" si="1"/>
        <v>9.4969615167975849E-2</v>
      </c>
      <c r="H31" s="77">
        <v>0.15950367836632684</v>
      </c>
      <c r="I31" s="77">
        <f t="shared" si="2"/>
        <v>0.15950367836632684</v>
      </c>
      <c r="J31" s="76">
        <f>分析係数表!G34</f>
        <v>0.42495687176538238</v>
      </c>
      <c r="K31" s="78">
        <f t="shared" si="3"/>
        <v>6.7782184193625958E-2</v>
      </c>
      <c r="L31" s="79"/>
      <c r="M31" s="80"/>
      <c r="N31" s="81">
        <f>分析係数表!H34</f>
        <v>0.1722879182316833</v>
      </c>
      <c r="O31" s="82">
        <f t="shared" si="4"/>
        <v>3.7481783293230473</v>
      </c>
      <c r="P31" s="76">
        <f>分析係数表!C34</f>
        <v>0.16452089215864052</v>
      </c>
      <c r="Q31" s="82">
        <f t="shared" si="5"/>
        <v>0.61665364270991041</v>
      </c>
      <c r="R31" s="83">
        <v>0.6932205726203291</v>
      </c>
      <c r="S31" s="84">
        <f t="shared" si="6"/>
        <v>0.85272425098665594</v>
      </c>
      <c r="T31" s="85">
        <f>分析係数表!F34</f>
        <v>0.6985815602836879</v>
      </c>
      <c r="U31" s="86">
        <f t="shared" si="7"/>
        <v>0.59569743774599715</v>
      </c>
      <c r="V31" s="87">
        <f>分析係数表!D34</f>
        <v>0.35882691201840139</v>
      </c>
      <c r="W31" s="88">
        <f t="shared" si="8"/>
        <v>0</v>
      </c>
      <c r="X31" s="76">
        <f>分析係数表!E34</f>
        <v>0.25177304964539005</v>
      </c>
      <c r="Y31" s="89">
        <f t="shared" si="9"/>
        <v>0</v>
      </c>
    </row>
    <row r="32" spans="1:25" x14ac:dyDescent="0.2">
      <c r="A32" s="6" t="s">
        <v>20</v>
      </c>
      <c r="B32" s="5" t="s">
        <v>37</v>
      </c>
      <c r="C32" s="75">
        <f>最終需要_まとめ!C33</f>
        <v>100</v>
      </c>
      <c r="D32" s="76">
        <f>投入係数表!AD32</f>
        <v>4.8217317487266556E-2</v>
      </c>
      <c r="E32" s="77">
        <f t="shared" si="0"/>
        <v>4.8217317487266556</v>
      </c>
      <c r="F32" s="76">
        <f>分析係数表!C35</f>
        <v>0.4086737714624038</v>
      </c>
      <c r="G32" s="77">
        <f t="shared" si="1"/>
        <v>1.9705152987321339</v>
      </c>
      <c r="H32" s="77">
        <v>2.0896861926941774</v>
      </c>
      <c r="I32" s="77">
        <f t="shared" si="2"/>
        <v>102.08968619269417</v>
      </c>
      <c r="J32" s="76">
        <f>分析係数表!G35</f>
        <v>0.3140916808149406</v>
      </c>
      <c r="K32" s="78">
        <f t="shared" si="3"/>
        <v>32.065521130133149</v>
      </c>
      <c r="L32" s="79"/>
      <c r="M32" s="80"/>
      <c r="N32" s="81">
        <f>分析係数表!H35</f>
        <v>6.449629679439764E-2</v>
      </c>
      <c r="O32" s="82">
        <f t="shared" si="4"/>
        <v>1.403137401899913</v>
      </c>
      <c r="P32" s="76">
        <f>分析係数表!C35</f>
        <v>0.4086737714624038</v>
      </c>
      <c r="Q32" s="82">
        <f t="shared" si="5"/>
        <v>0.57342545391439603</v>
      </c>
      <c r="R32" s="83">
        <v>0.64915258797227338</v>
      </c>
      <c r="S32" s="84">
        <f t="shared" si="6"/>
        <v>102.73883878066644</v>
      </c>
      <c r="T32" s="85">
        <f>分析係数表!F35</f>
        <v>0.64261460101867574</v>
      </c>
      <c r="U32" s="86">
        <f t="shared" si="7"/>
        <v>66.021477892160021</v>
      </c>
      <c r="V32" s="87">
        <f>分析係数表!D35</f>
        <v>5.9932088285229203E-2</v>
      </c>
      <c r="W32" s="88">
        <f t="shared" si="8"/>
        <v>6</v>
      </c>
      <c r="X32" s="76">
        <f>分析係数表!E35</f>
        <v>5.2631578947368418E-2</v>
      </c>
      <c r="Y32" s="89">
        <f t="shared" si="9"/>
        <v>5</v>
      </c>
    </row>
    <row r="33" spans="1:25" x14ac:dyDescent="0.2">
      <c r="A33" s="6" t="s">
        <v>21</v>
      </c>
      <c r="B33" s="5" t="s">
        <v>38</v>
      </c>
      <c r="C33" s="90"/>
      <c r="D33" s="76">
        <f>投入係数表!AD33</f>
        <v>1.4431239388794566E-2</v>
      </c>
      <c r="E33" s="77">
        <f t="shared" si="0"/>
        <v>1.4431239388794566</v>
      </c>
      <c r="F33" s="76">
        <f>分析係数表!C36</f>
        <v>0.74689610106730564</v>
      </c>
      <c r="G33" s="77">
        <f t="shared" si="1"/>
        <v>1.0778636433059587</v>
      </c>
      <c r="H33" s="77">
        <v>1.1617666058718934</v>
      </c>
      <c r="I33" s="77">
        <f t="shared" si="2"/>
        <v>1.1617666058718934</v>
      </c>
      <c r="J33" s="76">
        <f>分析係数表!G36</f>
        <v>1.5876708345449259E-2</v>
      </c>
      <c r="K33" s="78">
        <f t="shared" si="3"/>
        <v>1.8445029566910551E-2</v>
      </c>
      <c r="L33" s="79"/>
      <c r="M33" s="80"/>
      <c r="N33" s="81">
        <f>分析係数表!H36</f>
        <v>4.3132018559256094E-2</v>
      </c>
      <c r="O33" s="82">
        <f t="shared" si="4"/>
        <v>0.93835074985561651</v>
      </c>
      <c r="P33" s="76">
        <f>分析係数表!C36</f>
        <v>0.74689610106730564</v>
      </c>
      <c r="Q33" s="82">
        <f t="shared" si="5"/>
        <v>0.70085051650074259</v>
      </c>
      <c r="R33" s="83">
        <v>0.80800828778758804</v>
      </c>
      <c r="S33" s="84">
        <f t="shared" si="6"/>
        <v>1.9697748936594814</v>
      </c>
      <c r="T33" s="85">
        <f>分析係数表!F36</f>
        <v>0.88601337598138996</v>
      </c>
      <c r="U33" s="86">
        <f t="shared" si="7"/>
        <v>1.7452469034546205</v>
      </c>
      <c r="V33" s="87">
        <f>分析係数表!D36</f>
        <v>1.0468159348647864E-2</v>
      </c>
      <c r="W33" s="88">
        <f t="shared" si="8"/>
        <v>0</v>
      </c>
      <c r="X33" s="76">
        <f>分析係数表!E36</f>
        <v>4.1291072986333237E-3</v>
      </c>
      <c r="Y33" s="89">
        <f t="shared" si="9"/>
        <v>0</v>
      </c>
    </row>
    <row r="34" spans="1:25" x14ac:dyDescent="0.2">
      <c r="A34" s="6" t="s">
        <v>22</v>
      </c>
      <c r="B34" s="5" t="s">
        <v>378</v>
      </c>
      <c r="C34" s="90"/>
      <c r="D34" s="76">
        <f>投入係数表!AD34</f>
        <v>2.8522920203735144E-2</v>
      </c>
      <c r="E34" s="77">
        <f t="shared" si="0"/>
        <v>2.8522920203735143</v>
      </c>
      <c r="F34" s="76">
        <f>分析係数表!C37</f>
        <v>0.19184325518019074</v>
      </c>
      <c r="G34" s="77">
        <f t="shared" si="1"/>
        <v>0.54719298591293786</v>
      </c>
      <c r="H34" s="77">
        <v>0.64163626098233106</v>
      </c>
      <c r="I34" s="77">
        <f t="shared" si="2"/>
        <v>0.64163626098233106</v>
      </c>
      <c r="J34" s="76">
        <f>分析係数表!G37</f>
        <v>0.41984423991099423</v>
      </c>
      <c r="K34" s="78">
        <f t="shared" si="3"/>
        <v>0.26938728829145914</v>
      </c>
      <c r="L34" s="79"/>
      <c r="M34" s="80"/>
      <c r="N34" s="81">
        <f>分析係数表!H37</f>
        <v>5.2046609477516596E-2</v>
      </c>
      <c r="O34" s="82">
        <f t="shared" si="4"/>
        <v>1.1322905039460425</v>
      </c>
      <c r="P34" s="76">
        <f>分析係数表!C37</f>
        <v>0.19184325518019074</v>
      </c>
      <c r="Q34" s="82">
        <f t="shared" si="5"/>
        <v>0.21722229608662741</v>
      </c>
      <c r="R34" s="83">
        <v>0.29045007514442678</v>
      </c>
      <c r="S34" s="84">
        <f t="shared" si="6"/>
        <v>0.93208633612675784</v>
      </c>
      <c r="T34" s="85">
        <f>分析係数表!F37</f>
        <v>0.69485182562961467</v>
      </c>
      <c r="U34" s="86">
        <f t="shared" si="7"/>
        <v>0.64766189230209636</v>
      </c>
      <c r="V34" s="87">
        <f>分析係数表!D37</f>
        <v>8.7589764337008186E-2</v>
      </c>
      <c r="W34" s="88">
        <f t="shared" si="8"/>
        <v>0</v>
      </c>
      <c r="X34" s="76">
        <f>分析係数表!E37</f>
        <v>8.1420046525740877E-2</v>
      </c>
      <c r="Y34" s="89">
        <f t="shared" si="9"/>
        <v>0</v>
      </c>
    </row>
    <row r="35" spans="1:25" x14ac:dyDescent="0.2">
      <c r="A35" s="6" t="s">
        <v>23</v>
      </c>
      <c r="B35" s="5" t="s">
        <v>194</v>
      </c>
      <c r="C35" s="90"/>
      <c r="D35" s="76">
        <f>投入係数表!AD35</f>
        <v>5.8064516129032261E-2</v>
      </c>
      <c r="E35" s="77">
        <f t="shared" si="0"/>
        <v>5.806451612903226</v>
      </c>
      <c r="F35" s="76">
        <f>分析係数表!C38</f>
        <v>3.8450184501845008E-2</v>
      </c>
      <c r="G35" s="77">
        <f t="shared" si="1"/>
        <v>0.22325913581716458</v>
      </c>
      <c r="H35" s="77">
        <v>0.23592105699619323</v>
      </c>
      <c r="I35" s="77">
        <f t="shared" si="2"/>
        <v>0.23592105699619323</v>
      </c>
      <c r="J35" s="76">
        <f>分析係数表!G38</f>
        <v>0.35618279569892475</v>
      </c>
      <c r="K35" s="78">
        <f t="shared" si="3"/>
        <v>8.4031021645149473E-2</v>
      </c>
      <c r="L35" s="79"/>
      <c r="M35" s="80"/>
      <c r="N35" s="81">
        <f>分析係数表!H38</f>
        <v>4.5927434461426143E-2</v>
      </c>
      <c r="O35" s="82">
        <f t="shared" si="4"/>
        <v>0.99916590981285136</v>
      </c>
      <c r="P35" s="76">
        <f>分析係数表!C38</f>
        <v>3.8450184501845008E-2</v>
      </c>
      <c r="Q35" s="82">
        <f t="shared" si="5"/>
        <v>3.8418113580257963E-2</v>
      </c>
      <c r="R35" s="83">
        <v>5.018425218604014E-2</v>
      </c>
      <c r="S35" s="84">
        <f t="shared" si="6"/>
        <v>0.28610530918223337</v>
      </c>
      <c r="T35" s="85">
        <f>分析係数表!F38</f>
        <v>0.56854838709677424</v>
      </c>
      <c r="U35" s="86">
        <f t="shared" si="7"/>
        <v>0.16266471207538269</v>
      </c>
      <c r="V35" s="87">
        <f>分析係数表!D38</f>
        <v>5.6451612903225805E-2</v>
      </c>
      <c r="W35" s="88">
        <f t="shared" si="8"/>
        <v>0</v>
      </c>
      <c r="X35" s="76">
        <f>分析係数表!E38</f>
        <v>4.7043010752688172E-2</v>
      </c>
      <c r="Y35" s="89">
        <f t="shared" si="9"/>
        <v>0</v>
      </c>
    </row>
    <row r="36" spans="1:25" x14ac:dyDescent="0.2">
      <c r="A36" s="6" t="s">
        <v>24</v>
      </c>
      <c r="B36" s="5" t="s">
        <v>39</v>
      </c>
      <c r="C36" s="90"/>
      <c r="D36" s="76">
        <f>投入係数表!AD36</f>
        <v>0</v>
      </c>
      <c r="E36" s="77">
        <f t="shared" si="0"/>
        <v>0</v>
      </c>
      <c r="F36" s="76">
        <f>分析係数表!C39</f>
        <v>1</v>
      </c>
      <c r="G36" s="77">
        <f t="shared" si="1"/>
        <v>0</v>
      </c>
      <c r="H36" s="77">
        <v>0.17438691308295565</v>
      </c>
      <c r="I36" s="77">
        <f t="shared" si="2"/>
        <v>0.17438691308295565</v>
      </c>
      <c r="J36" s="76">
        <f>分析係数表!G39</f>
        <v>0.35147550111358572</v>
      </c>
      <c r="K36" s="78">
        <f t="shared" si="3"/>
        <v>6.1292727663483156E-2</v>
      </c>
      <c r="L36" s="79"/>
      <c r="M36" s="80"/>
      <c r="N36" s="81">
        <f>分析係数表!H39</f>
        <v>4.1114708114391111E-3</v>
      </c>
      <c r="O36" s="82">
        <f t="shared" si="4"/>
        <v>8.9446352102049861E-2</v>
      </c>
      <c r="P36" s="76">
        <f>分析係数表!C39</f>
        <v>1</v>
      </c>
      <c r="Q36" s="82">
        <f t="shared" si="5"/>
        <v>8.9446352102049861E-2</v>
      </c>
      <c r="R36" s="83">
        <v>0.4729274358249399</v>
      </c>
      <c r="S36" s="84">
        <f t="shared" si="6"/>
        <v>0.64731434890789552</v>
      </c>
      <c r="T36" s="85">
        <f>分析係数表!F39</f>
        <v>0.70211581291759462</v>
      </c>
      <c r="U36" s="86">
        <f t="shared" si="7"/>
        <v>0.45448964029669053</v>
      </c>
      <c r="V36" s="87">
        <f>分析係数表!D39</f>
        <v>7.4053452115812921E-2</v>
      </c>
      <c r="W36" s="88">
        <f t="shared" si="8"/>
        <v>0</v>
      </c>
      <c r="X36" s="76">
        <f>分析係数表!E39</f>
        <v>9.3819599109131402E-2</v>
      </c>
      <c r="Y36" s="89">
        <f t="shared" si="9"/>
        <v>0</v>
      </c>
    </row>
    <row r="37" spans="1:25" x14ac:dyDescent="0.2">
      <c r="A37" s="6" t="s">
        <v>25</v>
      </c>
      <c r="B37" s="5" t="s">
        <v>40</v>
      </c>
      <c r="C37" s="90"/>
      <c r="D37" s="76">
        <f>投入係数表!AD37</f>
        <v>1.6977928692699492E-4</v>
      </c>
      <c r="E37" s="77">
        <f t="shared" si="0"/>
        <v>1.6977928692699491E-2</v>
      </c>
      <c r="F37" s="76">
        <f>分析係数表!C40</f>
        <v>0.87072171446580526</v>
      </c>
      <c r="G37" s="77">
        <f t="shared" si="1"/>
        <v>1.4783051179385489E-2</v>
      </c>
      <c r="H37" s="77">
        <v>1.6906839162203844E-2</v>
      </c>
      <c r="I37" s="77">
        <f t="shared" si="2"/>
        <v>1.6906839162203844E-2</v>
      </c>
      <c r="J37" s="76">
        <f>分析係数表!G40</f>
        <v>0.51632160548710782</v>
      </c>
      <c r="K37" s="78">
        <f t="shared" si="3"/>
        <v>8.7293663399413968E-3</v>
      </c>
      <c r="L37" s="79"/>
      <c r="M37" s="80"/>
      <c r="N37" s="81">
        <f>分析係数表!H40</f>
        <v>3.2209723436344248E-2</v>
      </c>
      <c r="O37" s="82">
        <f t="shared" si="4"/>
        <v>0.70073275373404942</v>
      </c>
      <c r="P37" s="76">
        <f>分析係数表!C40</f>
        <v>0.87072171446580526</v>
      </c>
      <c r="Q37" s="82">
        <f t="shared" si="5"/>
        <v>0.61014322471365645</v>
      </c>
      <c r="R37" s="83">
        <v>0.61139399925446847</v>
      </c>
      <c r="S37" s="84">
        <f t="shared" si="6"/>
        <v>0.62830083841667228</v>
      </c>
      <c r="T37" s="85">
        <f>分析係数表!F40</f>
        <v>0.71084719928870821</v>
      </c>
      <c r="U37" s="86">
        <f t="shared" si="7"/>
        <v>0.44662589129923869</v>
      </c>
      <c r="V37" s="87">
        <f>分析係数表!D40</f>
        <v>7.6590880223548832E-2</v>
      </c>
      <c r="W37" s="88">
        <f t="shared" si="8"/>
        <v>0</v>
      </c>
      <c r="X37" s="76">
        <f>分析係数表!E40</f>
        <v>4.8520259113425633E-2</v>
      </c>
      <c r="Y37" s="89">
        <f t="shared" si="9"/>
        <v>0</v>
      </c>
    </row>
    <row r="38" spans="1:25" x14ac:dyDescent="0.2">
      <c r="A38" s="6" t="s">
        <v>26</v>
      </c>
      <c r="B38" s="5" t="s">
        <v>277</v>
      </c>
      <c r="C38" s="90"/>
      <c r="D38" s="76">
        <f>投入係数表!AD38</f>
        <v>1.6977928692699492E-4</v>
      </c>
      <c r="E38" s="77">
        <f t="shared" si="0"/>
        <v>1.6977928692699491E-2</v>
      </c>
      <c r="F38" s="76">
        <f>分析係数表!C41</f>
        <v>0.84583808437856334</v>
      </c>
      <c r="G38" s="77">
        <f t="shared" si="1"/>
        <v>1.4360578682148784E-2</v>
      </c>
      <c r="H38" s="77">
        <v>1.6786942395200656E-2</v>
      </c>
      <c r="I38" s="77">
        <f t="shared" si="2"/>
        <v>1.6786942395200656E-2</v>
      </c>
      <c r="J38" s="76">
        <f>分析係数表!G41</f>
        <v>0.44301808878315901</v>
      </c>
      <c r="K38" s="78">
        <f t="shared" si="3"/>
        <v>7.4369191364347803E-3</v>
      </c>
      <c r="L38" s="79"/>
      <c r="M38" s="80"/>
      <c r="N38" s="81">
        <f>分析係数表!H41</f>
        <v>7.1326333586297655E-2</v>
      </c>
      <c r="O38" s="82">
        <f t="shared" si="4"/>
        <v>1.5517270195273836</v>
      </c>
      <c r="P38" s="76">
        <f>分析係数表!C41</f>
        <v>0.84583808437856334</v>
      </c>
      <c r="Q38" s="82">
        <f t="shared" si="5"/>
        <v>1.3125098096754997</v>
      </c>
      <c r="R38" s="83">
        <v>1.3398908200519286</v>
      </c>
      <c r="S38" s="84">
        <f t="shared" si="6"/>
        <v>1.3566777624471293</v>
      </c>
      <c r="T38" s="85">
        <f>分析係数表!F41</f>
        <v>0.54692759998204588</v>
      </c>
      <c r="U38" s="86">
        <f t="shared" si="7"/>
        <v>0.74200451256422062</v>
      </c>
      <c r="V38" s="87">
        <f>分析係数表!D41</f>
        <v>0.14515911845235424</v>
      </c>
      <c r="W38" s="88">
        <f t="shared" si="8"/>
        <v>0</v>
      </c>
      <c r="X38" s="76">
        <f>分析係数表!E41</f>
        <v>0.14242111405359306</v>
      </c>
      <c r="Y38" s="89">
        <f t="shared" si="9"/>
        <v>0</v>
      </c>
    </row>
    <row r="39" spans="1:25" x14ac:dyDescent="0.2">
      <c r="A39" s="6" t="s">
        <v>51</v>
      </c>
      <c r="B39" s="5" t="s">
        <v>368</v>
      </c>
      <c r="C39" s="90"/>
      <c r="D39" s="76">
        <f>投入係数表!AD39</f>
        <v>2.5466893039049238E-3</v>
      </c>
      <c r="E39" s="77">
        <f>$C$32*D39</f>
        <v>0.25466893039049238</v>
      </c>
      <c r="F39" s="76">
        <f>分析係数表!C42</f>
        <v>0.23407560849300879</v>
      </c>
      <c r="G39" s="77">
        <f>E39*F39</f>
        <v>5.9611784845418202E-2</v>
      </c>
      <c r="H39" s="77">
        <v>6.436755201555118E-2</v>
      </c>
      <c r="I39" s="77">
        <f>C39+H39</f>
        <v>6.436755201555118E-2</v>
      </c>
      <c r="J39" s="76">
        <f>分析係数表!G42</f>
        <v>0.48351648351648352</v>
      </c>
      <c r="K39" s="78">
        <f>I39*J39</f>
        <v>3.1122772403123649E-2</v>
      </c>
      <c r="L39" s="79"/>
      <c r="M39" s="80"/>
      <c r="N39" s="81">
        <f>分析係数表!H42</f>
        <v>1.4092354393413963E-2</v>
      </c>
      <c r="O39" s="82">
        <f t="shared" si="4"/>
        <v>0.30658364143389522</v>
      </c>
      <c r="P39" s="76">
        <f>分析係数表!C42</f>
        <v>0.23407560849300879</v>
      </c>
      <c r="Q39" s="82">
        <f>O39*P39</f>
        <v>7.176375242264145E-2</v>
      </c>
      <c r="R39" s="83">
        <v>7.6530564817364449E-2</v>
      </c>
      <c r="S39" s="84">
        <f>I39+R39</f>
        <v>0.14089811683291564</v>
      </c>
      <c r="T39" s="85">
        <f>分析係数表!F42</f>
        <v>0.55384615384615388</v>
      </c>
      <c r="U39" s="86">
        <f>S39*T39</f>
        <v>7.8035880092076362E-2</v>
      </c>
      <c r="V39" s="87">
        <f>分析係数表!D42</f>
        <v>0.66153846153846152</v>
      </c>
      <c r="W39" s="88">
        <f>ROUND(S39*V39,0)</f>
        <v>0</v>
      </c>
      <c r="X39" s="76">
        <f>分析係数表!E42</f>
        <v>0.56483516483516483</v>
      </c>
      <c r="Y39" s="89">
        <f>ROUND(S39*X39,0)</f>
        <v>0</v>
      </c>
    </row>
    <row r="40" spans="1:25" x14ac:dyDescent="0.2">
      <c r="A40" s="6" t="s">
        <v>195</v>
      </c>
      <c r="B40" s="5" t="s">
        <v>41</v>
      </c>
      <c r="C40" s="90"/>
      <c r="D40" s="76">
        <f>投入係数表!AD40</f>
        <v>0.11595925297113752</v>
      </c>
      <c r="E40" s="77">
        <f>$C$32*D40</f>
        <v>11.595925297113752</v>
      </c>
      <c r="F40" s="76">
        <f>分析係数表!C43</f>
        <v>0.27699973067600325</v>
      </c>
      <c r="G40" s="77">
        <f>E40*F40</f>
        <v>3.2120681842395622</v>
      </c>
      <c r="H40" s="77">
        <v>3.5040760993121332</v>
      </c>
      <c r="I40" s="77">
        <f>C40+H40</f>
        <v>3.5040760993121332</v>
      </c>
      <c r="J40" s="76">
        <f>分析係数表!G43</f>
        <v>0.36947234730400647</v>
      </c>
      <c r="K40" s="78">
        <f>I40*J40</f>
        <v>1.2946592215447208</v>
      </c>
      <c r="L40" s="79"/>
      <c r="M40" s="80"/>
      <c r="N40" s="81">
        <f>分析係数表!H43</f>
        <v>3.8415354614357487E-2</v>
      </c>
      <c r="O40" s="82">
        <f t="shared" si="4"/>
        <v>0.8357382291030313</v>
      </c>
      <c r="P40" s="76">
        <f>分析係数表!C43</f>
        <v>0.27699973067600325</v>
      </c>
      <c r="Q40" s="82">
        <f>O40*P40</f>
        <v>0.23149926437717958</v>
      </c>
      <c r="R40" s="83">
        <v>0.40144461243241814</v>
      </c>
      <c r="S40" s="84">
        <f>I40+R40</f>
        <v>3.9055207117445514</v>
      </c>
      <c r="T40" s="85">
        <f>分析係数表!F43</f>
        <v>0.59762152176423045</v>
      </c>
      <c r="U40" s="86">
        <f>S40*T40</f>
        <v>2.3340232310344993</v>
      </c>
      <c r="V40" s="87">
        <f>分析係数表!D43</f>
        <v>0.12735249971134974</v>
      </c>
      <c r="W40" s="88">
        <f>ROUND(S40*V40,0)</f>
        <v>0</v>
      </c>
      <c r="X40" s="76">
        <f>分析係数表!E43</f>
        <v>0.10079667474887426</v>
      </c>
      <c r="Y40" s="89">
        <f>ROUND(S40*X40,0)</f>
        <v>0</v>
      </c>
    </row>
    <row r="41" spans="1:25" x14ac:dyDescent="0.2">
      <c r="A41" s="6" t="s">
        <v>341</v>
      </c>
      <c r="B41" s="5" t="s">
        <v>42</v>
      </c>
      <c r="C41" s="90"/>
      <c r="D41" s="76">
        <f>投入係数表!AD41</f>
        <v>1.6977928692699492E-4</v>
      </c>
      <c r="E41" s="77">
        <f>$C$32*D41</f>
        <v>1.6977928692699491E-2</v>
      </c>
      <c r="F41" s="76">
        <f>分析係数表!C44</f>
        <v>0.49584741394123377</v>
      </c>
      <c r="G41" s="77">
        <f>E41*F41</f>
        <v>8.418462036353715E-3</v>
      </c>
      <c r="H41" s="77">
        <v>1.2120950940576978E-2</v>
      </c>
      <c r="I41" s="77">
        <f>C41+H41</f>
        <v>1.2120950940576978E-2</v>
      </c>
      <c r="J41" s="76">
        <f>分析係数表!G44</f>
        <v>0.26302305721605468</v>
      </c>
      <c r="K41" s="78">
        <f>I41*J41</f>
        <v>3.18808957275637E-3</v>
      </c>
      <c r="L41" s="79"/>
      <c r="M41" s="80"/>
      <c r="N41" s="81">
        <f>分析係数表!H44</f>
        <v>0.12140366382001748</v>
      </c>
      <c r="O41" s="82">
        <f t="shared" si="4"/>
        <v>2.641175228658192</v>
      </c>
      <c r="P41" s="76">
        <f>分析係数表!C44</f>
        <v>0.49584741394123377</v>
      </c>
      <c r="Q41" s="82">
        <f>O41*P41</f>
        <v>1.3096199068958112</v>
      </c>
      <c r="R41" s="83">
        <v>1.3335675614976286</v>
      </c>
      <c r="S41" s="84">
        <f>I41+R41</f>
        <v>1.3456885124382056</v>
      </c>
      <c r="T41" s="85">
        <f>分析係数表!F44</f>
        <v>0.50173640762880733</v>
      </c>
      <c r="U41" s="86">
        <f>S41*T41</f>
        <v>0.67518092001809893</v>
      </c>
      <c r="V41" s="87">
        <f>分析係数表!D44</f>
        <v>0.16572729860518076</v>
      </c>
      <c r="W41" s="88">
        <f>ROUND(S41*V41,0)</f>
        <v>0</v>
      </c>
      <c r="X41" s="76">
        <f>分析係数表!E44</f>
        <v>0.11534301167093652</v>
      </c>
      <c r="Y41" s="89">
        <f>ROUND(S41*X41,0)</f>
        <v>0</v>
      </c>
    </row>
    <row r="42" spans="1:25" x14ac:dyDescent="0.2">
      <c r="A42" s="6" t="s">
        <v>342</v>
      </c>
      <c r="B42" s="5" t="s">
        <v>279</v>
      </c>
      <c r="C42" s="90"/>
      <c r="D42" s="76">
        <f>投入係数表!AD42</f>
        <v>5.772495755517827E-3</v>
      </c>
      <c r="E42" s="77">
        <f>$C$32*D42</f>
        <v>0.57724957555178269</v>
      </c>
      <c r="F42" s="76">
        <f>分析係数表!C45</f>
        <v>1</v>
      </c>
      <c r="G42" s="77">
        <f>E42*F42</f>
        <v>0.57724957555178269</v>
      </c>
      <c r="H42" s="77">
        <v>0.60779294702839126</v>
      </c>
      <c r="I42" s="77">
        <f>C42+H42</f>
        <v>0.60779294702839126</v>
      </c>
      <c r="J42" s="76">
        <f>分析係数表!G45</f>
        <v>0</v>
      </c>
      <c r="K42" s="78">
        <f>I42*J42</f>
        <v>0</v>
      </c>
      <c r="L42" s="79"/>
      <c r="M42" s="80"/>
      <c r="N42" s="81">
        <f>分析係数表!H45</f>
        <v>0</v>
      </c>
      <c r="O42" s="82">
        <f t="shared" si="4"/>
        <v>0</v>
      </c>
      <c r="P42" s="76">
        <f>分析係数表!C45</f>
        <v>1</v>
      </c>
      <c r="Q42" s="82">
        <f>O42*P42</f>
        <v>0</v>
      </c>
      <c r="R42" s="83">
        <v>2.5359432112808472E-2</v>
      </c>
      <c r="S42" s="84">
        <f>I42+R42</f>
        <v>0.63315237914119971</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投入係数表!AD43</f>
        <v>8.4889643463497456E-3</v>
      </c>
      <c r="E43" s="77">
        <f>$C$32*D43</f>
        <v>0.84889643463497455</v>
      </c>
      <c r="F43" s="76">
        <f>分析係数表!C46</f>
        <v>1</v>
      </c>
      <c r="G43" s="77">
        <f>E43*F43</f>
        <v>0.84889643463497455</v>
      </c>
      <c r="H43" s="77">
        <v>0.91914297375502596</v>
      </c>
      <c r="I43" s="77">
        <f>C43+H43</f>
        <v>0.91914297375502596</v>
      </c>
      <c r="J43" s="76">
        <f>分析係数表!G46</f>
        <v>9.2759598041741824E-3</v>
      </c>
      <c r="K43" s="78">
        <f>I43*J43</f>
        <v>8.5259332788407468E-3</v>
      </c>
      <c r="L43" s="79"/>
      <c r="M43" s="80"/>
      <c r="N43" s="81">
        <f>分析係数表!H46</f>
        <v>9.0452357851660434E-2</v>
      </c>
      <c r="O43" s="82">
        <f t="shared" si="4"/>
        <v>1.9678197462450968</v>
      </c>
      <c r="P43" s="76">
        <f>分析係数表!C46</f>
        <v>1</v>
      </c>
      <c r="Q43" s="82">
        <f>O43*P43</f>
        <v>1.9678197462450968</v>
      </c>
      <c r="R43" s="83">
        <v>2.0212178622841139</v>
      </c>
      <c r="S43" s="84">
        <f>I43+R43</f>
        <v>2.9403608360391398</v>
      </c>
      <c r="T43" s="85">
        <f>分析係数表!F46</f>
        <v>0.31349308597440523</v>
      </c>
      <c r="U43" s="86">
        <f>S43*T43</f>
        <v>0.92178279236819205</v>
      </c>
      <c r="V43" s="87">
        <f>分析係数表!D46</f>
        <v>1.71777033410633E-4</v>
      </c>
      <c r="W43" s="88">
        <f>ROUND(S43*V43,0)</f>
        <v>0</v>
      </c>
      <c r="X43" s="76">
        <f>分析係数表!E46</f>
        <v>5.1533110023189901E-4</v>
      </c>
      <c r="Y43" s="89">
        <f>ROUND(S43*X43,0)</f>
        <v>0</v>
      </c>
    </row>
    <row r="44" spans="1:25" x14ac:dyDescent="0.2">
      <c r="A44" s="192">
        <v>40</v>
      </c>
      <c r="B44" s="14" t="s">
        <v>151</v>
      </c>
      <c r="C44" s="197">
        <f>SUM(C5:C43)</f>
        <v>100</v>
      </c>
      <c r="D44" s="92">
        <f>投入係数表!AD44</f>
        <v>0.32665534804753821</v>
      </c>
      <c r="E44" s="91">
        <f>SUM(E5:E43)</f>
        <v>32.665534804753825</v>
      </c>
      <c r="F44" s="92">
        <f>分析係数表!C47</f>
        <v>0.37574754530031729</v>
      </c>
      <c r="G44" s="91">
        <f>SUM(G5:G43)</f>
        <v>11.051998622881197</v>
      </c>
      <c r="H44" s="91">
        <f>SUM(H5:H43)</f>
        <v>12.836608565451836</v>
      </c>
      <c r="I44" s="91">
        <f>SUM(I5:I43)</f>
        <v>112.83660856545183</v>
      </c>
      <c r="J44" s="92">
        <f>分析係数表!G47</f>
        <v>0.18377890112838052</v>
      </c>
      <c r="K44" s="93">
        <f>SUM(K5:K43)</f>
        <v>34.679039278176255</v>
      </c>
      <c r="L44" s="94">
        <f>最終需要_まとめ!$L$33</f>
        <v>0.62733333333333341</v>
      </c>
      <c r="M44" s="91">
        <f>K44*L44</f>
        <v>21.755317307175908</v>
      </c>
      <c r="N44" s="95">
        <f>分析係数表!H47</f>
        <v>1</v>
      </c>
      <c r="O44" s="96">
        <f>SUM(O5:O43)</f>
        <v>21.755317307175911</v>
      </c>
      <c r="P44" s="92">
        <f>分析係数表!C47</f>
        <v>0.37574754530031729</v>
      </c>
      <c r="Q44" s="96">
        <f>SUM(Q5:Q43)</f>
        <v>9.3427101408724145</v>
      </c>
      <c r="R44" s="91">
        <f>SUM(R5:R43)</f>
        <v>11.117039070142551</v>
      </c>
      <c r="S44" s="97">
        <f>SUM(S5:S43)</f>
        <v>123.95364763559438</v>
      </c>
      <c r="T44" s="98">
        <f>分析係数表!F47</f>
        <v>0.42462652784065186</v>
      </c>
      <c r="U44" s="99">
        <f>SUM(U5:U43)</f>
        <v>77.02718409600196</v>
      </c>
      <c r="V44" s="100">
        <f>分析係数表!D47</f>
        <v>4.7224737186258234E-2</v>
      </c>
      <c r="W44" s="101">
        <f>SUM(W5:W43)</f>
        <v>6</v>
      </c>
      <c r="X44" s="92">
        <f>分析係数表!E47</f>
        <v>3.9558288483141357E-2</v>
      </c>
      <c r="Y44" s="102">
        <f>SUM(Y5:Y43)</f>
        <v>5</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2015年赤穂市産業連関表</v>
      </c>
      <c r="H1" s="401"/>
      <c r="I1" s="401"/>
    </row>
    <row r="2" spans="1:25" x14ac:dyDescent="0.2">
      <c r="B2" s="3" t="s">
        <v>291</v>
      </c>
      <c r="S2" s="3" t="s">
        <v>153</v>
      </c>
      <c r="U2" s="64" t="s">
        <v>210</v>
      </c>
      <c r="W2" s="3" t="s">
        <v>130</v>
      </c>
      <c r="Y2" s="3" t="s">
        <v>154</v>
      </c>
    </row>
    <row r="3" spans="1:25" ht="44" x14ac:dyDescent="0.2">
      <c r="B3" s="65"/>
      <c r="C3" s="66" t="s">
        <v>228</v>
      </c>
      <c r="D3" s="66" t="s">
        <v>233</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投入係数表!AE5</f>
        <v>0</v>
      </c>
      <c r="E5" s="77">
        <f t="shared" ref="E5:E38" si="0">$C$33*D5</f>
        <v>0</v>
      </c>
      <c r="F5" s="76">
        <f>分析係数表!C8</f>
        <v>1</v>
      </c>
      <c r="G5" s="77">
        <f t="shared" ref="G5:G38" si="1">E5*F5</f>
        <v>0</v>
      </c>
      <c r="H5" s="77">
        <f t="array" ref="H5:H43">MMULT(逆行列係数!C5:AO43,'29'!G5:G43)</f>
        <v>1.8748097589156311E-3</v>
      </c>
      <c r="I5" s="77">
        <f t="shared" ref="I5:I38" si="2">C5+H5</f>
        <v>1.8748097589156311E-3</v>
      </c>
      <c r="J5" s="76">
        <f>分析係数表!G8</f>
        <v>0.11972098922003804</v>
      </c>
      <c r="K5" s="78">
        <f t="shared" ref="K5:K38" si="3">I5*J5</f>
        <v>2.2445407893676041E-4</v>
      </c>
      <c r="L5" s="79" t="s">
        <v>186</v>
      </c>
      <c r="M5" s="80" t="s">
        <v>186</v>
      </c>
      <c r="N5" s="81">
        <f>分析係数表!H8</f>
        <v>1.236323115495826E-2</v>
      </c>
      <c r="O5" s="82">
        <f t="shared" ref="O5:O43" si="4">$M$44*N5</f>
        <v>2.5018769695632742E-2</v>
      </c>
      <c r="P5" s="76">
        <f>分析係数表!C8</f>
        <v>1</v>
      </c>
      <c r="Q5" s="82">
        <f t="shared" ref="Q5:Q38" si="5">O5*P5</f>
        <v>2.5018769695632742E-2</v>
      </c>
      <c r="R5" s="83">
        <f t="array" ref="R5:R43">MMULT(逆行列係数!C5:AO43,'29'!Q5:Q43)</f>
        <v>3.3449440346691291E-2</v>
      </c>
      <c r="S5" s="84">
        <f t="shared" ref="S5:S38" si="6">I5+R5</f>
        <v>3.5324250105606921E-2</v>
      </c>
      <c r="T5" s="85">
        <f>分析係数表!F8</f>
        <v>0.45136334812935952</v>
      </c>
      <c r="U5" s="86">
        <f t="shared" ref="U5:U38" si="7">S5*T5</f>
        <v>1.5944071797825622E-2</v>
      </c>
      <c r="V5" s="87">
        <f>分析係数表!D8</f>
        <v>6.2777425491439443E-2</v>
      </c>
      <c r="W5" s="88">
        <f t="shared" ref="W5:W38" si="8">ROUND(S5*V5,0)</f>
        <v>0</v>
      </c>
      <c r="X5" s="76">
        <f>分析係数表!E8</f>
        <v>5.7324032974001266E-2</v>
      </c>
      <c r="Y5" s="89">
        <f t="shared" ref="Y5:Y38" si="9">ROUND(S5*X5,0)</f>
        <v>0</v>
      </c>
    </row>
    <row r="6" spans="1:25" x14ac:dyDescent="0.2">
      <c r="A6" s="6" t="s">
        <v>220</v>
      </c>
      <c r="B6" s="5" t="s">
        <v>266</v>
      </c>
      <c r="C6" s="90"/>
      <c r="D6" s="76">
        <f>投入係数表!AE6</f>
        <v>0</v>
      </c>
      <c r="E6" s="77">
        <f t="shared" si="0"/>
        <v>0</v>
      </c>
      <c r="F6" s="76">
        <f>分析係数表!C9</f>
        <v>2.7906976744186074E-2</v>
      </c>
      <c r="G6" s="77">
        <f t="shared" si="1"/>
        <v>0</v>
      </c>
      <c r="H6" s="77">
        <v>9.8072683592646955E-6</v>
      </c>
      <c r="I6" s="77">
        <f t="shared" si="2"/>
        <v>9.8072683592646955E-6</v>
      </c>
      <c r="J6" s="76">
        <f>分析係数表!G9</f>
        <v>0.2857142857142857</v>
      </c>
      <c r="K6" s="78">
        <f t="shared" si="3"/>
        <v>2.802076674075627E-6</v>
      </c>
      <c r="L6" s="79"/>
      <c r="M6" s="80"/>
      <c r="N6" s="81">
        <f>分析係数表!H9</f>
        <v>6.5322433452770924E-4</v>
      </c>
      <c r="O6" s="82">
        <f t="shared" si="4"/>
        <v>1.3218930375314892E-3</v>
      </c>
      <c r="P6" s="76">
        <f>分析係数表!C9</f>
        <v>2.7906976744186074E-2</v>
      </c>
      <c r="Q6" s="82">
        <f t="shared" si="5"/>
        <v>3.6890038256692757E-5</v>
      </c>
      <c r="R6" s="83">
        <v>4.3790974121104553E-5</v>
      </c>
      <c r="S6" s="84">
        <f t="shared" si="6"/>
        <v>5.359824248036925E-5</v>
      </c>
      <c r="T6" s="85">
        <f>分析係数表!F9</f>
        <v>0.7142857142857143</v>
      </c>
      <c r="U6" s="86">
        <f t="shared" si="7"/>
        <v>3.8284458914549463E-5</v>
      </c>
      <c r="V6" s="87">
        <f>分析係数表!D9</f>
        <v>0</v>
      </c>
      <c r="W6" s="88">
        <f t="shared" si="8"/>
        <v>0</v>
      </c>
      <c r="X6" s="76">
        <f>分析係数表!E9</f>
        <v>0</v>
      </c>
      <c r="Y6" s="89">
        <f t="shared" si="9"/>
        <v>0</v>
      </c>
    </row>
    <row r="7" spans="1:25" x14ac:dyDescent="0.2">
      <c r="A7" s="6" t="s">
        <v>221</v>
      </c>
      <c r="B7" s="5" t="s">
        <v>267</v>
      </c>
      <c r="C7" s="90"/>
      <c r="D7" s="76">
        <f>投入係数表!AE7</f>
        <v>0</v>
      </c>
      <c r="E7" s="77">
        <f t="shared" si="0"/>
        <v>0</v>
      </c>
      <c r="F7" s="76">
        <f>分析係数表!C10</f>
        <v>1</v>
      </c>
      <c r="G7" s="77">
        <f t="shared" si="1"/>
        <v>0</v>
      </c>
      <c r="H7" s="77">
        <v>7.3355527489750991E-4</v>
      </c>
      <c r="I7" s="77">
        <f t="shared" si="2"/>
        <v>7.3355527489750991E-4</v>
      </c>
      <c r="J7" s="76">
        <f>分析係数表!G10</f>
        <v>0.17979610750695088</v>
      </c>
      <c r="K7" s="78">
        <f t="shared" si="3"/>
        <v>1.3189038306776361E-4</v>
      </c>
      <c r="L7" s="79"/>
      <c r="M7" s="80"/>
      <c r="N7" s="81">
        <f>分析係数表!H10</f>
        <v>1.2488112277735618E-3</v>
      </c>
      <c r="O7" s="82">
        <f t="shared" si="4"/>
        <v>2.5271484541043178E-3</v>
      </c>
      <c r="P7" s="76">
        <f>分析係数表!C10</f>
        <v>1</v>
      </c>
      <c r="Q7" s="82">
        <f t="shared" si="5"/>
        <v>2.5271484541043178E-3</v>
      </c>
      <c r="R7" s="83">
        <v>3.6852982057888695E-3</v>
      </c>
      <c r="S7" s="84">
        <f t="shared" si="6"/>
        <v>4.4188534806863791E-3</v>
      </c>
      <c r="T7" s="85">
        <f>分析係数表!F10</f>
        <v>0.51899907321594063</v>
      </c>
      <c r="U7" s="86">
        <f t="shared" si="7"/>
        <v>2.293380861153264E-3</v>
      </c>
      <c r="V7" s="87">
        <f>分析係数表!D10</f>
        <v>9.8239110287303061E-2</v>
      </c>
      <c r="W7" s="88">
        <f t="shared" si="8"/>
        <v>0</v>
      </c>
      <c r="X7" s="76">
        <f>分析係数表!E10</f>
        <v>2.9657089898053754E-2</v>
      </c>
      <c r="Y7" s="89">
        <f t="shared" si="9"/>
        <v>0</v>
      </c>
    </row>
    <row r="8" spans="1:25" x14ac:dyDescent="0.2">
      <c r="A8" s="6" t="s">
        <v>222</v>
      </c>
      <c r="B8" s="5" t="s">
        <v>27</v>
      </c>
      <c r="C8" s="90"/>
      <c r="D8" s="76">
        <f>投入係数表!AE8</f>
        <v>0</v>
      </c>
      <c r="E8" s="77">
        <f t="shared" si="0"/>
        <v>0</v>
      </c>
      <c r="F8" s="76">
        <f>分析係数表!C11</f>
        <v>4.7758906908440535E-3</v>
      </c>
      <c r="G8" s="77">
        <f t="shared" si="1"/>
        <v>0</v>
      </c>
      <c r="H8" s="77">
        <v>3.3207841861209402E-4</v>
      </c>
      <c r="I8" s="77">
        <f t="shared" si="2"/>
        <v>3.3207841861209402E-4</v>
      </c>
      <c r="J8" s="76">
        <f>分析係数表!G11</f>
        <v>0.34306569343065696</v>
      </c>
      <c r="K8" s="78">
        <f t="shared" si="3"/>
        <v>1.1392471295451402E-4</v>
      </c>
      <c r="L8" s="79"/>
      <c r="M8" s="80"/>
      <c r="N8" s="81">
        <f>分析係数表!H11</f>
        <v>-1.9212480427285565E-5</v>
      </c>
      <c r="O8" s="82">
        <f t="shared" si="4"/>
        <v>-3.8879206986220269E-5</v>
      </c>
      <c r="P8" s="76">
        <f>分析係数表!C11</f>
        <v>4.7758906908440535E-3</v>
      </c>
      <c r="Q8" s="82">
        <f t="shared" si="5"/>
        <v>-1.8568284271288846E-7</v>
      </c>
      <c r="R8" s="83">
        <v>1.1323559106943883E-4</v>
      </c>
      <c r="S8" s="84">
        <f t="shared" si="6"/>
        <v>4.4531400968153285E-4</v>
      </c>
      <c r="T8" s="85">
        <f>分析係数表!F11</f>
        <v>0.56569343065693434</v>
      </c>
      <c r="U8" s="86">
        <f t="shared" si="7"/>
        <v>2.5191120985634157E-4</v>
      </c>
      <c r="V8" s="87">
        <f>分析係数表!D11</f>
        <v>8.0291970802919707E-2</v>
      </c>
      <c r="W8" s="88">
        <f t="shared" si="8"/>
        <v>0</v>
      </c>
      <c r="X8" s="76">
        <f>分析係数表!E11</f>
        <v>6.9343065693430656E-2</v>
      </c>
      <c r="Y8" s="89">
        <f t="shared" si="9"/>
        <v>0</v>
      </c>
    </row>
    <row r="9" spans="1:25" x14ac:dyDescent="0.2">
      <c r="A9" s="6" t="s">
        <v>223</v>
      </c>
      <c r="B9" s="5" t="s">
        <v>191</v>
      </c>
      <c r="C9" s="90"/>
      <c r="D9" s="76">
        <f>投入係数表!AE9</f>
        <v>0</v>
      </c>
      <c r="E9" s="77">
        <f t="shared" si="0"/>
        <v>0</v>
      </c>
      <c r="F9" s="76">
        <f>分析係数表!C12</f>
        <v>2.7665742374590407E-2</v>
      </c>
      <c r="G9" s="77">
        <f t="shared" si="1"/>
        <v>0</v>
      </c>
      <c r="H9" s="77">
        <v>9.313696388633667E-5</v>
      </c>
      <c r="I9" s="77">
        <f t="shared" si="2"/>
        <v>9.313696388633667E-5</v>
      </c>
      <c r="J9" s="76">
        <f>分析係数表!G12</f>
        <v>0.13175675675675674</v>
      </c>
      <c r="K9" s="78">
        <f t="shared" si="3"/>
        <v>1.2271424295834898E-5</v>
      </c>
      <c r="L9" s="79"/>
      <c r="M9" s="80"/>
      <c r="N9" s="81">
        <f>分析係数表!H12</f>
        <v>9.8185381223642884E-2</v>
      </c>
      <c r="O9" s="82">
        <f t="shared" si="4"/>
        <v>0.19869218730307869</v>
      </c>
      <c r="P9" s="76">
        <f>分析係数表!C12</f>
        <v>2.7665742374590407E-2</v>
      </c>
      <c r="Q9" s="82">
        <f t="shared" si="5"/>
        <v>5.4969668657708385E-3</v>
      </c>
      <c r="R9" s="83">
        <v>6.1746641844404324E-3</v>
      </c>
      <c r="S9" s="84">
        <f t="shared" si="6"/>
        <v>6.2678011483267692E-3</v>
      </c>
      <c r="T9" s="85">
        <f>分析係数表!F12</f>
        <v>0.37027027027027026</v>
      </c>
      <c r="U9" s="86">
        <f t="shared" si="7"/>
        <v>2.320780425191263E-3</v>
      </c>
      <c r="V9" s="87">
        <f>分析係数表!D12</f>
        <v>5.1576576576576577E-2</v>
      </c>
      <c r="W9" s="88">
        <f t="shared" si="8"/>
        <v>0</v>
      </c>
      <c r="X9" s="76">
        <f>分析係数表!E12</f>
        <v>4.954954954954955E-2</v>
      </c>
      <c r="Y9" s="89">
        <f t="shared" si="9"/>
        <v>0</v>
      </c>
    </row>
    <row r="10" spans="1:25" x14ac:dyDescent="0.2">
      <c r="A10" s="6" t="s">
        <v>224</v>
      </c>
      <c r="B10" s="5" t="s">
        <v>28</v>
      </c>
      <c r="C10" s="90"/>
      <c r="D10" s="76">
        <f>投入係数表!AE10</f>
        <v>0</v>
      </c>
      <c r="E10" s="77">
        <f t="shared" si="0"/>
        <v>0</v>
      </c>
      <c r="F10" s="76">
        <f>分析係数表!C13</f>
        <v>0</v>
      </c>
      <c r="G10" s="77">
        <f t="shared" si="1"/>
        <v>0</v>
      </c>
      <c r="H10" s="77">
        <v>0</v>
      </c>
      <c r="I10" s="77">
        <f t="shared" si="2"/>
        <v>0</v>
      </c>
      <c r="J10" s="76">
        <f>分析係数表!G13</f>
        <v>0.24516960068699012</v>
      </c>
      <c r="K10" s="78">
        <f t="shared" si="3"/>
        <v>0</v>
      </c>
      <c r="L10" s="79"/>
      <c r="M10" s="80"/>
      <c r="N10" s="81">
        <f>分析係数表!H13</f>
        <v>1.522589073862381E-2</v>
      </c>
      <c r="O10" s="82">
        <f t="shared" si="4"/>
        <v>3.0811771536579564E-2</v>
      </c>
      <c r="P10" s="76">
        <f>分析係数表!C13</f>
        <v>0</v>
      </c>
      <c r="Q10" s="82">
        <f t="shared" si="5"/>
        <v>0</v>
      </c>
      <c r="R10" s="83">
        <v>0</v>
      </c>
      <c r="S10" s="84">
        <f t="shared" si="6"/>
        <v>0</v>
      </c>
      <c r="T10" s="85">
        <f>分析係数表!F13</f>
        <v>0.38299699441820523</v>
      </c>
      <c r="U10" s="86">
        <f t="shared" si="7"/>
        <v>0</v>
      </c>
      <c r="V10" s="87">
        <f>分析係数表!D13</f>
        <v>0.13954486904250751</v>
      </c>
      <c r="W10" s="88">
        <f t="shared" si="8"/>
        <v>0</v>
      </c>
      <c r="X10" s="76">
        <f>分析係数表!E13</f>
        <v>0.1348218119364534</v>
      </c>
      <c r="Y10" s="89">
        <f t="shared" si="9"/>
        <v>0</v>
      </c>
    </row>
    <row r="11" spans="1:25" x14ac:dyDescent="0.2">
      <c r="A11" s="6" t="s">
        <v>225</v>
      </c>
      <c r="B11" s="5" t="s">
        <v>268</v>
      </c>
      <c r="C11" s="90"/>
      <c r="D11" s="76">
        <f>投入係数表!AE11</f>
        <v>1.7446932247746437E-4</v>
      </c>
      <c r="E11" s="77">
        <f t="shared" si="0"/>
        <v>1.7446932247746436E-2</v>
      </c>
      <c r="F11" s="76">
        <f>分析係数表!C14</f>
        <v>8.758537565287261E-2</v>
      </c>
      <c r="G11" s="77">
        <f t="shared" si="1"/>
        <v>1.5280961149090888E-3</v>
      </c>
      <c r="H11" s="77">
        <v>9.8986784008685026E-3</v>
      </c>
      <c r="I11" s="77">
        <f t="shared" si="2"/>
        <v>9.8986784008685026E-3</v>
      </c>
      <c r="J11" s="76">
        <f>分析係数表!G14</f>
        <v>0.1675092686215032</v>
      </c>
      <c r="K11" s="78">
        <f t="shared" si="3"/>
        <v>1.6581203792489538E-3</v>
      </c>
      <c r="L11" s="79"/>
      <c r="M11" s="80"/>
      <c r="N11" s="81">
        <f>分析係数表!H14</f>
        <v>1.2392049875599189E-3</v>
      </c>
      <c r="O11" s="82">
        <f t="shared" si="4"/>
        <v>2.5077088506112073E-3</v>
      </c>
      <c r="P11" s="76">
        <f>分析係数表!C14</f>
        <v>8.758537565287261E-2</v>
      </c>
      <c r="Q11" s="82">
        <f t="shared" si="5"/>
        <v>2.1963862170881599E-4</v>
      </c>
      <c r="R11" s="83">
        <v>2.6039685127456588E-3</v>
      </c>
      <c r="S11" s="84">
        <f t="shared" si="6"/>
        <v>1.2502646913614161E-2</v>
      </c>
      <c r="T11" s="85">
        <f>分析係数表!F14</f>
        <v>0.31985170205594876</v>
      </c>
      <c r="U11" s="86">
        <f t="shared" si="7"/>
        <v>3.9989928955240436E-3</v>
      </c>
      <c r="V11" s="87">
        <f>分析係数表!D14</f>
        <v>3.3704078193461412E-2</v>
      </c>
      <c r="W11" s="88">
        <f t="shared" si="8"/>
        <v>0</v>
      </c>
      <c r="X11" s="76">
        <f>分析係数表!E14</f>
        <v>2.8985507246376812E-2</v>
      </c>
      <c r="Y11" s="89">
        <f t="shared" si="9"/>
        <v>0</v>
      </c>
    </row>
    <row r="12" spans="1:25" x14ac:dyDescent="0.2">
      <c r="A12" s="6" t="s">
        <v>226</v>
      </c>
      <c r="B12" s="5" t="s">
        <v>29</v>
      </c>
      <c r="C12" s="90"/>
      <c r="D12" s="76">
        <f>投入係数表!AE12</f>
        <v>5.8156440825821461E-5</v>
      </c>
      <c r="E12" s="77">
        <f t="shared" si="0"/>
        <v>5.815644082582146E-3</v>
      </c>
      <c r="F12" s="76">
        <f>分析係数表!C15</f>
        <v>0</v>
      </c>
      <c r="G12" s="77">
        <f t="shared" si="1"/>
        <v>0</v>
      </c>
      <c r="H12" s="77">
        <v>0</v>
      </c>
      <c r="I12" s="77">
        <f t="shared" si="2"/>
        <v>0</v>
      </c>
      <c r="J12" s="76">
        <f>分析係数表!G15</f>
        <v>9.5604813172894237E-2</v>
      </c>
      <c r="K12" s="78">
        <f t="shared" si="3"/>
        <v>0</v>
      </c>
      <c r="L12" s="79"/>
      <c r="M12" s="80"/>
      <c r="N12" s="81">
        <f>分析係数表!H15</f>
        <v>9.0490782812515016E-3</v>
      </c>
      <c r="O12" s="82">
        <f t="shared" si="4"/>
        <v>1.8312106490509749E-2</v>
      </c>
      <c r="P12" s="76">
        <f>分析係数表!C15</f>
        <v>0</v>
      </c>
      <c r="Q12" s="82">
        <f t="shared" si="5"/>
        <v>0</v>
      </c>
      <c r="R12" s="83">
        <v>0</v>
      </c>
      <c r="S12" s="84">
        <f t="shared" si="6"/>
        <v>0</v>
      </c>
      <c r="T12" s="85">
        <f>分析係数表!F15</f>
        <v>0.30347055098163395</v>
      </c>
      <c r="U12" s="86">
        <f t="shared" si="7"/>
        <v>0</v>
      </c>
      <c r="V12" s="87">
        <f>分析係数表!D15</f>
        <v>2.4585180493983533E-2</v>
      </c>
      <c r="W12" s="88">
        <f t="shared" si="8"/>
        <v>0</v>
      </c>
      <c r="X12" s="76">
        <f>分析係数表!E15</f>
        <v>2.2317922735908803E-2</v>
      </c>
      <c r="Y12" s="89">
        <f t="shared" si="9"/>
        <v>0</v>
      </c>
    </row>
    <row r="13" spans="1:25" x14ac:dyDescent="0.2">
      <c r="A13" s="6" t="s">
        <v>227</v>
      </c>
      <c r="B13" s="5" t="s">
        <v>30</v>
      </c>
      <c r="C13" s="90"/>
      <c r="D13" s="76">
        <f>投入係数表!AE13</f>
        <v>5.8156440825821461E-5</v>
      </c>
      <c r="E13" s="77">
        <f t="shared" si="0"/>
        <v>5.815644082582146E-3</v>
      </c>
      <c r="F13" s="76">
        <f>分析係数表!C16</f>
        <v>0.11006875655518</v>
      </c>
      <c r="G13" s="77">
        <f t="shared" si="1"/>
        <v>6.4012071273730742E-4</v>
      </c>
      <c r="H13" s="77">
        <v>4.0644169473887269E-3</v>
      </c>
      <c r="I13" s="77">
        <f t="shared" si="2"/>
        <v>4.0644169473887269E-3</v>
      </c>
      <c r="J13" s="76">
        <f>分析係数表!G16</f>
        <v>3.3349328214971212E-2</v>
      </c>
      <c r="K13" s="78">
        <f t="shared" si="3"/>
        <v>1.3554557478095804E-4</v>
      </c>
      <c r="L13" s="79"/>
      <c r="M13" s="80"/>
      <c r="N13" s="81">
        <f>分析係数表!H16</f>
        <v>1.7877213037589219E-2</v>
      </c>
      <c r="O13" s="82">
        <f t="shared" si="4"/>
        <v>3.6177102100677962E-2</v>
      </c>
      <c r="P13" s="76">
        <f>分析係数表!C16</f>
        <v>0.11006875655518</v>
      </c>
      <c r="Q13" s="82">
        <f t="shared" si="5"/>
        <v>3.9819686439914138E-3</v>
      </c>
      <c r="R13" s="83">
        <v>5.1753232092057637E-3</v>
      </c>
      <c r="S13" s="84">
        <f t="shared" si="6"/>
        <v>9.2397401565944906E-3</v>
      </c>
      <c r="T13" s="85">
        <f>分析係数表!F16</f>
        <v>0.28862763915547024</v>
      </c>
      <c r="U13" s="86">
        <f t="shared" si="7"/>
        <v>2.6668443878078629E-3</v>
      </c>
      <c r="V13" s="87">
        <f>分析係数表!D16</f>
        <v>1.6314779270633396E-2</v>
      </c>
      <c r="W13" s="88">
        <f t="shared" si="8"/>
        <v>0</v>
      </c>
      <c r="X13" s="76">
        <f>分析係数表!E16</f>
        <v>1.6554702495201537E-2</v>
      </c>
      <c r="Y13" s="89">
        <f t="shared" si="9"/>
        <v>0</v>
      </c>
    </row>
    <row r="14" spans="1:25" x14ac:dyDescent="0.2">
      <c r="A14" s="6" t="s">
        <v>2</v>
      </c>
      <c r="B14" s="5" t="s">
        <v>365</v>
      </c>
      <c r="C14" s="90"/>
      <c r="D14" s="76">
        <f>投入係数表!AE14</f>
        <v>4.0709508578075024E-4</v>
      </c>
      <c r="E14" s="77">
        <f t="shared" si="0"/>
        <v>4.0709508578075024E-2</v>
      </c>
      <c r="F14" s="76">
        <f>分析係数表!C17</f>
        <v>0.13914449142004481</v>
      </c>
      <c r="G14" s="77">
        <f t="shared" si="1"/>
        <v>5.6645038670562007E-3</v>
      </c>
      <c r="H14" s="77">
        <v>1.1835333745808927E-2</v>
      </c>
      <c r="I14" s="77">
        <f t="shared" si="2"/>
        <v>1.1835333745808927E-2</v>
      </c>
      <c r="J14" s="76">
        <f>分析係数表!G17</f>
        <v>0.21214924452667283</v>
      </c>
      <c r="K14" s="78">
        <f t="shared" si="3"/>
        <v>2.5108571128944009E-3</v>
      </c>
      <c r="L14" s="79"/>
      <c r="M14" s="80"/>
      <c r="N14" s="81">
        <f>分析係数表!H17</f>
        <v>3.1124218292202617E-3</v>
      </c>
      <c r="O14" s="82">
        <f t="shared" si="4"/>
        <v>6.2984315317676839E-3</v>
      </c>
      <c r="P14" s="76">
        <f>分析係数表!C17</f>
        <v>0.13914449142004481</v>
      </c>
      <c r="Q14" s="82">
        <f t="shared" si="5"/>
        <v>8.7639205223178816E-4</v>
      </c>
      <c r="R14" s="83">
        <v>2.3284940995808609E-3</v>
      </c>
      <c r="S14" s="84">
        <f t="shared" si="6"/>
        <v>1.4163827845389788E-2</v>
      </c>
      <c r="T14" s="85">
        <f>分析係数表!F17</f>
        <v>0.32223250077089116</v>
      </c>
      <c r="U14" s="86">
        <f t="shared" si="7"/>
        <v>4.5640456671083348E-3</v>
      </c>
      <c r="V14" s="87">
        <f>分析係数表!D17</f>
        <v>3.12981806968856E-2</v>
      </c>
      <c r="W14" s="88">
        <f t="shared" si="8"/>
        <v>0</v>
      </c>
      <c r="X14" s="76">
        <f>分析係数表!E17</f>
        <v>2.8677150786308975E-2</v>
      </c>
      <c r="Y14" s="89">
        <f t="shared" si="9"/>
        <v>0</v>
      </c>
    </row>
    <row r="15" spans="1:25" x14ac:dyDescent="0.2">
      <c r="A15" s="6" t="s">
        <v>3</v>
      </c>
      <c r="B15" s="5" t="s">
        <v>31</v>
      </c>
      <c r="C15" s="90"/>
      <c r="D15" s="76">
        <f>投入係数表!AE15</f>
        <v>1.1631288165164292E-4</v>
      </c>
      <c r="E15" s="77">
        <f t="shared" si="0"/>
        <v>1.1631288165164292E-2</v>
      </c>
      <c r="F15" s="76">
        <f>分析係数表!C18</f>
        <v>1</v>
      </c>
      <c r="G15" s="77">
        <f t="shared" si="1"/>
        <v>1.1631288165164292E-2</v>
      </c>
      <c r="H15" s="77">
        <v>7.877179046501899E-2</v>
      </c>
      <c r="I15" s="77">
        <f t="shared" si="2"/>
        <v>7.877179046501899E-2</v>
      </c>
      <c r="J15" s="76">
        <f>分析係数表!G18</f>
        <v>0.2156836946153087</v>
      </c>
      <c r="K15" s="78">
        <f t="shared" si="3"/>
        <v>1.6989790798958241E-2</v>
      </c>
      <c r="L15" s="79"/>
      <c r="M15" s="80"/>
      <c r="N15" s="81">
        <f>分析係数表!H18</f>
        <v>4.8031201068213914E-4</v>
      </c>
      <c r="O15" s="82">
        <f t="shared" si="4"/>
        <v>9.7198017465550675E-4</v>
      </c>
      <c r="P15" s="76">
        <f>分析係数表!C18</f>
        <v>1</v>
      </c>
      <c r="Q15" s="82">
        <f t="shared" si="5"/>
        <v>9.7198017465550675E-4</v>
      </c>
      <c r="R15" s="83">
        <v>3.7606282211179376E-3</v>
      </c>
      <c r="S15" s="84">
        <f t="shared" si="6"/>
        <v>8.2532418686136921E-2</v>
      </c>
      <c r="T15" s="85">
        <f>分析係数表!F18</f>
        <v>0.45886648465511004</v>
      </c>
      <c r="U15" s="86">
        <f t="shared" si="7"/>
        <v>3.7871360832591364E-2</v>
      </c>
      <c r="V15" s="87">
        <f>分析係数表!D18</f>
        <v>2.7301733495608698E-2</v>
      </c>
      <c r="W15" s="88">
        <f t="shared" si="8"/>
        <v>0</v>
      </c>
      <c r="X15" s="76">
        <f>分析係数表!E18</f>
        <v>2.9308246439261866E-2</v>
      </c>
      <c r="Y15" s="89">
        <f t="shared" si="9"/>
        <v>0</v>
      </c>
    </row>
    <row r="16" spans="1:25" x14ac:dyDescent="0.2">
      <c r="A16" s="6" t="s">
        <v>4</v>
      </c>
      <c r="B16" s="5" t="s">
        <v>32</v>
      </c>
      <c r="C16" s="90"/>
      <c r="D16" s="76">
        <f>投入係数表!AE16</f>
        <v>0</v>
      </c>
      <c r="E16" s="77">
        <f t="shared" si="0"/>
        <v>0</v>
      </c>
      <c r="F16" s="76">
        <f>分析係数表!C19</f>
        <v>0.27592808390211421</v>
      </c>
      <c r="G16" s="77">
        <f t="shared" si="1"/>
        <v>0</v>
      </c>
      <c r="H16" s="77">
        <v>1.1124779397587938E-2</v>
      </c>
      <c r="I16" s="77">
        <f t="shared" si="2"/>
        <v>1.1124779397587938E-2</v>
      </c>
      <c r="J16" s="76">
        <f>分析係数表!G19</f>
        <v>5.7631973809848587E-2</v>
      </c>
      <c r="K16" s="78">
        <f t="shared" si="3"/>
        <v>6.4114299488213114E-4</v>
      </c>
      <c r="L16" s="79"/>
      <c r="M16" s="80"/>
      <c r="N16" s="81">
        <f>分析係数表!H19</f>
        <v>-1.2488112277735618E-4</v>
      </c>
      <c r="O16" s="82">
        <f t="shared" si="4"/>
        <v>-2.5271484541043178E-4</v>
      </c>
      <c r="P16" s="76">
        <f>分析係数表!C19</f>
        <v>0.27592808390211421</v>
      </c>
      <c r="Q16" s="82">
        <f t="shared" si="5"/>
        <v>-6.9731123067719441E-5</v>
      </c>
      <c r="R16" s="83">
        <v>7.3261653447084362E-4</v>
      </c>
      <c r="S16" s="84">
        <f t="shared" si="6"/>
        <v>1.1857395932058781E-2</v>
      </c>
      <c r="T16" s="85">
        <f>分析係数表!F19</f>
        <v>0.23987177738371299</v>
      </c>
      <c r="U16" s="86">
        <f t="shared" si="7"/>
        <v>2.8442546373653476E-3</v>
      </c>
      <c r="V16" s="87">
        <f>分析係数表!D19</f>
        <v>7.502387123175556E-4</v>
      </c>
      <c r="W16" s="88">
        <f t="shared" si="8"/>
        <v>0</v>
      </c>
      <c r="X16" s="76">
        <f>分析係数表!E19</f>
        <v>8.1844223161915155E-4</v>
      </c>
      <c r="Y16" s="89">
        <f t="shared" si="9"/>
        <v>0</v>
      </c>
    </row>
    <row r="17" spans="1:25" x14ac:dyDescent="0.2">
      <c r="A17" s="6" t="s">
        <v>5</v>
      </c>
      <c r="B17" s="5" t="s">
        <v>33</v>
      </c>
      <c r="C17" s="90"/>
      <c r="D17" s="76">
        <f>投入係数表!AE17</f>
        <v>0</v>
      </c>
      <c r="E17" s="77">
        <f t="shared" si="0"/>
        <v>0</v>
      </c>
      <c r="F17" s="76">
        <f>分析係数表!C20</f>
        <v>2.5484643868438295E-2</v>
      </c>
      <c r="G17" s="77">
        <f t="shared" si="1"/>
        <v>0</v>
      </c>
      <c r="H17" s="77">
        <v>4.0291971813386754E-4</v>
      </c>
      <c r="I17" s="77">
        <f t="shared" si="2"/>
        <v>4.0291971813386754E-4</v>
      </c>
      <c r="J17" s="76">
        <f>分析係数表!G20</f>
        <v>9.947643979057591E-2</v>
      </c>
      <c r="K17" s="78">
        <f t="shared" si="3"/>
        <v>4.0081019081379493E-5</v>
      </c>
      <c r="L17" s="79"/>
      <c r="M17" s="80"/>
      <c r="N17" s="81">
        <f>分析係数表!H20</f>
        <v>5.9558689324585256E-4</v>
      </c>
      <c r="O17" s="82">
        <f t="shared" si="4"/>
        <v>1.2052554165728284E-3</v>
      </c>
      <c r="P17" s="76">
        <f>分析係数表!C20</f>
        <v>2.5484643868438295E-2</v>
      </c>
      <c r="Q17" s="82">
        <f t="shared" si="5"/>
        <v>3.0715505061864774E-5</v>
      </c>
      <c r="R17" s="83">
        <v>1.2545496735739909E-4</v>
      </c>
      <c r="S17" s="84">
        <f t="shared" si="6"/>
        <v>5.2837468549126669E-4</v>
      </c>
      <c r="T17" s="85">
        <f>分析係数表!F20</f>
        <v>0.22338568935427575</v>
      </c>
      <c r="U17" s="86">
        <f t="shared" si="7"/>
        <v>1.1803134335581525E-4</v>
      </c>
      <c r="V17" s="87">
        <f>分析係数表!D20</f>
        <v>0.15532286212914484</v>
      </c>
      <c r="W17" s="88">
        <f t="shared" si="8"/>
        <v>0</v>
      </c>
      <c r="X17" s="76">
        <f>分析係数表!E20</f>
        <v>0.17102966841186737</v>
      </c>
      <c r="Y17" s="89">
        <f t="shared" si="9"/>
        <v>0</v>
      </c>
    </row>
    <row r="18" spans="1:25" x14ac:dyDescent="0.2">
      <c r="A18" s="6" t="s">
        <v>6</v>
      </c>
      <c r="B18" s="5" t="s">
        <v>34</v>
      </c>
      <c r="C18" s="90"/>
      <c r="D18" s="76">
        <f>投入係数表!AE18</f>
        <v>3.4893864495492874E-4</v>
      </c>
      <c r="E18" s="77">
        <f t="shared" si="0"/>
        <v>3.4893864495492873E-2</v>
      </c>
      <c r="F18" s="76">
        <f>分析係数表!C21</f>
        <v>0.22087867795243854</v>
      </c>
      <c r="G18" s="77">
        <f t="shared" si="1"/>
        <v>7.7073106584159999E-3</v>
      </c>
      <c r="H18" s="77">
        <v>3.1559455399995669E-2</v>
      </c>
      <c r="I18" s="77">
        <f t="shared" si="2"/>
        <v>3.1559455399995669E-2</v>
      </c>
      <c r="J18" s="76">
        <f>分析係数表!G21</f>
        <v>0.28511270745603173</v>
      </c>
      <c r="K18" s="78">
        <f t="shared" si="3"/>
        <v>8.998001774930646E-3</v>
      </c>
      <c r="L18" s="79"/>
      <c r="M18" s="80"/>
      <c r="N18" s="81">
        <f>分析係数表!H21</f>
        <v>9.8944274200520651E-4</v>
      </c>
      <c r="O18" s="82">
        <f t="shared" si="4"/>
        <v>2.0022791597903438E-3</v>
      </c>
      <c r="P18" s="76">
        <f>分析係数表!C21</f>
        <v>0.22087867795243854</v>
      </c>
      <c r="Q18" s="82">
        <f t="shared" si="5"/>
        <v>4.4226077370621057E-4</v>
      </c>
      <c r="R18" s="83">
        <v>1.3431766472633594E-3</v>
      </c>
      <c r="S18" s="84">
        <f t="shared" si="6"/>
        <v>3.2902632047259031E-2</v>
      </c>
      <c r="T18" s="85">
        <f>分析係数表!F21</f>
        <v>0.42531582858558337</v>
      </c>
      <c r="U18" s="86">
        <f t="shared" si="7"/>
        <v>1.3994010211826544E-2</v>
      </c>
      <c r="V18" s="87">
        <f>分析係数表!D21</f>
        <v>6.1431756254644539E-2</v>
      </c>
      <c r="W18" s="88">
        <f t="shared" si="8"/>
        <v>0</v>
      </c>
      <c r="X18" s="76">
        <f>分析係数表!E21</f>
        <v>5.1523408471637354E-2</v>
      </c>
      <c r="Y18" s="89">
        <f t="shared" si="9"/>
        <v>0</v>
      </c>
    </row>
    <row r="19" spans="1:25" x14ac:dyDescent="0.2">
      <c r="A19" s="6" t="s">
        <v>7</v>
      </c>
      <c r="B19" s="5" t="s">
        <v>269</v>
      </c>
      <c r="C19" s="90"/>
      <c r="D19" s="76">
        <f>投入係数表!AE19</f>
        <v>0</v>
      </c>
      <c r="E19" s="77">
        <f t="shared" si="0"/>
        <v>0</v>
      </c>
      <c r="F19" s="76">
        <f>分析係数表!C22</f>
        <v>2.2900763358778664E-2</v>
      </c>
      <c r="G19" s="77">
        <f t="shared" si="1"/>
        <v>0</v>
      </c>
      <c r="H19" s="77">
        <v>3.0199651182743624E-4</v>
      </c>
      <c r="I19" s="77">
        <f t="shared" si="2"/>
        <v>3.0199651182743624E-4</v>
      </c>
      <c r="J19" s="76">
        <f>分析係数表!G22</f>
        <v>0.19537275064267351</v>
      </c>
      <c r="K19" s="78">
        <f t="shared" si="3"/>
        <v>5.9001889200218902E-5</v>
      </c>
      <c r="L19" s="79"/>
      <c r="M19" s="80"/>
      <c r="N19" s="81">
        <f>分析係数表!H22</f>
        <v>4.8031201068213912E-5</v>
      </c>
      <c r="O19" s="82">
        <f t="shared" si="4"/>
        <v>9.719801746555068E-5</v>
      </c>
      <c r="P19" s="76">
        <f>分析係数表!C22</f>
        <v>2.2900763358778664E-2</v>
      </c>
      <c r="Q19" s="82">
        <f t="shared" si="5"/>
        <v>2.2259087969210118E-6</v>
      </c>
      <c r="R19" s="83">
        <v>2.8026477131793377E-5</v>
      </c>
      <c r="S19" s="84">
        <f t="shared" si="6"/>
        <v>3.3002298895922963E-4</v>
      </c>
      <c r="T19" s="85">
        <f>分析係数表!F22</f>
        <v>0.41388174807197942</v>
      </c>
      <c r="U19" s="86">
        <f t="shared" si="7"/>
        <v>1.3659049157438552E-4</v>
      </c>
      <c r="V19" s="87">
        <f>分析係数表!D22</f>
        <v>2.313624678663239E-2</v>
      </c>
      <c r="W19" s="88">
        <f t="shared" si="8"/>
        <v>0</v>
      </c>
      <c r="X19" s="76">
        <f>分析係数表!E22</f>
        <v>1.713796058269066E-2</v>
      </c>
      <c r="Y19" s="89">
        <f t="shared" si="9"/>
        <v>0</v>
      </c>
    </row>
    <row r="20" spans="1:25" x14ac:dyDescent="0.2">
      <c r="A20" s="6" t="s">
        <v>8</v>
      </c>
      <c r="B20" s="5" t="s">
        <v>270</v>
      </c>
      <c r="C20" s="90"/>
      <c r="D20" s="76">
        <f>投入係数表!AE20</f>
        <v>0</v>
      </c>
      <c r="E20" s="77">
        <f t="shared" si="0"/>
        <v>0</v>
      </c>
      <c r="F20" s="76">
        <f>分析係数表!C23</f>
        <v>0</v>
      </c>
      <c r="G20" s="77">
        <f t="shared" si="1"/>
        <v>0</v>
      </c>
      <c r="H20" s="77">
        <v>0</v>
      </c>
      <c r="I20" s="77">
        <f t="shared" si="2"/>
        <v>0</v>
      </c>
      <c r="J20" s="76">
        <f>分析係数表!G23</f>
        <v>0.21568627450980393</v>
      </c>
      <c r="K20" s="78">
        <f t="shared" si="3"/>
        <v>0</v>
      </c>
      <c r="L20" s="79"/>
      <c r="M20" s="80"/>
      <c r="N20" s="81">
        <f>分析係数表!H23</f>
        <v>2.8818720640928347E-5</v>
      </c>
      <c r="O20" s="82">
        <f t="shared" si="4"/>
        <v>5.8318810479330404E-5</v>
      </c>
      <c r="P20" s="76">
        <f>分析係数表!C23</f>
        <v>0</v>
      </c>
      <c r="Q20" s="82">
        <f t="shared" si="5"/>
        <v>0</v>
      </c>
      <c r="R20" s="83">
        <v>0</v>
      </c>
      <c r="S20" s="84">
        <f t="shared" si="6"/>
        <v>0</v>
      </c>
      <c r="T20" s="85">
        <f>分析係数表!F23</f>
        <v>0.44049247606019154</v>
      </c>
      <c r="U20" s="86">
        <f t="shared" si="7"/>
        <v>0</v>
      </c>
      <c r="V20" s="87">
        <f>分析係数表!D23</f>
        <v>5.6087551299589603E-2</v>
      </c>
      <c r="W20" s="88">
        <f t="shared" si="8"/>
        <v>0</v>
      </c>
      <c r="X20" s="76">
        <f>分析係数表!E23</f>
        <v>5.0615595075239397E-2</v>
      </c>
      <c r="Y20" s="89">
        <f t="shared" si="9"/>
        <v>0</v>
      </c>
    </row>
    <row r="21" spans="1:25" x14ac:dyDescent="0.2">
      <c r="A21" s="6" t="s">
        <v>9</v>
      </c>
      <c r="B21" s="5" t="s">
        <v>271</v>
      </c>
      <c r="C21" s="90"/>
      <c r="D21" s="76">
        <f>投入係数表!AE21</f>
        <v>0</v>
      </c>
      <c r="E21" s="77">
        <f t="shared" si="0"/>
        <v>0</v>
      </c>
      <c r="F21" s="76">
        <f>分析係数表!C24</f>
        <v>0.12778993435448582</v>
      </c>
      <c r="G21" s="77">
        <f t="shared" si="1"/>
        <v>0</v>
      </c>
      <c r="H21" s="77">
        <v>5.1671271394502117E-4</v>
      </c>
      <c r="I21" s="77">
        <f t="shared" si="2"/>
        <v>5.1671271394502117E-4</v>
      </c>
      <c r="J21" s="76">
        <f>分析係数表!G24</f>
        <v>0.20582120582120583</v>
      </c>
      <c r="K21" s="78">
        <f t="shared" si="3"/>
        <v>1.0635043384731205E-4</v>
      </c>
      <c r="L21" s="79"/>
      <c r="M21" s="80"/>
      <c r="N21" s="81">
        <f>分析係数表!H24</f>
        <v>3.7464336833206854E-4</v>
      </c>
      <c r="O21" s="82">
        <f t="shared" si="4"/>
        <v>7.5814453623129535E-4</v>
      </c>
      <c r="P21" s="76">
        <f>分析係数表!C24</f>
        <v>0.12778993435448582</v>
      </c>
      <c r="Q21" s="82">
        <f t="shared" si="5"/>
        <v>9.6883240516209326E-5</v>
      </c>
      <c r="R21" s="83">
        <v>5.5410295882673145E-4</v>
      </c>
      <c r="S21" s="84">
        <f t="shared" si="6"/>
        <v>1.0708156727717525E-3</v>
      </c>
      <c r="T21" s="85">
        <f>分析係数表!F24</f>
        <v>0.38877338877338879</v>
      </c>
      <c r="U21" s="86">
        <f t="shared" si="7"/>
        <v>4.1630463785513041E-4</v>
      </c>
      <c r="V21" s="87">
        <f>分析係数表!D24</f>
        <v>2.0790020790020791E-3</v>
      </c>
      <c r="W21" s="88">
        <f t="shared" si="8"/>
        <v>0</v>
      </c>
      <c r="X21" s="76">
        <f>分析係数表!E24</f>
        <v>0</v>
      </c>
      <c r="Y21" s="89">
        <f t="shared" si="9"/>
        <v>0</v>
      </c>
    </row>
    <row r="22" spans="1:25" x14ac:dyDescent="0.2">
      <c r="A22" s="6" t="s">
        <v>10</v>
      </c>
      <c r="B22" s="5" t="s">
        <v>272</v>
      </c>
      <c r="C22" s="90"/>
      <c r="D22" s="76">
        <f>投入係数表!AE22</f>
        <v>0</v>
      </c>
      <c r="E22" s="77">
        <f t="shared" si="0"/>
        <v>0</v>
      </c>
      <c r="F22" s="76">
        <f>分析係数表!C25</f>
        <v>1.1170547514159801E-2</v>
      </c>
      <c r="G22" s="77">
        <f t="shared" si="1"/>
        <v>0</v>
      </c>
      <c r="H22" s="77">
        <v>1.4903201092557843E-4</v>
      </c>
      <c r="I22" s="77">
        <f t="shared" si="2"/>
        <v>1.4903201092557843E-4</v>
      </c>
      <c r="J22" s="76">
        <f>分析係数表!G25</f>
        <v>0.19560185185185186</v>
      </c>
      <c r="K22" s="78">
        <f t="shared" si="3"/>
        <v>2.9150937322248559E-5</v>
      </c>
      <c r="L22" s="79"/>
      <c r="M22" s="80"/>
      <c r="N22" s="81">
        <f>分析係数表!H25</f>
        <v>5.4755569217763858E-4</v>
      </c>
      <c r="O22" s="82">
        <f t="shared" si="4"/>
        <v>1.1080573991072776E-3</v>
      </c>
      <c r="P22" s="76">
        <f>分析係数表!C25</f>
        <v>1.1170547514159801E-2</v>
      </c>
      <c r="Q22" s="82">
        <f t="shared" si="5"/>
        <v>1.2377607825144173E-5</v>
      </c>
      <c r="R22" s="83">
        <v>1.2774028696682966E-4</v>
      </c>
      <c r="S22" s="84">
        <f t="shared" si="6"/>
        <v>2.7677229789240811E-4</v>
      </c>
      <c r="T22" s="85">
        <f>分析係数表!F25</f>
        <v>0.34722222222222221</v>
      </c>
      <c r="U22" s="86">
        <f t="shared" si="7"/>
        <v>9.6101492323752817E-5</v>
      </c>
      <c r="V22" s="87">
        <f>分析係数表!D25</f>
        <v>0.24652777777777779</v>
      </c>
      <c r="W22" s="88">
        <f t="shared" si="8"/>
        <v>0</v>
      </c>
      <c r="X22" s="76">
        <f>分析係数表!E25</f>
        <v>0.22337962962962962</v>
      </c>
      <c r="Y22" s="89">
        <f t="shared" si="9"/>
        <v>0</v>
      </c>
    </row>
    <row r="23" spans="1:25" x14ac:dyDescent="0.2">
      <c r="A23" s="6" t="s">
        <v>11</v>
      </c>
      <c r="B23" s="5" t="s">
        <v>35</v>
      </c>
      <c r="C23" s="90"/>
      <c r="D23" s="76">
        <f>投入係数表!AE23</f>
        <v>0</v>
      </c>
      <c r="E23" s="77">
        <f t="shared" si="0"/>
        <v>0</v>
      </c>
      <c r="F23" s="76">
        <f>分析係数表!C26</f>
        <v>0.68426150121065377</v>
      </c>
      <c r="G23" s="77">
        <f t="shared" si="1"/>
        <v>0</v>
      </c>
      <c r="H23" s="77">
        <v>1.0235228299332761E-2</v>
      </c>
      <c r="I23" s="77">
        <f t="shared" si="2"/>
        <v>1.0235228299332761E-2</v>
      </c>
      <c r="J23" s="76">
        <f>分析係数表!G26</f>
        <v>0.19646752810874307</v>
      </c>
      <c r="K23" s="78">
        <f t="shared" si="3"/>
        <v>2.0108900035985615E-3</v>
      </c>
      <c r="L23" s="79"/>
      <c r="M23" s="80"/>
      <c r="N23" s="81">
        <f>分析係数表!H26</f>
        <v>1.1546700736798624E-2</v>
      </c>
      <c r="O23" s="82">
        <f t="shared" si="4"/>
        <v>2.3366403398718382E-2</v>
      </c>
      <c r="P23" s="76">
        <f>分析係数表!C26</f>
        <v>0.68426150121065377</v>
      </c>
      <c r="Q23" s="82">
        <f t="shared" si="5"/>
        <v>1.5988730267500764E-2</v>
      </c>
      <c r="R23" s="83">
        <v>1.8329053220403169E-2</v>
      </c>
      <c r="S23" s="84">
        <f t="shared" si="6"/>
        <v>2.8564281519735932E-2</v>
      </c>
      <c r="T23" s="85">
        <f>分析係数表!F26</f>
        <v>0.33441013592884711</v>
      </c>
      <c r="U23" s="86">
        <f t="shared" si="7"/>
        <v>9.552185265724749E-3</v>
      </c>
      <c r="V23" s="87">
        <f>分析係数表!D26</f>
        <v>3.0416177210941434E-2</v>
      </c>
      <c r="W23" s="88">
        <f t="shared" si="8"/>
        <v>0</v>
      </c>
      <c r="X23" s="76">
        <f>分析係数表!E26</f>
        <v>3.3227051518711193E-2</v>
      </c>
      <c r="Y23" s="89">
        <f t="shared" si="9"/>
        <v>0</v>
      </c>
    </row>
    <row r="24" spans="1:25" x14ac:dyDescent="0.2">
      <c r="A24" s="6" t="s">
        <v>12</v>
      </c>
      <c r="B24" s="5" t="s">
        <v>366</v>
      </c>
      <c r="C24" s="90"/>
      <c r="D24" s="76">
        <f>投入係数表!AE24</f>
        <v>0</v>
      </c>
      <c r="E24" s="77">
        <f t="shared" si="0"/>
        <v>0</v>
      </c>
      <c r="F24" s="76">
        <f>分析係数表!C27</f>
        <v>0.55841188231933736</v>
      </c>
      <c r="G24" s="77">
        <f t="shared" si="1"/>
        <v>0</v>
      </c>
      <c r="H24" s="77">
        <v>1.6546729592505673E-3</v>
      </c>
      <c r="I24" s="77">
        <f t="shared" si="2"/>
        <v>1.6546729592505673E-3</v>
      </c>
      <c r="J24" s="76">
        <f>分析係数表!G27</f>
        <v>0.17085913312693499</v>
      </c>
      <c r="K24" s="78">
        <f t="shared" si="3"/>
        <v>2.8271598742613213E-4</v>
      </c>
      <c r="L24" s="79"/>
      <c r="M24" s="80"/>
      <c r="N24" s="81">
        <f>分析係数表!H27</f>
        <v>1.1844494183421551E-2</v>
      </c>
      <c r="O24" s="82">
        <f t="shared" si="4"/>
        <v>2.3969031107004799E-2</v>
      </c>
      <c r="P24" s="76">
        <f>分析係数表!C27</f>
        <v>0.55841188231933736</v>
      </c>
      <c r="Q24" s="82">
        <f t="shared" si="5"/>
        <v>1.3384591777833301E-2</v>
      </c>
      <c r="R24" s="83">
        <v>1.3702021936460642E-2</v>
      </c>
      <c r="S24" s="84">
        <f t="shared" si="6"/>
        <v>1.5356694895711209E-2</v>
      </c>
      <c r="T24" s="85">
        <f>分析係数表!F27</f>
        <v>0.32159442724458204</v>
      </c>
      <c r="U24" s="86">
        <f t="shared" si="7"/>
        <v>4.9386274993560427E-3</v>
      </c>
      <c r="V24" s="87">
        <f>分析係数表!D27</f>
        <v>0</v>
      </c>
      <c r="W24" s="88">
        <f t="shared" si="8"/>
        <v>0</v>
      </c>
      <c r="X24" s="76">
        <f>分析係数表!E27</f>
        <v>0</v>
      </c>
      <c r="Y24" s="89">
        <f t="shared" si="9"/>
        <v>0</v>
      </c>
    </row>
    <row r="25" spans="1:25" x14ac:dyDescent="0.2">
      <c r="A25" s="6" t="s">
        <v>13</v>
      </c>
      <c r="B25" s="5" t="s">
        <v>192</v>
      </c>
      <c r="C25" s="90"/>
      <c r="D25" s="76">
        <f>投入係数表!AE25</f>
        <v>0</v>
      </c>
      <c r="E25" s="77">
        <f t="shared" si="0"/>
        <v>0</v>
      </c>
      <c r="F25" s="76">
        <f>分析係数表!C28</f>
        <v>4.6678935921030562E-2</v>
      </c>
      <c r="G25" s="77">
        <f t="shared" si="1"/>
        <v>0</v>
      </c>
      <c r="H25" s="77">
        <v>9.9666786543472206E-4</v>
      </c>
      <c r="I25" s="77">
        <f t="shared" si="2"/>
        <v>9.9666786543472206E-4</v>
      </c>
      <c r="J25" s="76">
        <f>分析係数表!G28</f>
        <v>0.12480417754569191</v>
      </c>
      <c r="K25" s="78">
        <f t="shared" si="3"/>
        <v>1.2438831323180084E-4</v>
      </c>
      <c r="L25" s="79"/>
      <c r="M25" s="80"/>
      <c r="N25" s="81">
        <f>分析係数表!H28</f>
        <v>2.1854196486037331E-2</v>
      </c>
      <c r="O25" s="82">
        <f t="shared" si="4"/>
        <v>4.422509794682556E-2</v>
      </c>
      <c r="P25" s="76">
        <f>分析係数表!C28</f>
        <v>4.6678935921030562E-2</v>
      </c>
      <c r="Q25" s="82">
        <f t="shared" si="5"/>
        <v>2.0643805131611704E-3</v>
      </c>
      <c r="R25" s="83">
        <v>2.2238936085674553E-3</v>
      </c>
      <c r="S25" s="84">
        <f t="shared" si="6"/>
        <v>3.2205614740021772E-3</v>
      </c>
      <c r="T25" s="85">
        <f>分析係数表!F28</f>
        <v>0.21409921671018275</v>
      </c>
      <c r="U25" s="86">
        <f t="shared" si="7"/>
        <v>6.8951968895085772E-4</v>
      </c>
      <c r="V25" s="87">
        <f>分析係数表!D28</f>
        <v>3.7075718015665796E-2</v>
      </c>
      <c r="W25" s="88">
        <f t="shared" si="8"/>
        <v>0</v>
      </c>
      <c r="X25" s="76">
        <f>分析係数表!E28</f>
        <v>3.3420365535248041E-2</v>
      </c>
      <c r="Y25" s="89">
        <f t="shared" si="9"/>
        <v>0</v>
      </c>
    </row>
    <row r="26" spans="1:25" x14ac:dyDescent="0.2">
      <c r="A26" s="6" t="s">
        <v>14</v>
      </c>
      <c r="B26" s="5" t="s">
        <v>50</v>
      </c>
      <c r="C26" s="90"/>
      <c r="D26" s="76">
        <f>投入係数表!AE26</f>
        <v>0</v>
      </c>
      <c r="E26" s="77">
        <f t="shared" si="0"/>
        <v>0</v>
      </c>
      <c r="F26" s="76">
        <f>分析係数表!C29</f>
        <v>0.714898177920686</v>
      </c>
      <c r="G26" s="77">
        <f t="shared" si="1"/>
        <v>0</v>
      </c>
      <c r="H26" s="77">
        <v>5.6758330706567627E-2</v>
      </c>
      <c r="I26" s="77">
        <f t="shared" si="2"/>
        <v>5.6758330706567627E-2</v>
      </c>
      <c r="J26" s="76">
        <f>分析係数表!G29</f>
        <v>0.2589450092051549</v>
      </c>
      <c r="K26" s="78">
        <f t="shared" si="3"/>
        <v>1.4697286467281381E-2</v>
      </c>
      <c r="L26" s="79"/>
      <c r="M26" s="80"/>
      <c r="N26" s="81">
        <f>分析係数表!H29</f>
        <v>1.0662926637143489E-2</v>
      </c>
      <c r="O26" s="82">
        <f t="shared" si="4"/>
        <v>2.1577959877352251E-2</v>
      </c>
      <c r="P26" s="76">
        <f>分析係数表!C29</f>
        <v>0.714898177920686</v>
      </c>
      <c r="Q26" s="82">
        <f t="shared" si="5"/>
        <v>1.5426044199564793E-2</v>
      </c>
      <c r="R26" s="83">
        <v>2.6033200030042735E-2</v>
      </c>
      <c r="S26" s="84">
        <f t="shared" si="6"/>
        <v>8.2791530736610358E-2</v>
      </c>
      <c r="T26" s="85">
        <f>分析係数表!F29</f>
        <v>0.37284879532538223</v>
      </c>
      <c r="U26" s="86">
        <f t="shared" si="7"/>
        <v>3.0868722498289529E-2</v>
      </c>
      <c r="V26" s="87">
        <f>分析係数表!D29</f>
        <v>6.5236532458176578E-3</v>
      </c>
      <c r="W26" s="88">
        <f t="shared" si="8"/>
        <v>0</v>
      </c>
      <c r="X26" s="76">
        <f>分析係数表!E29</f>
        <v>4.8026895061234294E-3</v>
      </c>
      <c r="Y26" s="89">
        <f t="shared" si="9"/>
        <v>0</v>
      </c>
    </row>
    <row r="27" spans="1:25" x14ac:dyDescent="0.2">
      <c r="A27" s="6" t="s">
        <v>15</v>
      </c>
      <c r="B27" s="5" t="s">
        <v>36</v>
      </c>
      <c r="C27" s="90"/>
      <c r="D27" s="76">
        <f>投入係数表!AE27</f>
        <v>9.653969177086363E-3</v>
      </c>
      <c r="E27" s="77">
        <f t="shared" si="0"/>
        <v>0.96539691770863634</v>
      </c>
      <c r="F27" s="76">
        <f>分析係数表!C30</f>
        <v>1</v>
      </c>
      <c r="G27" s="77">
        <f t="shared" si="1"/>
        <v>0.96539691770863634</v>
      </c>
      <c r="H27" s="77">
        <v>0.98929831325718143</v>
      </c>
      <c r="I27" s="77">
        <f t="shared" si="2"/>
        <v>0.98929831325718143</v>
      </c>
      <c r="J27" s="76">
        <f>分析係数表!G30</f>
        <v>0.34457852549986789</v>
      </c>
      <c r="K27" s="78">
        <f t="shared" si="3"/>
        <v>0.34089095406166597</v>
      </c>
      <c r="L27" s="79"/>
      <c r="M27" s="80"/>
      <c r="N27" s="81">
        <f>分析係数表!H30</f>
        <v>0</v>
      </c>
      <c r="O27" s="82">
        <f t="shared" si="4"/>
        <v>0</v>
      </c>
      <c r="P27" s="76">
        <f>分析係数表!C30</f>
        <v>1</v>
      </c>
      <c r="Q27" s="82">
        <f t="shared" si="5"/>
        <v>0</v>
      </c>
      <c r="R27" s="83">
        <v>4.2500771831033828E-3</v>
      </c>
      <c r="S27" s="84">
        <f t="shared" si="6"/>
        <v>0.99354839044028476</v>
      </c>
      <c r="T27" s="85">
        <f>分析係数表!F30</f>
        <v>0.44032414339822074</v>
      </c>
      <c r="U27" s="86">
        <f t="shared" si="7"/>
        <v>0.43748334394529936</v>
      </c>
      <c r="V27" s="87">
        <f>分析係数表!D30</f>
        <v>0.11177662291905223</v>
      </c>
      <c r="W27" s="88">
        <f t="shared" si="8"/>
        <v>0</v>
      </c>
      <c r="X27" s="76">
        <f>分析係数表!E30</f>
        <v>7.5662820399894304E-2</v>
      </c>
      <c r="Y27" s="89">
        <f t="shared" si="9"/>
        <v>0</v>
      </c>
    </row>
    <row r="28" spans="1:25" x14ac:dyDescent="0.2">
      <c r="A28" s="6" t="s">
        <v>16</v>
      </c>
      <c r="B28" s="5" t="s">
        <v>193</v>
      </c>
      <c r="C28" s="90"/>
      <c r="D28" s="76">
        <f>投入係数表!AE28</f>
        <v>1.3375981389938936E-3</v>
      </c>
      <c r="E28" s="77">
        <f t="shared" si="0"/>
        <v>0.13375981389938937</v>
      </c>
      <c r="F28" s="76">
        <f>分析係数表!C31</f>
        <v>0.96265092809515229</v>
      </c>
      <c r="G28" s="77">
        <f t="shared" si="1"/>
        <v>0.12876400899208204</v>
      </c>
      <c r="H28" s="77">
        <v>0.18110961054194255</v>
      </c>
      <c r="I28" s="77">
        <f t="shared" si="2"/>
        <v>0.18110961054194255</v>
      </c>
      <c r="J28" s="76">
        <f>分析係数表!G31</f>
        <v>7.0888135593220339E-2</v>
      </c>
      <c r="K28" s="78">
        <f t="shared" si="3"/>
        <v>1.2838522629332551E-2</v>
      </c>
      <c r="L28" s="79"/>
      <c r="M28" s="80"/>
      <c r="N28" s="81">
        <f>分析係数表!H31</f>
        <v>2.4361425181798096E-2</v>
      </c>
      <c r="O28" s="82">
        <f t="shared" si="4"/>
        <v>4.9298834458527306E-2</v>
      </c>
      <c r="P28" s="76">
        <f>分析係数表!C31</f>
        <v>0.96265092809515229</v>
      </c>
      <c r="Q28" s="82">
        <f t="shared" si="5"/>
        <v>4.7457568745510582E-2</v>
      </c>
      <c r="R28" s="83">
        <v>6.7503457821276092E-2</v>
      </c>
      <c r="S28" s="84">
        <f t="shared" si="6"/>
        <v>0.24861306836321864</v>
      </c>
      <c r="T28" s="85">
        <f>分析係数表!F31</f>
        <v>0.34461468926553673</v>
      </c>
      <c r="U28" s="86">
        <f t="shared" si="7"/>
        <v>8.5675715301342228E-2</v>
      </c>
      <c r="V28" s="87">
        <f>分析係数表!D31</f>
        <v>2.2598870056497176E-3</v>
      </c>
      <c r="W28" s="88">
        <f t="shared" si="8"/>
        <v>0</v>
      </c>
      <c r="X28" s="76">
        <f>分析係数表!E31</f>
        <v>1.9706214689265535E-3</v>
      </c>
      <c r="Y28" s="89">
        <f t="shared" si="9"/>
        <v>0</v>
      </c>
    </row>
    <row r="29" spans="1:25" x14ac:dyDescent="0.2">
      <c r="A29" s="6" t="s">
        <v>17</v>
      </c>
      <c r="B29" s="5" t="s">
        <v>273</v>
      </c>
      <c r="C29" s="90"/>
      <c r="D29" s="76">
        <f>投入係数表!AE29</f>
        <v>1.7446932247746437E-4</v>
      </c>
      <c r="E29" s="77">
        <f t="shared" si="0"/>
        <v>1.7446932247746436E-2</v>
      </c>
      <c r="F29" s="76">
        <f>分析係数表!C32</f>
        <v>0.97339246119733924</v>
      </c>
      <c r="G29" s="77">
        <f t="shared" si="1"/>
        <v>1.6982712320977131E-2</v>
      </c>
      <c r="H29" s="77">
        <v>2.5094804496594326E-2</v>
      </c>
      <c r="I29" s="77">
        <f t="shared" si="2"/>
        <v>2.5094804496594326E-2</v>
      </c>
      <c r="J29" s="76">
        <f>分析係数表!G32</f>
        <v>0.14027149321266968</v>
      </c>
      <c r="K29" s="78">
        <f t="shared" si="3"/>
        <v>3.5200856986173038E-3</v>
      </c>
      <c r="L29" s="79"/>
      <c r="M29" s="80"/>
      <c r="N29" s="81">
        <f>分析係数表!H32</f>
        <v>6.9260991940364464E-3</v>
      </c>
      <c r="O29" s="82">
        <f t="shared" si="4"/>
        <v>1.4015954118532408E-2</v>
      </c>
      <c r="P29" s="76">
        <f>分析係数表!C32</f>
        <v>0.97339246119733924</v>
      </c>
      <c r="Q29" s="82">
        <f t="shared" si="5"/>
        <v>1.3643024075467244E-2</v>
      </c>
      <c r="R29" s="83">
        <v>1.834112149701889E-2</v>
      </c>
      <c r="S29" s="84">
        <f t="shared" si="6"/>
        <v>4.343592599361322E-2</v>
      </c>
      <c r="T29" s="85">
        <f>分析係数表!F32</f>
        <v>0.48190045248868779</v>
      </c>
      <c r="U29" s="86">
        <f t="shared" si="7"/>
        <v>2.0931792390587366E-2</v>
      </c>
      <c r="V29" s="87">
        <f>分析係数表!D32</f>
        <v>3.0542986425339366E-2</v>
      </c>
      <c r="W29" s="88">
        <f t="shared" si="8"/>
        <v>0</v>
      </c>
      <c r="X29" s="76">
        <f>分析係数表!E32</f>
        <v>4.6380090497737558E-2</v>
      </c>
      <c r="Y29" s="89">
        <f t="shared" si="9"/>
        <v>0</v>
      </c>
    </row>
    <row r="30" spans="1:25" x14ac:dyDescent="0.2">
      <c r="A30" s="6" t="s">
        <v>18</v>
      </c>
      <c r="B30" s="5" t="s">
        <v>274</v>
      </c>
      <c r="C30" s="90"/>
      <c r="D30" s="76">
        <f>投入係数表!AE30</f>
        <v>0</v>
      </c>
      <c r="E30" s="77">
        <f t="shared" si="0"/>
        <v>0</v>
      </c>
      <c r="F30" s="76">
        <f>分析係数表!C33</f>
        <v>0.73613503272476755</v>
      </c>
      <c r="G30" s="77">
        <f t="shared" si="1"/>
        <v>0</v>
      </c>
      <c r="H30" s="77">
        <v>1.2820056145185133E-2</v>
      </c>
      <c r="I30" s="77">
        <f t="shared" si="2"/>
        <v>1.2820056145185133E-2</v>
      </c>
      <c r="J30" s="76">
        <f>分析係数表!G33</f>
        <v>0.507239607659972</v>
      </c>
      <c r="K30" s="78">
        <f t="shared" si="3"/>
        <v>6.5028402492625197E-3</v>
      </c>
      <c r="L30" s="79"/>
      <c r="M30" s="80"/>
      <c r="N30" s="81">
        <f>分析係数表!H33</f>
        <v>1.0278677028597778E-3</v>
      </c>
      <c r="O30" s="82">
        <f t="shared" si="4"/>
        <v>2.0800375737627845E-3</v>
      </c>
      <c r="P30" s="76">
        <f>分析係数表!C33</f>
        <v>0.73613503272476755</v>
      </c>
      <c r="Q30" s="82">
        <f t="shared" si="5"/>
        <v>1.5311885274306135E-3</v>
      </c>
      <c r="R30" s="83">
        <v>7.3774368606900455E-3</v>
      </c>
      <c r="S30" s="84">
        <f t="shared" si="6"/>
        <v>2.0197493005875179E-2</v>
      </c>
      <c r="T30" s="85">
        <f>分析係数表!F33</f>
        <v>0.64409154600653895</v>
      </c>
      <c r="U30" s="86">
        <f t="shared" si="7"/>
        <v>1.3009034495610401E-2</v>
      </c>
      <c r="V30" s="87">
        <f>分析係数表!D33</f>
        <v>0.11583372255955161</v>
      </c>
      <c r="W30" s="88">
        <f t="shared" si="8"/>
        <v>0</v>
      </c>
      <c r="X30" s="76">
        <f>分析係数表!E33</f>
        <v>0.11116300794021486</v>
      </c>
      <c r="Y30" s="89">
        <f t="shared" si="9"/>
        <v>0</v>
      </c>
    </row>
    <row r="31" spans="1:25" x14ac:dyDescent="0.2">
      <c r="A31" s="6" t="s">
        <v>19</v>
      </c>
      <c r="B31" s="5" t="s">
        <v>275</v>
      </c>
      <c r="C31" s="90"/>
      <c r="D31" s="76">
        <f>投入係数表!AE31</f>
        <v>7.5603373073567903E-4</v>
      </c>
      <c r="E31" s="77">
        <f t="shared" si="0"/>
        <v>7.5603373073567903E-2</v>
      </c>
      <c r="F31" s="76">
        <f>分析係数表!C34</f>
        <v>0.16452089215864052</v>
      </c>
      <c r="G31" s="77">
        <f t="shared" si="1"/>
        <v>1.2438334388265932E-2</v>
      </c>
      <c r="H31" s="77">
        <v>3.158366332980387E-2</v>
      </c>
      <c r="I31" s="77">
        <f t="shared" si="2"/>
        <v>3.158366332980387E-2</v>
      </c>
      <c r="J31" s="76">
        <f>分析係数表!G34</f>
        <v>0.42495687176538238</v>
      </c>
      <c r="K31" s="78">
        <f t="shared" si="3"/>
        <v>1.3421694767524472E-2</v>
      </c>
      <c r="L31" s="79"/>
      <c r="M31" s="80"/>
      <c r="N31" s="81">
        <f>分析係数表!H34</f>
        <v>0.1722879182316833</v>
      </c>
      <c r="O31" s="82">
        <f t="shared" si="4"/>
        <v>0.34864928864893024</v>
      </c>
      <c r="P31" s="76">
        <f>分析係数表!C34</f>
        <v>0.16452089215864052</v>
      </c>
      <c r="Q31" s="82">
        <f t="shared" si="5"/>
        <v>5.7360092018997381E-2</v>
      </c>
      <c r="R31" s="83">
        <v>6.4482219970716612E-2</v>
      </c>
      <c r="S31" s="84">
        <f t="shared" si="6"/>
        <v>9.6065883300520488E-2</v>
      </c>
      <c r="T31" s="85">
        <f>分析係数表!F34</f>
        <v>0.6985815602836879</v>
      </c>
      <c r="U31" s="86">
        <f t="shared" si="7"/>
        <v>6.7109854646108275E-2</v>
      </c>
      <c r="V31" s="87">
        <f>分析係数表!D34</f>
        <v>0.35882691201840139</v>
      </c>
      <c r="W31" s="88">
        <f t="shared" si="8"/>
        <v>0</v>
      </c>
      <c r="X31" s="76">
        <f>分析係数表!E34</f>
        <v>0.25177304964539005</v>
      </c>
      <c r="Y31" s="89">
        <f t="shared" si="9"/>
        <v>0</v>
      </c>
    </row>
    <row r="32" spans="1:25" x14ac:dyDescent="0.2">
      <c r="A32" s="6" t="s">
        <v>20</v>
      </c>
      <c r="B32" s="5" t="s">
        <v>37</v>
      </c>
      <c r="C32" s="90"/>
      <c r="D32" s="76">
        <f>投入係数表!AE32</f>
        <v>7.6301250363477749E-2</v>
      </c>
      <c r="E32" s="77">
        <f t="shared" si="0"/>
        <v>7.6301250363477751</v>
      </c>
      <c r="F32" s="76">
        <f>分析係数表!C35</f>
        <v>0.4086737714624038</v>
      </c>
      <c r="G32" s="77">
        <f t="shared" si="1"/>
        <v>3.118231975333956</v>
      </c>
      <c r="H32" s="77">
        <v>3.2222693384873731</v>
      </c>
      <c r="I32" s="77">
        <f t="shared" si="2"/>
        <v>3.2222693384873731</v>
      </c>
      <c r="J32" s="76">
        <f>分析係数表!G35</f>
        <v>0.3140916808149406</v>
      </c>
      <c r="K32" s="78">
        <f t="shared" si="3"/>
        <v>1.0120879925639459</v>
      </c>
      <c r="L32" s="79"/>
      <c r="M32" s="80"/>
      <c r="N32" s="81">
        <f>分析係数表!H35</f>
        <v>6.449629679439764E-2</v>
      </c>
      <c r="O32" s="82">
        <f t="shared" si="4"/>
        <v>0.13051749785274144</v>
      </c>
      <c r="P32" s="76">
        <f>分析係数表!C35</f>
        <v>0.4086737714624038</v>
      </c>
      <c r="Q32" s="82">
        <f t="shared" si="5"/>
        <v>5.3339078089316039E-2</v>
      </c>
      <c r="R32" s="83">
        <v>6.0383089633310419E-2</v>
      </c>
      <c r="S32" s="84">
        <f t="shared" si="6"/>
        <v>3.2826524281206835</v>
      </c>
      <c r="T32" s="85">
        <f>分析係数表!F35</f>
        <v>0.64261460101867574</v>
      </c>
      <c r="U32" s="86">
        <f t="shared" si="7"/>
        <v>2.1094803803797602</v>
      </c>
      <c r="V32" s="87">
        <f>分析係数表!D35</f>
        <v>5.9932088285229203E-2</v>
      </c>
      <c r="W32" s="88">
        <f t="shared" si="8"/>
        <v>0</v>
      </c>
      <c r="X32" s="76">
        <f>分析係数表!E35</f>
        <v>5.2631578947368418E-2</v>
      </c>
      <c r="Y32" s="89">
        <f t="shared" si="9"/>
        <v>0</v>
      </c>
    </row>
    <row r="33" spans="1:25" x14ac:dyDescent="0.2">
      <c r="A33" s="6" t="s">
        <v>21</v>
      </c>
      <c r="B33" s="5" t="s">
        <v>38</v>
      </c>
      <c r="C33" s="75">
        <f>最終需要_まとめ!C34</f>
        <v>100</v>
      </c>
      <c r="D33" s="76">
        <f>投入係数表!AE33</f>
        <v>1.2503634777551615E-2</v>
      </c>
      <c r="E33" s="77">
        <f t="shared" si="0"/>
        <v>1.2503634777551615</v>
      </c>
      <c r="F33" s="76">
        <f>分析係数表!C36</f>
        <v>0.74689610106730564</v>
      </c>
      <c r="G33" s="77">
        <f t="shared" si="1"/>
        <v>0.93389160645228686</v>
      </c>
      <c r="H33" s="77">
        <v>0.98604571965627708</v>
      </c>
      <c r="I33" s="77">
        <f t="shared" si="2"/>
        <v>100.98604571965627</v>
      </c>
      <c r="J33" s="76">
        <f>分析係数表!G36</f>
        <v>1.5876708345449259E-2</v>
      </c>
      <c r="K33" s="78">
        <f t="shared" si="3"/>
        <v>1.6033259948511873</v>
      </c>
      <c r="L33" s="79"/>
      <c r="M33" s="80"/>
      <c r="N33" s="81">
        <f>分析係数表!H36</f>
        <v>4.3132018559256094E-2</v>
      </c>
      <c r="O33" s="82">
        <f t="shared" si="4"/>
        <v>8.7283819684064512E-2</v>
      </c>
      <c r="P33" s="76">
        <f>分析係数表!C36</f>
        <v>0.74689610106730564</v>
      </c>
      <c r="Q33" s="82">
        <f t="shared" si="5"/>
        <v>6.5191944608289532E-2</v>
      </c>
      <c r="R33" s="83">
        <v>7.5159581537429743E-2</v>
      </c>
      <c r="S33" s="84">
        <f t="shared" si="6"/>
        <v>101.06120530119371</v>
      </c>
      <c r="T33" s="85">
        <f>分析係数表!F36</f>
        <v>0.88601337598138996</v>
      </c>
      <c r="U33" s="86">
        <f t="shared" si="7"/>
        <v>89.541579689658988</v>
      </c>
      <c r="V33" s="87">
        <f>分析係数表!D36</f>
        <v>1.0468159348647864E-2</v>
      </c>
      <c r="W33" s="88">
        <f t="shared" si="8"/>
        <v>1</v>
      </c>
      <c r="X33" s="76">
        <f>分析係数表!E36</f>
        <v>4.1291072986333237E-3</v>
      </c>
      <c r="Y33" s="89">
        <f t="shared" si="9"/>
        <v>0</v>
      </c>
    </row>
    <row r="34" spans="1:25" x14ac:dyDescent="0.2">
      <c r="A34" s="6" t="s">
        <v>22</v>
      </c>
      <c r="B34" s="5" t="s">
        <v>378</v>
      </c>
      <c r="C34" s="90"/>
      <c r="D34" s="76">
        <f>投入係数表!AE34</f>
        <v>1.1631288165164292E-4</v>
      </c>
      <c r="E34" s="77">
        <f t="shared" si="0"/>
        <v>1.1631288165164292E-2</v>
      </c>
      <c r="F34" s="76">
        <f>分析係数表!C37</f>
        <v>0.19184325518019074</v>
      </c>
      <c r="G34" s="77">
        <f t="shared" si="1"/>
        <v>2.231384183543946E-3</v>
      </c>
      <c r="H34" s="77">
        <v>3.2123781751553719E-2</v>
      </c>
      <c r="I34" s="77">
        <f t="shared" si="2"/>
        <v>3.2123781751553719E-2</v>
      </c>
      <c r="J34" s="76">
        <f>分析係数表!G37</f>
        <v>0.41984423991099423</v>
      </c>
      <c r="K34" s="78">
        <f t="shared" si="3"/>
        <v>1.3486984732547738E-2</v>
      </c>
      <c r="L34" s="79"/>
      <c r="M34" s="80"/>
      <c r="N34" s="81">
        <f>分析係数表!H37</f>
        <v>5.2046609477516596E-2</v>
      </c>
      <c r="O34" s="82">
        <f t="shared" si="4"/>
        <v>0.10532377172567071</v>
      </c>
      <c r="P34" s="76">
        <f>分析係数表!C37</f>
        <v>0.19184325518019074</v>
      </c>
      <c r="Q34" s="82">
        <f t="shared" si="5"/>
        <v>2.0205655215708006E-2</v>
      </c>
      <c r="R34" s="83">
        <v>2.7017180931575922E-2</v>
      </c>
      <c r="S34" s="84">
        <f t="shared" si="6"/>
        <v>5.9140962683129641E-2</v>
      </c>
      <c r="T34" s="85">
        <f>分析係数表!F37</f>
        <v>0.69485182562961467</v>
      </c>
      <c r="U34" s="86">
        <f t="shared" si="7"/>
        <v>4.1094205889865544E-2</v>
      </c>
      <c r="V34" s="87">
        <f>分析係数表!D37</f>
        <v>8.7589764337008186E-2</v>
      </c>
      <c r="W34" s="88">
        <f t="shared" si="8"/>
        <v>0</v>
      </c>
      <c r="X34" s="76">
        <f>分析係数表!E37</f>
        <v>8.1420046525740877E-2</v>
      </c>
      <c r="Y34" s="89">
        <f t="shared" si="9"/>
        <v>0</v>
      </c>
    </row>
    <row r="35" spans="1:25" x14ac:dyDescent="0.2">
      <c r="A35" s="6" t="s">
        <v>23</v>
      </c>
      <c r="B35" s="5" t="s">
        <v>194</v>
      </c>
      <c r="C35" s="90"/>
      <c r="D35" s="76">
        <f>投入係数表!AE35</f>
        <v>6.9787728990985747E-4</v>
      </c>
      <c r="E35" s="77">
        <f t="shared" si="0"/>
        <v>6.9787728990985745E-2</v>
      </c>
      <c r="F35" s="76">
        <f>分析係数表!C38</f>
        <v>3.8450184501845008E-2</v>
      </c>
      <c r="G35" s="77">
        <f t="shared" si="1"/>
        <v>2.6833510556681598E-3</v>
      </c>
      <c r="H35" s="77">
        <v>1.1155646967410483E-2</v>
      </c>
      <c r="I35" s="77">
        <f t="shared" si="2"/>
        <v>1.1155646967410483E-2</v>
      </c>
      <c r="J35" s="76">
        <f>分析係数表!G38</f>
        <v>0.35618279569892475</v>
      </c>
      <c r="K35" s="78">
        <f t="shared" si="3"/>
        <v>3.9734495246824975E-3</v>
      </c>
      <c r="L35" s="79"/>
      <c r="M35" s="80"/>
      <c r="N35" s="81">
        <f>分析係数表!H38</f>
        <v>4.5927434461426143E-2</v>
      </c>
      <c r="O35" s="82">
        <f t="shared" si="4"/>
        <v>9.2940744300559555E-2</v>
      </c>
      <c r="P35" s="76">
        <f>分析係数表!C38</f>
        <v>3.8450184501845008E-2</v>
      </c>
      <c r="Q35" s="82">
        <f t="shared" si="5"/>
        <v>3.5735887660953147E-3</v>
      </c>
      <c r="R35" s="83">
        <v>4.6680553294809416E-3</v>
      </c>
      <c r="S35" s="84">
        <f t="shared" si="6"/>
        <v>1.5823702296891423E-2</v>
      </c>
      <c r="T35" s="85">
        <f>分析係数表!F38</f>
        <v>0.56854838709677424</v>
      </c>
      <c r="U35" s="86">
        <f t="shared" si="7"/>
        <v>8.9965404187971401E-3</v>
      </c>
      <c r="V35" s="87">
        <f>分析係数表!D38</f>
        <v>5.6451612903225805E-2</v>
      </c>
      <c r="W35" s="88">
        <f t="shared" si="8"/>
        <v>0</v>
      </c>
      <c r="X35" s="76">
        <f>分析係数表!E38</f>
        <v>4.7043010752688172E-2</v>
      </c>
      <c r="Y35" s="89">
        <f t="shared" si="9"/>
        <v>0</v>
      </c>
    </row>
    <row r="36" spans="1:25" x14ac:dyDescent="0.2">
      <c r="A36" s="6" t="s">
        <v>24</v>
      </c>
      <c r="B36" s="5" t="s">
        <v>39</v>
      </c>
      <c r="C36" s="90"/>
      <c r="D36" s="76">
        <f>投入係数表!AE36</f>
        <v>0</v>
      </c>
      <c r="E36" s="77">
        <f t="shared" si="0"/>
        <v>0</v>
      </c>
      <c r="F36" s="76">
        <f>分析係数表!C39</f>
        <v>1</v>
      </c>
      <c r="G36" s="77">
        <f t="shared" si="1"/>
        <v>0</v>
      </c>
      <c r="H36" s="77">
        <v>2.2488946144257685E-2</v>
      </c>
      <c r="I36" s="77">
        <f t="shared" si="2"/>
        <v>2.2488946144257685E-2</v>
      </c>
      <c r="J36" s="76">
        <f>分析係数表!G39</f>
        <v>0.35147550111358572</v>
      </c>
      <c r="K36" s="78">
        <f t="shared" si="3"/>
        <v>7.904313615569411E-3</v>
      </c>
      <c r="L36" s="79"/>
      <c r="M36" s="80"/>
      <c r="N36" s="81">
        <f>分析係数表!H39</f>
        <v>4.1114708114391111E-3</v>
      </c>
      <c r="O36" s="82">
        <f t="shared" si="4"/>
        <v>8.3201502950511382E-3</v>
      </c>
      <c r="P36" s="76">
        <f>分析係数表!C39</f>
        <v>1</v>
      </c>
      <c r="Q36" s="82">
        <f t="shared" si="5"/>
        <v>8.3201502950511382E-3</v>
      </c>
      <c r="R36" s="83">
        <v>4.3990920280654759E-2</v>
      </c>
      <c r="S36" s="84">
        <f t="shared" si="6"/>
        <v>6.6479866424912437E-2</v>
      </c>
      <c r="T36" s="85">
        <f>分析係数表!F39</f>
        <v>0.70211581291759462</v>
      </c>
      <c r="U36" s="86">
        <f t="shared" si="7"/>
        <v>4.6676565457580498E-2</v>
      </c>
      <c r="V36" s="87">
        <f>分析係数表!D39</f>
        <v>7.4053452115812921E-2</v>
      </c>
      <c r="W36" s="88">
        <f t="shared" si="8"/>
        <v>0</v>
      </c>
      <c r="X36" s="76">
        <f>分析係数表!E39</f>
        <v>9.3819599109131402E-2</v>
      </c>
      <c r="Y36" s="89">
        <f t="shared" si="9"/>
        <v>0</v>
      </c>
    </row>
    <row r="37" spans="1:25" x14ac:dyDescent="0.2">
      <c r="A37" s="6" t="s">
        <v>25</v>
      </c>
      <c r="B37" s="5" t="s">
        <v>40</v>
      </c>
      <c r="C37" s="90"/>
      <c r="D37" s="76">
        <f>投入係数表!AE37</f>
        <v>0</v>
      </c>
      <c r="E37" s="77">
        <f t="shared" si="0"/>
        <v>0</v>
      </c>
      <c r="F37" s="76">
        <f>分析係数表!C40</f>
        <v>0.87072171446580526</v>
      </c>
      <c r="G37" s="77">
        <f t="shared" si="1"/>
        <v>0</v>
      </c>
      <c r="H37" s="77">
        <v>7.8878953317954384E-4</v>
      </c>
      <c r="I37" s="77">
        <f t="shared" si="2"/>
        <v>7.8878953317954384E-4</v>
      </c>
      <c r="J37" s="76">
        <f>分析係数表!G40</f>
        <v>0.51632160548710782</v>
      </c>
      <c r="K37" s="78">
        <f t="shared" si="3"/>
        <v>4.0726907816268838E-4</v>
      </c>
      <c r="L37" s="79"/>
      <c r="M37" s="80"/>
      <c r="N37" s="81">
        <f>分析係数表!H40</f>
        <v>3.2209723436344248E-2</v>
      </c>
      <c r="O37" s="82">
        <f t="shared" si="4"/>
        <v>6.5180990512398285E-2</v>
      </c>
      <c r="P37" s="76">
        <f>分析係数表!C40</f>
        <v>0.87072171446580526</v>
      </c>
      <c r="Q37" s="82">
        <f t="shared" si="5"/>
        <v>5.6754503809534819E-2</v>
      </c>
      <c r="R37" s="83">
        <v>5.6870848768498683E-2</v>
      </c>
      <c r="S37" s="84">
        <f t="shared" si="6"/>
        <v>5.765963830167823E-2</v>
      </c>
      <c r="T37" s="85">
        <f>分析係数表!F40</f>
        <v>0.71084719928870821</v>
      </c>
      <c r="U37" s="86">
        <f t="shared" si="7"/>
        <v>4.0987192398747894E-2</v>
      </c>
      <c r="V37" s="87">
        <f>分析係数表!D40</f>
        <v>7.6590880223548832E-2</v>
      </c>
      <c r="W37" s="88">
        <f t="shared" si="8"/>
        <v>0</v>
      </c>
      <c r="X37" s="76">
        <f>分析係数表!E40</f>
        <v>4.8520259113425633E-2</v>
      </c>
      <c r="Y37" s="89">
        <f t="shared" si="9"/>
        <v>0</v>
      </c>
    </row>
    <row r="38" spans="1:25" x14ac:dyDescent="0.2">
      <c r="A38" s="6" t="s">
        <v>26</v>
      </c>
      <c r="B38" s="5" t="s">
        <v>277</v>
      </c>
      <c r="C38" s="90"/>
      <c r="D38" s="76">
        <f>投入係数表!AE38</f>
        <v>0</v>
      </c>
      <c r="E38" s="77">
        <f t="shared" si="0"/>
        <v>0</v>
      </c>
      <c r="F38" s="76">
        <f>分析係数表!C41</f>
        <v>0.84583808437856334</v>
      </c>
      <c r="G38" s="77">
        <f t="shared" si="1"/>
        <v>0</v>
      </c>
      <c r="H38" s="77">
        <v>6.9603216639759163E-4</v>
      </c>
      <c r="I38" s="77">
        <f t="shared" si="2"/>
        <v>6.9603216639759163E-4</v>
      </c>
      <c r="J38" s="76">
        <f>分析係数表!G41</f>
        <v>0.44301808878315901</v>
      </c>
      <c r="K38" s="78">
        <f t="shared" si="3"/>
        <v>3.0835484008906276E-4</v>
      </c>
      <c r="L38" s="79"/>
      <c r="M38" s="80"/>
      <c r="N38" s="81">
        <f>分析係数表!H41</f>
        <v>7.1326333586297655E-2</v>
      </c>
      <c r="O38" s="82">
        <f t="shared" si="4"/>
        <v>0.14433905593634275</v>
      </c>
      <c r="P38" s="76">
        <f>分析係数表!C41</f>
        <v>0.84583808437856334</v>
      </c>
      <c r="Q38" s="82">
        <f t="shared" si="5"/>
        <v>0.12208747057420645</v>
      </c>
      <c r="R38" s="83">
        <v>0.12463440643249979</v>
      </c>
      <c r="S38" s="84">
        <f t="shared" si="6"/>
        <v>0.12533043859889739</v>
      </c>
      <c r="T38" s="85">
        <f>分析係数表!F41</f>
        <v>0.54692759998204588</v>
      </c>
      <c r="U38" s="86">
        <f t="shared" si="7"/>
        <v>6.8546675987592121E-2</v>
      </c>
      <c r="V38" s="87">
        <f>分析係数表!D41</f>
        <v>0.14515911845235424</v>
      </c>
      <c r="W38" s="88">
        <f t="shared" si="8"/>
        <v>0</v>
      </c>
      <c r="X38" s="76">
        <f>分析係数表!E41</f>
        <v>0.14242111405359306</v>
      </c>
      <c r="Y38" s="89">
        <f t="shared" si="9"/>
        <v>0</v>
      </c>
    </row>
    <row r="39" spans="1:25" x14ac:dyDescent="0.2">
      <c r="A39" s="6" t="s">
        <v>51</v>
      </c>
      <c r="B39" s="5" t="s">
        <v>368</v>
      </c>
      <c r="C39" s="90"/>
      <c r="D39" s="76">
        <f>投入係数表!AE39</f>
        <v>5.8156440825821461E-5</v>
      </c>
      <c r="E39" s="77">
        <f>$C$33*D39</f>
        <v>5.815644082582146E-3</v>
      </c>
      <c r="F39" s="76">
        <f>分析係数表!C42</f>
        <v>0.23407560849300879</v>
      </c>
      <c r="G39" s="77">
        <f>E39*F39</f>
        <v>1.3613004274091818E-3</v>
      </c>
      <c r="H39" s="77">
        <v>3.8766432039974339E-3</v>
      </c>
      <c r="I39" s="77">
        <f>C39+H39</f>
        <v>3.8766432039974339E-3</v>
      </c>
      <c r="J39" s="76">
        <f>分析係数表!G42</f>
        <v>0.48351648351648352</v>
      </c>
      <c r="K39" s="78">
        <f>I39*J39</f>
        <v>1.8744208898449132E-3</v>
      </c>
      <c r="L39" s="79"/>
      <c r="M39" s="80"/>
      <c r="N39" s="81">
        <f>分析係数表!H42</f>
        <v>1.4092354393413963E-2</v>
      </c>
      <c r="O39" s="82">
        <f t="shared" si="4"/>
        <v>2.8517898324392568E-2</v>
      </c>
      <c r="P39" s="76">
        <f>分析係数表!C42</f>
        <v>0.23407560849300879</v>
      </c>
      <c r="Q39" s="82">
        <f>O39*P39</f>
        <v>6.6753444032239461E-3</v>
      </c>
      <c r="R39" s="83">
        <v>7.1187453314938767E-3</v>
      </c>
      <c r="S39" s="84">
        <f>I39+R39</f>
        <v>1.0995388535491311E-2</v>
      </c>
      <c r="T39" s="85">
        <f>分析係数表!F42</f>
        <v>0.55384615384615388</v>
      </c>
      <c r="U39" s="86">
        <f>S39*T39</f>
        <v>6.0897536504259569E-3</v>
      </c>
      <c r="V39" s="87">
        <f>分析係数表!D42</f>
        <v>0.66153846153846152</v>
      </c>
      <c r="W39" s="88">
        <f>ROUND(S39*V39,0)</f>
        <v>0</v>
      </c>
      <c r="X39" s="76">
        <f>分析係数表!E42</f>
        <v>0.56483516483516483</v>
      </c>
      <c r="Y39" s="89">
        <f>ROUND(S39*X39,0)</f>
        <v>0</v>
      </c>
    </row>
    <row r="40" spans="1:25" x14ac:dyDescent="0.2">
      <c r="A40" s="6" t="s">
        <v>195</v>
      </c>
      <c r="B40" s="5" t="s">
        <v>41</v>
      </c>
      <c r="C40" s="90"/>
      <c r="D40" s="76">
        <f>投入係数表!AE40</f>
        <v>9.0142483280023257E-3</v>
      </c>
      <c r="E40" s="77">
        <f>$C$33*D40</f>
        <v>0.90142483280023256</v>
      </c>
      <c r="F40" s="76">
        <f>分析係数表!C43</f>
        <v>0.27699973067600325</v>
      </c>
      <c r="G40" s="77">
        <f>E40*F40</f>
        <v>0.24969443591032567</v>
      </c>
      <c r="H40" s="77">
        <v>0.40746892226010312</v>
      </c>
      <c r="I40" s="77">
        <f>C40+H40</f>
        <v>0.40746892226010312</v>
      </c>
      <c r="J40" s="76">
        <f>分析係数表!G43</f>
        <v>0.36947234730400647</v>
      </c>
      <c r="K40" s="78">
        <f>I40*J40</f>
        <v>0.15054849916087404</v>
      </c>
      <c r="L40" s="79"/>
      <c r="M40" s="80"/>
      <c r="N40" s="81">
        <f>分析係数表!H43</f>
        <v>3.8415354614357487E-2</v>
      </c>
      <c r="O40" s="82">
        <f t="shared" si="4"/>
        <v>7.7738974368947431E-2</v>
      </c>
      <c r="P40" s="76">
        <f>分析係数表!C43</f>
        <v>0.27699973067600325</v>
      </c>
      <c r="Q40" s="82">
        <f>O40*P40</f>
        <v>2.1533674963227157E-2</v>
      </c>
      <c r="R40" s="83">
        <v>3.7341707426654554E-2</v>
      </c>
      <c r="S40" s="84">
        <f>I40+R40</f>
        <v>0.44481062968675766</v>
      </c>
      <c r="T40" s="85">
        <f>分析係数表!F43</f>
        <v>0.59762152176423045</v>
      </c>
      <c r="U40" s="86">
        <f>S40*T40</f>
        <v>0.26582840541030567</v>
      </c>
      <c r="V40" s="87">
        <f>分析係数表!D43</f>
        <v>0.12735249971134974</v>
      </c>
      <c r="W40" s="88">
        <f>ROUND(S40*V40,0)</f>
        <v>0</v>
      </c>
      <c r="X40" s="76">
        <f>分析係数表!E43</f>
        <v>0.10079667474887426</v>
      </c>
      <c r="Y40" s="89">
        <f>ROUND(S40*X40,0)</f>
        <v>0</v>
      </c>
    </row>
    <row r="41" spans="1:25" x14ac:dyDescent="0.2">
      <c r="A41" s="6" t="s">
        <v>341</v>
      </c>
      <c r="B41" s="5" t="s">
        <v>42</v>
      </c>
      <c r="C41" s="90"/>
      <c r="D41" s="76">
        <f>投入係数表!AE41</f>
        <v>3.4893864495492874E-4</v>
      </c>
      <c r="E41" s="77">
        <f>$C$33*D41</f>
        <v>3.4893864495492873E-2</v>
      </c>
      <c r="F41" s="76">
        <f>分析係数表!C44</f>
        <v>0.49584741394123377</v>
      </c>
      <c r="G41" s="77">
        <f>E41*F41</f>
        <v>1.7302032472505974E-2</v>
      </c>
      <c r="H41" s="77">
        <v>1.8351132578331101E-2</v>
      </c>
      <c r="I41" s="77">
        <f>C41+H41</f>
        <v>1.8351132578331101E-2</v>
      </c>
      <c r="J41" s="76">
        <f>分析係数表!G44</f>
        <v>0.26302305721605468</v>
      </c>
      <c r="K41" s="78">
        <f>I41*J41</f>
        <v>4.8267709941297865E-3</v>
      </c>
      <c r="L41" s="79"/>
      <c r="M41" s="80"/>
      <c r="N41" s="81">
        <f>分析係数表!H44</f>
        <v>0.12140366382001748</v>
      </c>
      <c r="O41" s="82">
        <f t="shared" si="4"/>
        <v>0.24567770894592589</v>
      </c>
      <c r="P41" s="76">
        <f>分析係数表!C44</f>
        <v>0.49584741394123377</v>
      </c>
      <c r="Q41" s="82">
        <f>O41*P41</f>
        <v>0.12181865664384446</v>
      </c>
      <c r="R41" s="83">
        <v>0.12404622748176716</v>
      </c>
      <c r="S41" s="84">
        <f>I41+R41</f>
        <v>0.14239736006009826</v>
      </c>
      <c r="T41" s="85">
        <f>分析係数表!F44</f>
        <v>0.50173640762880733</v>
      </c>
      <c r="U41" s="86">
        <f>S41*T41</f>
        <v>7.1445939892379504E-2</v>
      </c>
      <c r="V41" s="87">
        <f>分析係数表!D44</f>
        <v>0.16572729860518076</v>
      </c>
      <c r="W41" s="88">
        <f>ROUND(S41*V41,0)</f>
        <v>0</v>
      </c>
      <c r="X41" s="76">
        <f>分析係数表!E44</f>
        <v>0.11534301167093652</v>
      </c>
      <c r="Y41" s="89">
        <f>ROUND(S41*X41,0)</f>
        <v>0</v>
      </c>
    </row>
    <row r="42" spans="1:25" x14ac:dyDescent="0.2">
      <c r="A42" s="6" t="s">
        <v>342</v>
      </c>
      <c r="B42" s="5" t="s">
        <v>279</v>
      </c>
      <c r="C42" s="90"/>
      <c r="D42" s="76">
        <f>投入係数表!AE42</f>
        <v>5.8156440825821461E-5</v>
      </c>
      <c r="E42" s="77">
        <f>$C$33*D42</f>
        <v>5.815644082582146E-3</v>
      </c>
      <c r="F42" s="76">
        <f>分析係数表!C45</f>
        <v>1</v>
      </c>
      <c r="G42" s="77">
        <f>E42*F42</f>
        <v>5.815644082582146E-3</v>
      </c>
      <c r="H42" s="77">
        <v>2.7693929435747257E-2</v>
      </c>
      <c r="I42" s="77">
        <f>C42+H42</f>
        <v>2.7693929435747257E-2</v>
      </c>
      <c r="J42" s="76">
        <f>分析係数表!G45</f>
        <v>0</v>
      </c>
      <c r="K42" s="78">
        <f>I42*J42</f>
        <v>0</v>
      </c>
      <c r="L42" s="79"/>
      <c r="M42" s="80"/>
      <c r="N42" s="81">
        <f>分析係数表!H45</f>
        <v>0</v>
      </c>
      <c r="O42" s="82">
        <f t="shared" si="4"/>
        <v>0</v>
      </c>
      <c r="P42" s="76">
        <f>分析係数表!C45</f>
        <v>1</v>
      </c>
      <c r="Q42" s="82">
        <f>O42*P42</f>
        <v>0</v>
      </c>
      <c r="R42" s="83">
        <v>2.358892024293938E-3</v>
      </c>
      <c r="S42" s="84">
        <f>I42+R42</f>
        <v>3.0052821460041193E-2</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投入係数表!AE43</f>
        <v>6.9787728990985747E-4</v>
      </c>
      <c r="E43" s="77">
        <f>$C$33*D43</f>
        <v>6.9787728990985745E-2</v>
      </c>
      <c r="F43" s="76">
        <f>分析係数表!C46</f>
        <v>1</v>
      </c>
      <c r="G43" s="77">
        <f>E43*F43</f>
        <v>6.9787728990985745E-2</v>
      </c>
      <c r="H43" s="77">
        <v>0.11853272972276693</v>
      </c>
      <c r="I43" s="77">
        <f>C43+H43</f>
        <v>0.11853272972276693</v>
      </c>
      <c r="J43" s="76">
        <f>分析係数表!G46</f>
        <v>9.2759598041741824E-3</v>
      </c>
      <c r="K43" s="78">
        <f>I43*J43</f>
        <v>1.0995048363874283E-3</v>
      </c>
      <c r="L43" s="79"/>
      <c r="M43" s="80"/>
      <c r="N43" s="81">
        <f>分析係数表!H46</f>
        <v>9.0452357851660434E-2</v>
      </c>
      <c r="O43" s="82">
        <f t="shared" si="4"/>
        <v>0.18304330649112502</v>
      </c>
      <c r="P43" s="76">
        <f>分析係数表!C46</f>
        <v>1</v>
      </c>
      <c r="Q43" s="82">
        <f>O43*P43</f>
        <v>0.18304330649112502</v>
      </c>
      <c r="R43" s="83">
        <v>0.18801031006898275</v>
      </c>
      <c r="S43" s="84">
        <f>I43+R43</f>
        <v>0.30654303979174968</v>
      </c>
      <c r="T43" s="85">
        <f>分析係数表!F46</f>
        <v>0.31349308597440523</v>
      </c>
      <c r="U43" s="86">
        <f>S43*T43</f>
        <v>9.6099123528290503E-2</v>
      </c>
      <c r="V43" s="87">
        <f>分析係数表!D46</f>
        <v>1.71777033410633E-4</v>
      </c>
      <c r="W43" s="88">
        <f>ROUND(S43*V43,0)</f>
        <v>0</v>
      </c>
      <c r="X43" s="76">
        <f>分析係数表!E46</f>
        <v>5.1533110023189901E-4</v>
      </c>
      <c r="Y43" s="89">
        <f>ROUND(S43*X43,0)</f>
        <v>0</v>
      </c>
    </row>
    <row r="44" spans="1:25" x14ac:dyDescent="0.2">
      <c r="A44" s="192">
        <v>40</v>
      </c>
      <c r="B44" s="14" t="s">
        <v>151</v>
      </c>
      <c r="C44" s="197">
        <f>SUM(C5:C43)</f>
        <v>100</v>
      </c>
      <c r="D44" s="92">
        <f>投入係数表!AE44</f>
        <v>0.11288165164291945</v>
      </c>
      <c r="E44" s="91">
        <f>SUM(E5:E43)</f>
        <v>11.288165164291948</v>
      </c>
      <c r="F44" s="92">
        <f>分析係数表!C47</f>
        <v>0.37574754530031729</v>
      </c>
      <c r="G44" s="91">
        <f>SUM(G5:G43)</f>
        <v>5.5517527518375083</v>
      </c>
      <c r="H44" s="91">
        <f>SUM(H5:H43)</f>
        <v>6.3127114625048604</v>
      </c>
      <c r="I44" s="91">
        <f>SUM(I5:I43)</f>
        <v>106.31271146250486</v>
      </c>
      <c r="J44" s="92">
        <f>分析係数表!G47</f>
        <v>0.18377890112838052</v>
      </c>
      <c r="K44" s="93">
        <f>SUM(K5:K43)</f>
        <v>3.2257863188564371</v>
      </c>
      <c r="L44" s="94">
        <f>最終需要_まとめ!$L$33</f>
        <v>0.62733333333333341</v>
      </c>
      <c r="M44" s="91">
        <f>K44*L44</f>
        <v>2.023643284029272</v>
      </c>
      <c r="N44" s="95">
        <f>分析係数表!H47</f>
        <v>1</v>
      </c>
      <c r="O44" s="96">
        <f>SUM(O5:O43)</f>
        <v>2.023643284029272</v>
      </c>
      <c r="P44" s="92">
        <f>分析係数表!C47</f>
        <v>0.37574754530031729</v>
      </c>
      <c r="Q44" s="96">
        <f>SUM(Q5:Q43)</f>
        <v>0.86904329476143571</v>
      </c>
      <c r="R44" s="91">
        <f>SUM(R5:R43)</f>
        <v>1.0340884085916999</v>
      </c>
      <c r="S44" s="97">
        <f>SUM(S5:S43)</f>
        <v>107.34679987109655</v>
      </c>
      <c r="T44" s="98">
        <f>分析係数表!F47</f>
        <v>0.42462652784065186</v>
      </c>
      <c r="U44" s="99">
        <f>SUM(U5:U43)</f>
        <v>93.054638233754261</v>
      </c>
      <c r="V44" s="100">
        <f>分析係数表!D47</f>
        <v>4.7224737186258234E-2</v>
      </c>
      <c r="W44" s="101">
        <f>SUM(W5:W43)</f>
        <v>1</v>
      </c>
      <c r="X44" s="92">
        <f>分析係数表!E47</f>
        <v>3.9558288483141357E-2</v>
      </c>
      <c r="Y44" s="102">
        <f>SUM(Y5:Y43)</f>
        <v>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2015年赤穂市産業連関表</v>
      </c>
      <c r="H1" s="401"/>
      <c r="I1" s="401"/>
    </row>
    <row r="2" spans="1:25" x14ac:dyDescent="0.2">
      <c r="B2" s="3" t="s">
        <v>378</v>
      </c>
      <c r="S2" s="3" t="s">
        <v>153</v>
      </c>
      <c r="U2" s="64" t="s">
        <v>210</v>
      </c>
      <c r="W2" s="3" t="s">
        <v>130</v>
      </c>
      <c r="Y2" s="3" t="s">
        <v>154</v>
      </c>
    </row>
    <row r="3" spans="1:25" ht="44" x14ac:dyDescent="0.2">
      <c r="B3" s="65"/>
      <c r="C3" s="66" t="s">
        <v>228</v>
      </c>
      <c r="D3" s="66" t="s">
        <v>382</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投入係数表!AF5</f>
        <v>1.0114291493880854E-4</v>
      </c>
      <c r="E5" s="77">
        <f t="shared" ref="E5:E38" si="0">$C$34*D5</f>
        <v>1.0114291493880854E-2</v>
      </c>
      <c r="F5" s="76">
        <f>分析係数表!C8</f>
        <v>1</v>
      </c>
      <c r="G5" s="77">
        <f t="shared" ref="G5:G38" si="1">E5*F5</f>
        <v>1.0114291493880854E-2</v>
      </c>
      <c r="H5" s="77">
        <f t="array" ref="H5:H43">MMULT(逆行列係数!C5:AO43,'30'!G5:G43)</f>
        <v>1.5264181004307584E-2</v>
      </c>
      <c r="I5" s="77">
        <f t="shared" ref="I5:I38" si="2">C5+H5</f>
        <v>1.5264181004307584E-2</v>
      </c>
      <c r="J5" s="76">
        <f>分析係数表!G8</f>
        <v>0.11972098922003804</v>
      </c>
      <c r="K5" s="78">
        <f t="shared" ref="K5:K38" si="3">I5*J5</f>
        <v>1.8274428494694176E-3</v>
      </c>
      <c r="L5" s="79" t="s">
        <v>187</v>
      </c>
      <c r="M5" s="80" t="s">
        <v>187</v>
      </c>
      <c r="N5" s="81">
        <f>分析係数表!H8</f>
        <v>1.236323115495826E-2</v>
      </c>
      <c r="O5" s="82">
        <f t="shared" ref="O5:O43" si="4">$M$44*N5</f>
        <v>0.34504007459787456</v>
      </c>
      <c r="P5" s="76">
        <f>分析係数表!C8</f>
        <v>1</v>
      </c>
      <c r="Q5" s="82">
        <f t="shared" ref="Q5:Q38" si="5">O5*P5</f>
        <v>0.34504007459787456</v>
      </c>
      <c r="R5" s="83">
        <f t="array" ref="R5:R43">MMULT(逆行列係数!C5:AO43,'30'!Q5:Q43)</f>
        <v>0.46130955010526264</v>
      </c>
      <c r="S5" s="84">
        <f t="shared" ref="S5:S38" si="6">I5+R5</f>
        <v>0.47657373110957024</v>
      </c>
      <c r="T5" s="85">
        <f>分析係数表!F8</f>
        <v>0.45136334812935952</v>
      </c>
      <c r="U5" s="86">
        <f t="shared" ref="U5:U38" si="7">S5*T5</f>
        <v>0.21510791490411674</v>
      </c>
      <c r="V5" s="87">
        <f>分析係数表!D8</f>
        <v>6.2777425491439443E-2</v>
      </c>
      <c r="W5" s="88">
        <f t="shared" ref="W5:W38" si="8">ROUND(S5*V5,0)</f>
        <v>0</v>
      </c>
      <c r="X5" s="76">
        <f>分析係数表!E8</f>
        <v>5.7324032974001266E-2</v>
      </c>
      <c r="Y5" s="89">
        <f t="shared" ref="Y5:Y38" si="9">ROUND(S5*X5,0)</f>
        <v>0</v>
      </c>
    </row>
    <row r="6" spans="1:25" x14ac:dyDescent="0.2">
      <c r="A6" s="6" t="s">
        <v>220</v>
      </c>
      <c r="B6" s="5" t="s">
        <v>266</v>
      </c>
      <c r="C6" s="90"/>
      <c r="D6" s="76">
        <f>投入係数表!AF6</f>
        <v>0</v>
      </c>
      <c r="E6" s="77">
        <f t="shared" si="0"/>
        <v>0</v>
      </c>
      <c r="F6" s="76">
        <f>分析係数表!C9</f>
        <v>2.7906976744186074E-2</v>
      </c>
      <c r="G6" s="77">
        <f t="shared" si="1"/>
        <v>0</v>
      </c>
      <c r="H6" s="77">
        <v>1.0042526655093232E-4</v>
      </c>
      <c r="I6" s="77">
        <f t="shared" si="2"/>
        <v>1.0042526655093232E-4</v>
      </c>
      <c r="J6" s="76">
        <f>分析係数表!G9</f>
        <v>0.2857142857142857</v>
      </c>
      <c r="K6" s="78">
        <f t="shared" si="3"/>
        <v>2.8692933300266374E-5</v>
      </c>
      <c r="L6" s="79"/>
      <c r="M6" s="80"/>
      <c r="N6" s="81">
        <f>分析係数表!H9</f>
        <v>6.5322433452770924E-4</v>
      </c>
      <c r="O6" s="82">
        <f t="shared" si="4"/>
        <v>1.8230555612008915E-2</v>
      </c>
      <c r="P6" s="76">
        <f>分析係数表!C9</f>
        <v>2.7906976744186074E-2</v>
      </c>
      <c r="Q6" s="82">
        <f t="shared" si="5"/>
        <v>5.0875969149792371E-4</v>
      </c>
      <c r="R6" s="83">
        <v>6.0393221414468837E-4</v>
      </c>
      <c r="S6" s="84">
        <f t="shared" si="6"/>
        <v>7.0435748069562064E-4</v>
      </c>
      <c r="T6" s="85">
        <f>分析係数表!F9</f>
        <v>0.7142857142857143</v>
      </c>
      <c r="U6" s="86">
        <f t="shared" si="7"/>
        <v>5.031124862111576E-4</v>
      </c>
      <c r="V6" s="87">
        <f>分析係数表!D9</f>
        <v>0</v>
      </c>
      <c r="W6" s="88">
        <f t="shared" si="8"/>
        <v>0</v>
      </c>
      <c r="X6" s="76">
        <f>分析係数表!E9</f>
        <v>0</v>
      </c>
      <c r="Y6" s="89">
        <f t="shared" si="9"/>
        <v>0</v>
      </c>
    </row>
    <row r="7" spans="1:25" x14ac:dyDescent="0.2">
      <c r="A7" s="6" t="s">
        <v>221</v>
      </c>
      <c r="B7" s="5" t="s">
        <v>267</v>
      </c>
      <c r="C7" s="90"/>
      <c r="D7" s="76">
        <f>投入係数表!AF7</f>
        <v>0</v>
      </c>
      <c r="E7" s="77">
        <f t="shared" si="0"/>
        <v>0</v>
      </c>
      <c r="F7" s="76">
        <f>分析係数表!C10</f>
        <v>1</v>
      </c>
      <c r="G7" s="77">
        <f t="shared" si="1"/>
        <v>0</v>
      </c>
      <c r="H7" s="77">
        <v>5.1486873122138918E-3</v>
      </c>
      <c r="I7" s="77">
        <f t="shared" si="2"/>
        <v>5.1486873122138918E-3</v>
      </c>
      <c r="J7" s="76">
        <f>分析係数表!G10</f>
        <v>0.17979610750695088</v>
      </c>
      <c r="K7" s="78">
        <f t="shared" si="3"/>
        <v>9.2571393750648281E-4</v>
      </c>
      <c r="L7" s="79"/>
      <c r="M7" s="80"/>
      <c r="N7" s="81">
        <f>分析係数表!H10</f>
        <v>1.2488112277735618E-3</v>
      </c>
      <c r="O7" s="82">
        <f t="shared" si="4"/>
        <v>3.4852532787664099E-2</v>
      </c>
      <c r="P7" s="76">
        <f>分析係数表!C10</f>
        <v>1</v>
      </c>
      <c r="Q7" s="82">
        <f t="shared" si="5"/>
        <v>3.4852532787664099E-2</v>
      </c>
      <c r="R7" s="83">
        <v>5.0824864024499587E-2</v>
      </c>
      <c r="S7" s="84">
        <f t="shared" si="6"/>
        <v>5.597355133671348E-2</v>
      </c>
      <c r="T7" s="85">
        <f>分析係数表!F10</f>
        <v>0.51899907321594063</v>
      </c>
      <c r="U7" s="86">
        <f t="shared" si="7"/>
        <v>2.9050221268359169E-2</v>
      </c>
      <c r="V7" s="87">
        <f>分析係数表!D10</f>
        <v>9.8239110287303061E-2</v>
      </c>
      <c r="W7" s="88">
        <f t="shared" si="8"/>
        <v>0</v>
      </c>
      <c r="X7" s="76">
        <f>分析係数表!E10</f>
        <v>2.9657089898053754E-2</v>
      </c>
      <c r="Y7" s="89">
        <f t="shared" si="9"/>
        <v>0</v>
      </c>
    </row>
    <row r="8" spans="1:25" x14ac:dyDescent="0.2">
      <c r="A8" s="6" t="s">
        <v>222</v>
      </c>
      <c r="B8" s="5" t="s">
        <v>27</v>
      </c>
      <c r="C8" s="90"/>
      <c r="D8" s="76">
        <f>投入係数表!AF8</f>
        <v>0</v>
      </c>
      <c r="E8" s="77">
        <f t="shared" si="0"/>
        <v>0</v>
      </c>
      <c r="F8" s="76">
        <f>分析係数表!C11</f>
        <v>4.7758906908440535E-3</v>
      </c>
      <c r="G8" s="77">
        <f t="shared" si="1"/>
        <v>0</v>
      </c>
      <c r="H8" s="77">
        <v>2.6100630020683196E-3</v>
      </c>
      <c r="I8" s="77">
        <f t="shared" si="2"/>
        <v>2.6100630020683196E-3</v>
      </c>
      <c r="J8" s="76">
        <f>分析係数表!G11</f>
        <v>0.34306569343065696</v>
      </c>
      <c r="K8" s="78">
        <f t="shared" si="3"/>
        <v>8.9542307370227032E-4</v>
      </c>
      <c r="L8" s="79"/>
      <c r="M8" s="80"/>
      <c r="N8" s="81">
        <f>分析係数表!H11</f>
        <v>-1.9212480427285565E-5</v>
      </c>
      <c r="O8" s="82">
        <f t="shared" si="4"/>
        <v>-5.3619281211790917E-4</v>
      </c>
      <c r="P8" s="76">
        <f>分析係数表!C11</f>
        <v>4.7758906908440535E-3</v>
      </c>
      <c r="Q8" s="82">
        <f t="shared" si="5"/>
        <v>-2.5607982598914169E-6</v>
      </c>
      <c r="R8" s="83">
        <v>1.5616601961268208E-3</v>
      </c>
      <c r="S8" s="84">
        <f t="shared" si="6"/>
        <v>4.1717231981951404E-3</v>
      </c>
      <c r="T8" s="85">
        <f>分析係数表!F11</f>
        <v>0.56569343065693434</v>
      </c>
      <c r="U8" s="86">
        <f t="shared" si="7"/>
        <v>2.3599164077381272E-3</v>
      </c>
      <c r="V8" s="87">
        <f>分析係数表!D11</f>
        <v>8.0291970802919707E-2</v>
      </c>
      <c r="W8" s="88">
        <f t="shared" si="8"/>
        <v>0</v>
      </c>
      <c r="X8" s="76">
        <f>分析係数表!E11</f>
        <v>6.9343065693430656E-2</v>
      </c>
      <c r="Y8" s="89">
        <f t="shared" si="9"/>
        <v>0</v>
      </c>
    </row>
    <row r="9" spans="1:25" x14ac:dyDescent="0.2">
      <c r="A9" s="6" t="s">
        <v>223</v>
      </c>
      <c r="B9" s="5" t="s">
        <v>191</v>
      </c>
      <c r="C9" s="90"/>
      <c r="D9" s="76">
        <f>投入係数表!AF9</f>
        <v>4.0457165975523417E-4</v>
      </c>
      <c r="E9" s="77">
        <f t="shared" si="0"/>
        <v>4.0457165975523415E-2</v>
      </c>
      <c r="F9" s="76">
        <f>分析係数表!C12</f>
        <v>2.7665742374590407E-2</v>
      </c>
      <c r="G9" s="77">
        <f t="shared" si="1"/>
        <v>1.1192775310848754E-3</v>
      </c>
      <c r="H9" s="77">
        <v>1.4450194967568233E-3</v>
      </c>
      <c r="I9" s="77">
        <f t="shared" si="2"/>
        <v>1.4450194967568233E-3</v>
      </c>
      <c r="J9" s="76">
        <f>分析係数表!G12</f>
        <v>0.13175675675675674</v>
      </c>
      <c r="K9" s="78">
        <f t="shared" si="3"/>
        <v>1.903910823429598E-4</v>
      </c>
      <c r="L9" s="79"/>
      <c r="M9" s="80"/>
      <c r="N9" s="81">
        <f>分析係数表!H12</f>
        <v>9.8185381223642884E-2</v>
      </c>
      <c r="O9" s="82">
        <f t="shared" si="4"/>
        <v>2.7402133663285753</v>
      </c>
      <c r="P9" s="76">
        <f>分析係数表!C12</f>
        <v>2.7665742374590407E-2</v>
      </c>
      <c r="Q9" s="82">
        <f t="shared" si="5"/>
        <v>7.5810037044255485E-2</v>
      </c>
      <c r="R9" s="83">
        <v>8.5156329297361527E-2</v>
      </c>
      <c r="S9" s="84">
        <f t="shared" si="6"/>
        <v>8.6601348794118349E-2</v>
      </c>
      <c r="T9" s="85">
        <f>分析係数表!F12</f>
        <v>0.37027027027027026</v>
      </c>
      <c r="U9" s="86">
        <f t="shared" si="7"/>
        <v>3.2065904823768143E-2</v>
      </c>
      <c r="V9" s="87">
        <f>分析係数表!D12</f>
        <v>5.1576576576576577E-2</v>
      </c>
      <c r="W9" s="88">
        <f t="shared" si="8"/>
        <v>0</v>
      </c>
      <c r="X9" s="76">
        <f>分析係数表!E12</f>
        <v>4.954954954954955E-2</v>
      </c>
      <c r="Y9" s="89">
        <f t="shared" si="9"/>
        <v>0</v>
      </c>
    </row>
    <row r="10" spans="1:25" x14ac:dyDescent="0.2">
      <c r="A10" s="6" t="s">
        <v>224</v>
      </c>
      <c r="B10" s="5" t="s">
        <v>28</v>
      </c>
      <c r="C10" s="90"/>
      <c r="D10" s="76">
        <f>投入係数表!AF10</f>
        <v>1.5171437240821281E-3</v>
      </c>
      <c r="E10" s="77">
        <f t="shared" si="0"/>
        <v>0.15171437240821281</v>
      </c>
      <c r="F10" s="76">
        <f>分析係数表!C13</f>
        <v>0</v>
      </c>
      <c r="G10" s="77">
        <f t="shared" si="1"/>
        <v>0</v>
      </c>
      <c r="H10" s="77">
        <v>0</v>
      </c>
      <c r="I10" s="77">
        <f t="shared" si="2"/>
        <v>0</v>
      </c>
      <c r="J10" s="76">
        <f>分析係数表!G13</f>
        <v>0.24516960068699012</v>
      </c>
      <c r="K10" s="78">
        <f t="shared" si="3"/>
        <v>0</v>
      </c>
      <c r="L10" s="79"/>
      <c r="M10" s="80"/>
      <c r="N10" s="81">
        <f>分析係数表!H13</f>
        <v>1.522589073862381E-2</v>
      </c>
      <c r="O10" s="82">
        <f t="shared" si="4"/>
        <v>0.42493280360344304</v>
      </c>
      <c r="P10" s="76">
        <f>分析係数表!C13</f>
        <v>0</v>
      </c>
      <c r="Q10" s="82">
        <f t="shared" si="5"/>
        <v>0</v>
      </c>
      <c r="R10" s="83">
        <v>0</v>
      </c>
      <c r="S10" s="84">
        <f t="shared" si="6"/>
        <v>0</v>
      </c>
      <c r="T10" s="85">
        <f>分析係数表!F13</f>
        <v>0.38299699441820523</v>
      </c>
      <c r="U10" s="86">
        <f t="shared" si="7"/>
        <v>0</v>
      </c>
      <c r="V10" s="87">
        <f>分析係数表!D13</f>
        <v>0.13954486904250751</v>
      </c>
      <c r="W10" s="88">
        <f t="shared" si="8"/>
        <v>0</v>
      </c>
      <c r="X10" s="76">
        <f>分析係数表!E13</f>
        <v>0.1348218119364534</v>
      </c>
      <c r="Y10" s="89">
        <f t="shared" si="9"/>
        <v>0</v>
      </c>
    </row>
    <row r="11" spans="1:25" x14ac:dyDescent="0.2">
      <c r="A11" s="6" t="s">
        <v>225</v>
      </c>
      <c r="B11" s="5" t="s">
        <v>268</v>
      </c>
      <c r="C11" s="90"/>
      <c r="D11" s="76">
        <f>投入係数表!AF11</f>
        <v>8.9005765146151512E-3</v>
      </c>
      <c r="E11" s="77">
        <f t="shared" si="0"/>
        <v>0.89005765146151516</v>
      </c>
      <c r="F11" s="76">
        <f>分析係数表!C14</f>
        <v>8.758537565287261E-2</v>
      </c>
      <c r="G11" s="77">
        <f t="shared" si="1"/>
        <v>7.7956033755970364E-2</v>
      </c>
      <c r="H11" s="77">
        <v>0.1084935716422256</v>
      </c>
      <c r="I11" s="77">
        <f t="shared" si="2"/>
        <v>0.1084935716422256</v>
      </c>
      <c r="J11" s="76">
        <f>分析係数表!G14</f>
        <v>0.1675092686215032</v>
      </c>
      <c r="K11" s="78">
        <f t="shared" si="3"/>
        <v>1.817367883592387E-2</v>
      </c>
      <c r="L11" s="79"/>
      <c r="M11" s="80"/>
      <c r="N11" s="81">
        <f>分析係数表!H14</f>
        <v>1.2392049875599189E-3</v>
      </c>
      <c r="O11" s="82">
        <f t="shared" si="4"/>
        <v>3.4584436381605139E-2</v>
      </c>
      <c r="P11" s="76">
        <f>分析係数表!C14</f>
        <v>8.758537565287261E-2</v>
      </c>
      <c r="Q11" s="82">
        <f t="shared" si="5"/>
        <v>3.0290908522257604E-3</v>
      </c>
      <c r="R11" s="83">
        <v>3.5911977320176355E-2</v>
      </c>
      <c r="S11" s="84">
        <f t="shared" si="6"/>
        <v>0.14440554896240196</v>
      </c>
      <c r="T11" s="85">
        <f>分析係数表!F14</f>
        <v>0.31985170205594876</v>
      </c>
      <c r="U11" s="86">
        <f t="shared" si="7"/>
        <v>4.6188360621947915E-2</v>
      </c>
      <c r="V11" s="87">
        <f>分析係数表!D14</f>
        <v>3.3704078193461412E-2</v>
      </c>
      <c r="W11" s="88">
        <f t="shared" si="8"/>
        <v>0</v>
      </c>
      <c r="X11" s="76">
        <f>分析係数表!E14</f>
        <v>2.8985507246376812E-2</v>
      </c>
      <c r="Y11" s="89">
        <f t="shared" si="9"/>
        <v>0</v>
      </c>
    </row>
    <row r="12" spans="1:25" x14ac:dyDescent="0.2">
      <c r="A12" s="6" t="s">
        <v>226</v>
      </c>
      <c r="B12" s="5" t="s">
        <v>29</v>
      </c>
      <c r="C12" s="90"/>
      <c r="D12" s="76">
        <f>投入係数表!AF12</f>
        <v>7.0800040457165978E-4</v>
      </c>
      <c r="E12" s="77">
        <f t="shared" si="0"/>
        <v>7.080004045716598E-2</v>
      </c>
      <c r="F12" s="76">
        <f>分析係数表!C15</f>
        <v>0</v>
      </c>
      <c r="G12" s="77">
        <f t="shared" si="1"/>
        <v>0</v>
      </c>
      <c r="H12" s="77">
        <v>0</v>
      </c>
      <c r="I12" s="77">
        <f t="shared" si="2"/>
        <v>0</v>
      </c>
      <c r="J12" s="76">
        <f>分析係数表!G15</f>
        <v>9.5604813172894237E-2</v>
      </c>
      <c r="K12" s="78">
        <f t="shared" si="3"/>
        <v>0</v>
      </c>
      <c r="L12" s="79"/>
      <c r="M12" s="80"/>
      <c r="N12" s="81">
        <f>分析係数表!H15</f>
        <v>9.0490782812515016E-3</v>
      </c>
      <c r="O12" s="82">
        <f t="shared" si="4"/>
        <v>0.25254681450753524</v>
      </c>
      <c r="P12" s="76">
        <f>分析係数表!C15</f>
        <v>0</v>
      </c>
      <c r="Q12" s="82">
        <f t="shared" si="5"/>
        <v>0</v>
      </c>
      <c r="R12" s="83">
        <v>0</v>
      </c>
      <c r="S12" s="84">
        <f t="shared" si="6"/>
        <v>0</v>
      </c>
      <c r="T12" s="85">
        <f>分析係数表!F15</f>
        <v>0.30347055098163395</v>
      </c>
      <c r="U12" s="86">
        <f t="shared" si="7"/>
        <v>0</v>
      </c>
      <c r="V12" s="87">
        <f>分析係数表!D15</f>
        <v>2.4585180493983533E-2</v>
      </c>
      <c r="W12" s="88">
        <f t="shared" si="8"/>
        <v>0</v>
      </c>
      <c r="X12" s="76">
        <f>分析係数表!E15</f>
        <v>2.2317922735908803E-2</v>
      </c>
      <c r="Y12" s="89">
        <f t="shared" si="9"/>
        <v>0</v>
      </c>
    </row>
    <row r="13" spans="1:25" x14ac:dyDescent="0.2">
      <c r="A13" s="6" t="s">
        <v>227</v>
      </c>
      <c r="B13" s="5" t="s">
        <v>30</v>
      </c>
      <c r="C13" s="90"/>
      <c r="D13" s="76">
        <f>投入係数表!AF13</f>
        <v>3.7726307272175581E-2</v>
      </c>
      <c r="E13" s="77">
        <f t="shared" si="0"/>
        <v>3.7726307272175581</v>
      </c>
      <c r="F13" s="76">
        <f>分析係数表!C16</f>
        <v>0.11006875655518</v>
      </c>
      <c r="G13" s="77">
        <f t="shared" si="1"/>
        <v>0.41524877308670111</v>
      </c>
      <c r="H13" s="77">
        <v>0.4333824015086607</v>
      </c>
      <c r="I13" s="77">
        <f t="shared" si="2"/>
        <v>0.4333824015086607</v>
      </c>
      <c r="J13" s="76">
        <f>分析係数表!G16</f>
        <v>3.3349328214971212E-2</v>
      </c>
      <c r="K13" s="78">
        <f t="shared" si="3"/>
        <v>1.445301195050476E-2</v>
      </c>
      <c r="L13" s="79"/>
      <c r="M13" s="80"/>
      <c r="N13" s="81">
        <f>分析係数表!H16</f>
        <v>1.7877213037589219E-2</v>
      </c>
      <c r="O13" s="82">
        <f t="shared" si="4"/>
        <v>0.49892741167571453</v>
      </c>
      <c r="P13" s="76">
        <f>分析係数表!C16</f>
        <v>0.11006875655518</v>
      </c>
      <c r="Q13" s="82">
        <f t="shared" si="5"/>
        <v>5.4916319814440298E-2</v>
      </c>
      <c r="R13" s="83">
        <v>7.1374169389479561E-2</v>
      </c>
      <c r="S13" s="84">
        <f t="shared" si="6"/>
        <v>0.5047565708981403</v>
      </c>
      <c r="T13" s="85">
        <f>分析係数表!F16</f>
        <v>0.28862763915547024</v>
      </c>
      <c r="U13" s="86">
        <f t="shared" si="7"/>
        <v>0.14568669740654097</v>
      </c>
      <c r="V13" s="87">
        <f>分析係数表!D16</f>
        <v>1.6314779270633396E-2</v>
      </c>
      <c r="W13" s="88">
        <f t="shared" si="8"/>
        <v>0</v>
      </c>
      <c r="X13" s="76">
        <f>分析係数表!E16</f>
        <v>1.6554702495201537E-2</v>
      </c>
      <c r="Y13" s="89">
        <f t="shared" si="9"/>
        <v>0</v>
      </c>
    </row>
    <row r="14" spans="1:25" x14ac:dyDescent="0.2">
      <c r="A14" s="6" t="s">
        <v>2</v>
      </c>
      <c r="B14" s="5" t="s">
        <v>365</v>
      </c>
      <c r="C14" s="90"/>
      <c r="D14" s="76">
        <f>投入係数表!AF14</f>
        <v>2.629715788409022E-3</v>
      </c>
      <c r="E14" s="77">
        <f t="shared" si="0"/>
        <v>0.26297157884090222</v>
      </c>
      <c r="F14" s="76">
        <f>分析係数表!C17</f>
        <v>0.13914449142004481</v>
      </c>
      <c r="G14" s="77">
        <f t="shared" si="1"/>
        <v>3.6591046595743554E-2</v>
      </c>
      <c r="H14" s="77">
        <v>5.846719013116361E-2</v>
      </c>
      <c r="I14" s="77">
        <f t="shared" si="2"/>
        <v>5.846719013116361E-2</v>
      </c>
      <c r="J14" s="76">
        <f>分析係数表!G17</f>
        <v>0.21214924452667283</v>
      </c>
      <c r="K14" s="78">
        <f t="shared" si="3"/>
        <v>1.2403770215923701E-2</v>
      </c>
      <c r="L14" s="79"/>
      <c r="M14" s="80"/>
      <c r="N14" s="81">
        <f>分析係数表!H17</f>
        <v>3.1124218292202617E-3</v>
      </c>
      <c r="O14" s="82">
        <f t="shared" si="4"/>
        <v>8.6863235563101299E-2</v>
      </c>
      <c r="P14" s="76">
        <f>分析係数表!C17</f>
        <v>0.13914449142004481</v>
      </c>
      <c r="Q14" s="82">
        <f t="shared" si="5"/>
        <v>1.2086540735527279E-2</v>
      </c>
      <c r="R14" s="83">
        <v>3.211284118260764E-2</v>
      </c>
      <c r="S14" s="84">
        <f t="shared" si="6"/>
        <v>9.058003131377125E-2</v>
      </c>
      <c r="T14" s="85">
        <f>分析係数表!F17</f>
        <v>0.32223250077089116</v>
      </c>
      <c r="U14" s="86">
        <f t="shared" si="7"/>
        <v>2.9187830010142139E-2</v>
      </c>
      <c r="V14" s="87">
        <f>分析係数表!D17</f>
        <v>3.12981806968856E-2</v>
      </c>
      <c r="W14" s="88">
        <f t="shared" si="8"/>
        <v>0</v>
      </c>
      <c r="X14" s="76">
        <f>分析係数表!E17</f>
        <v>2.8677150786308975E-2</v>
      </c>
      <c r="Y14" s="89">
        <f t="shared" si="9"/>
        <v>0</v>
      </c>
    </row>
    <row r="15" spans="1:25" x14ac:dyDescent="0.2">
      <c r="A15" s="6" t="s">
        <v>3</v>
      </c>
      <c r="B15" s="5" t="s">
        <v>31</v>
      </c>
      <c r="C15" s="90"/>
      <c r="D15" s="76">
        <f>投入係数表!AF15</f>
        <v>0</v>
      </c>
      <c r="E15" s="77">
        <f t="shared" si="0"/>
        <v>0</v>
      </c>
      <c r="F15" s="76">
        <f>分析係数表!C18</f>
        <v>1</v>
      </c>
      <c r="G15" s="77">
        <f t="shared" si="1"/>
        <v>0</v>
      </c>
      <c r="H15" s="77">
        <v>7.1280220715988982E-2</v>
      </c>
      <c r="I15" s="77">
        <f t="shared" si="2"/>
        <v>7.1280220715988982E-2</v>
      </c>
      <c r="J15" s="76">
        <f>分析係数表!G18</f>
        <v>0.2156836946153087</v>
      </c>
      <c r="K15" s="78">
        <f t="shared" si="3"/>
        <v>1.5373981357019168E-2</v>
      </c>
      <c r="L15" s="79"/>
      <c r="M15" s="80"/>
      <c r="N15" s="81">
        <f>分析係数表!H18</f>
        <v>4.8031201068213914E-4</v>
      </c>
      <c r="O15" s="82">
        <f t="shared" si="4"/>
        <v>1.3404820302947731E-2</v>
      </c>
      <c r="P15" s="76">
        <f>分析係数表!C18</f>
        <v>1</v>
      </c>
      <c r="Q15" s="82">
        <f t="shared" si="5"/>
        <v>1.3404820302947731E-2</v>
      </c>
      <c r="R15" s="83">
        <v>5.1863758999144874E-2</v>
      </c>
      <c r="S15" s="84">
        <f t="shared" si="6"/>
        <v>0.12314397971513386</v>
      </c>
      <c r="T15" s="85">
        <f>分析係数表!F18</f>
        <v>0.45886648465511004</v>
      </c>
      <c r="U15" s="86">
        <f t="shared" si="7"/>
        <v>5.6506645078323654E-2</v>
      </c>
      <c r="V15" s="87">
        <f>分析係数表!D18</f>
        <v>2.7301733495608698E-2</v>
      </c>
      <c r="W15" s="88">
        <f t="shared" si="8"/>
        <v>0</v>
      </c>
      <c r="X15" s="76">
        <f>分析係数表!E18</f>
        <v>2.9308246439261866E-2</v>
      </c>
      <c r="Y15" s="89">
        <f t="shared" si="9"/>
        <v>0</v>
      </c>
    </row>
    <row r="16" spans="1:25" x14ac:dyDescent="0.2">
      <c r="A16" s="6" t="s">
        <v>4</v>
      </c>
      <c r="B16" s="5" t="s">
        <v>32</v>
      </c>
      <c r="C16" s="90"/>
      <c r="D16" s="76">
        <f>投入係数表!AF16</f>
        <v>6.0685748963285123E-4</v>
      </c>
      <c r="E16" s="77">
        <f t="shared" si="0"/>
        <v>6.0685748963285123E-2</v>
      </c>
      <c r="F16" s="76">
        <f>分析係数表!C19</f>
        <v>0.27592808390211421</v>
      </c>
      <c r="G16" s="77">
        <f t="shared" si="1"/>
        <v>1.6744902431603977E-2</v>
      </c>
      <c r="H16" s="77">
        <v>3.3627659216435631E-2</v>
      </c>
      <c r="I16" s="77">
        <f t="shared" si="2"/>
        <v>3.3627659216435631E-2</v>
      </c>
      <c r="J16" s="76">
        <f>分析係数表!G19</f>
        <v>5.7631973809848587E-2</v>
      </c>
      <c r="K16" s="78">
        <f t="shared" si="3"/>
        <v>1.9380283752481317E-3</v>
      </c>
      <c r="L16" s="79"/>
      <c r="M16" s="80"/>
      <c r="N16" s="81">
        <f>分析係数表!H19</f>
        <v>-1.2488112277735618E-4</v>
      </c>
      <c r="O16" s="82">
        <f t="shared" si="4"/>
        <v>-3.4852532787664099E-3</v>
      </c>
      <c r="P16" s="76">
        <f>分析係数表!C19</f>
        <v>0.27592808390211421</v>
      </c>
      <c r="Q16" s="82">
        <f t="shared" si="5"/>
        <v>-9.6167925912357655E-4</v>
      </c>
      <c r="R16" s="83">
        <v>1.0103696815658432E-2</v>
      </c>
      <c r="S16" s="84">
        <f t="shared" si="6"/>
        <v>4.3731356032094063E-2</v>
      </c>
      <c r="T16" s="85">
        <f>分析係数表!F19</f>
        <v>0.23987177738371299</v>
      </c>
      <c r="U16" s="86">
        <f t="shared" si="7"/>
        <v>1.0489918098818361E-2</v>
      </c>
      <c r="V16" s="87">
        <f>分析係数表!D19</f>
        <v>7.502387123175556E-4</v>
      </c>
      <c r="W16" s="88">
        <f t="shared" si="8"/>
        <v>0</v>
      </c>
      <c r="X16" s="76">
        <f>分析係数表!E19</f>
        <v>8.1844223161915155E-4</v>
      </c>
      <c r="Y16" s="89">
        <f t="shared" si="9"/>
        <v>0</v>
      </c>
    </row>
    <row r="17" spans="1:25" x14ac:dyDescent="0.2">
      <c r="A17" s="6" t="s">
        <v>5</v>
      </c>
      <c r="B17" s="5" t="s">
        <v>33</v>
      </c>
      <c r="C17" s="90"/>
      <c r="D17" s="76">
        <f>投入係数表!AF17</f>
        <v>0</v>
      </c>
      <c r="E17" s="77">
        <f t="shared" si="0"/>
        <v>0</v>
      </c>
      <c r="F17" s="76">
        <f>分析係数表!C20</f>
        <v>2.5484643868438295E-2</v>
      </c>
      <c r="G17" s="77">
        <f t="shared" si="1"/>
        <v>0</v>
      </c>
      <c r="H17" s="77">
        <v>8.3866187253373871E-4</v>
      </c>
      <c r="I17" s="77">
        <f t="shared" si="2"/>
        <v>8.3866187253373871E-4</v>
      </c>
      <c r="J17" s="76">
        <f>分析係数表!G20</f>
        <v>9.947643979057591E-2</v>
      </c>
      <c r="K17" s="78">
        <f t="shared" si="3"/>
        <v>8.3427097267754112E-5</v>
      </c>
      <c r="L17" s="79"/>
      <c r="M17" s="80"/>
      <c r="N17" s="81">
        <f>分析係数表!H20</f>
        <v>5.9558689324585256E-4</v>
      </c>
      <c r="O17" s="82">
        <f t="shared" si="4"/>
        <v>1.6621977175655188E-2</v>
      </c>
      <c r="P17" s="76">
        <f>分析係数表!C20</f>
        <v>2.5484643868438295E-2</v>
      </c>
      <c r="Q17" s="82">
        <f t="shared" si="5"/>
        <v>4.2360516871088225E-4</v>
      </c>
      <c r="R17" s="83">
        <v>1.730180653256784E-3</v>
      </c>
      <c r="S17" s="84">
        <f t="shared" si="6"/>
        <v>2.5688425257905227E-3</v>
      </c>
      <c r="T17" s="85">
        <f>分析係数表!F20</f>
        <v>0.22338568935427575</v>
      </c>
      <c r="U17" s="86">
        <f t="shared" si="7"/>
        <v>5.7384265846629481E-4</v>
      </c>
      <c r="V17" s="87">
        <f>分析係数表!D20</f>
        <v>0.15532286212914484</v>
      </c>
      <c r="W17" s="88">
        <f t="shared" si="8"/>
        <v>0</v>
      </c>
      <c r="X17" s="76">
        <f>分析係数表!E20</f>
        <v>0.17102966841186737</v>
      </c>
      <c r="Y17" s="89">
        <f t="shared" si="9"/>
        <v>0</v>
      </c>
    </row>
    <row r="18" spans="1:25" x14ac:dyDescent="0.2">
      <c r="A18" s="6" t="s">
        <v>6</v>
      </c>
      <c r="B18" s="5" t="s">
        <v>34</v>
      </c>
      <c r="C18" s="90"/>
      <c r="D18" s="76">
        <f>投入係数表!AF18</f>
        <v>2.1240012137149792E-3</v>
      </c>
      <c r="E18" s="77">
        <f t="shared" si="0"/>
        <v>0.21240012137149791</v>
      </c>
      <c r="F18" s="76">
        <f>分析係数表!C21</f>
        <v>0.22087867795243854</v>
      </c>
      <c r="G18" s="77">
        <f t="shared" si="1"/>
        <v>4.6914658005473946E-2</v>
      </c>
      <c r="H18" s="77">
        <v>6.6757914292944587E-2</v>
      </c>
      <c r="I18" s="77">
        <f t="shared" si="2"/>
        <v>6.6757914292944587E-2</v>
      </c>
      <c r="J18" s="76">
        <f>分析係数表!G21</f>
        <v>0.28511270745603173</v>
      </c>
      <c r="K18" s="78">
        <f t="shared" si="3"/>
        <v>1.903352968817915E-2</v>
      </c>
      <c r="L18" s="79"/>
      <c r="M18" s="80"/>
      <c r="N18" s="81">
        <f>分析係数表!H21</f>
        <v>9.8944274200520651E-4</v>
      </c>
      <c r="O18" s="82">
        <f t="shared" si="4"/>
        <v>2.761392982407232E-2</v>
      </c>
      <c r="P18" s="76">
        <f>分析係数表!C21</f>
        <v>0.22087867795243854</v>
      </c>
      <c r="Q18" s="82">
        <f t="shared" si="5"/>
        <v>6.0993283126125081E-3</v>
      </c>
      <c r="R18" s="83">
        <v>1.8524083166678338E-2</v>
      </c>
      <c r="S18" s="84">
        <f t="shared" si="6"/>
        <v>8.5281997459622921E-2</v>
      </c>
      <c r="T18" s="85">
        <f>分析係数表!F21</f>
        <v>0.42531582858558337</v>
      </c>
      <c r="U18" s="86">
        <f t="shared" si="7"/>
        <v>3.6271783412973137E-2</v>
      </c>
      <c r="V18" s="87">
        <f>分析係数表!D21</f>
        <v>6.1431756254644539E-2</v>
      </c>
      <c r="W18" s="88">
        <f t="shared" si="8"/>
        <v>0</v>
      </c>
      <c r="X18" s="76">
        <f>分析係数表!E21</f>
        <v>5.1523408471637354E-2</v>
      </c>
      <c r="Y18" s="89">
        <f t="shared" si="9"/>
        <v>0</v>
      </c>
    </row>
    <row r="19" spans="1:25" x14ac:dyDescent="0.2">
      <c r="A19" s="6" t="s">
        <v>7</v>
      </c>
      <c r="B19" s="5" t="s">
        <v>269</v>
      </c>
      <c r="C19" s="90"/>
      <c r="D19" s="76">
        <f>投入係数表!AF19</f>
        <v>1.0114291493880854E-4</v>
      </c>
      <c r="E19" s="77">
        <f t="shared" si="0"/>
        <v>1.0114291493880854E-2</v>
      </c>
      <c r="F19" s="76">
        <f>分析係数表!C22</f>
        <v>2.2900763358778664E-2</v>
      </c>
      <c r="G19" s="77">
        <f t="shared" si="1"/>
        <v>2.3162499604307337E-4</v>
      </c>
      <c r="H19" s="77">
        <v>1.2359741071274232E-3</v>
      </c>
      <c r="I19" s="77">
        <f t="shared" si="2"/>
        <v>1.2359741071274232E-3</v>
      </c>
      <c r="J19" s="76">
        <f>分析係数表!G22</f>
        <v>0.19537275064267351</v>
      </c>
      <c r="K19" s="78">
        <f t="shared" si="3"/>
        <v>2.4147566103260707E-4</v>
      </c>
      <c r="L19" s="79"/>
      <c r="M19" s="80"/>
      <c r="N19" s="81">
        <f>分析係数表!H22</f>
        <v>4.8031201068213912E-5</v>
      </c>
      <c r="O19" s="82">
        <f t="shared" si="4"/>
        <v>1.340482030294773E-3</v>
      </c>
      <c r="P19" s="76">
        <f>分析係数表!C22</f>
        <v>2.2900763358778664E-2</v>
      </c>
      <c r="Q19" s="82">
        <f t="shared" si="5"/>
        <v>3.0698061762475773E-5</v>
      </c>
      <c r="R19" s="83">
        <v>3.8652011581359423E-4</v>
      </c>
      <c r="S19" s="84">
        <f t="shared" si="6"/>
        <v>1.6224942229410174E-3</v>
      </c>
      <c r="T19" s="85">
        <f>分析係数表!F22</f>
        <v>0.41388174807197942</v>
      </c>
      <c r="U19" s="86">
        <f t="shared" si="7"/>
        <v>6.7152074522751619E-4</v>
      </c>
      <c r="V19" s="87">
        <f>分析係数表!D22</f>
        <v>2.313624678663239E-2</v>
      </c>
      <c r="W19" s="88">
        <f t="shared" si="8"/>
        <v>0</v>
      </c>
      <c r="X19" s="76">
        <f>分析係数表!E22</f>
        <v>1.713796058269066E-2</v>
      </c>
      <c r="Y19" s="89">
        <f t="shared" si="9"/>
        <v>0</v>
      </c>
    </row>
    <row r="20" spans="1:25" x14ac:dyDescent="0.2">
      <c r="A20" s="6" t="s">
        <v>8</v>
      </c>
      <c r="B20" s="5" t="s">
        <v>270</v>
      </c>
      <c r="C20" s="90"/>
      <c r="D20" s="76">
        <f>投入係数表!AF20</f>
        <v>1.0114291493880854E-4</v>
      </c>
      <c r="E20" s="77">
        <f t="shared" si="0"/>
        <v>1.0114291493880854E-2</v>
      </c>
      <c r="F20" s="76">
        <f>分析係数表!C23</f>
        <v>0</v>
      </c>
      <c r="G20" s="77">
        <f t="shared" si="1"/>
        <v>0</v>
      </c>
      <c r="H20" s="77">
        <v>0</v>
      </c>
      <c r="I20" s="77">
        <f t="shared" si="2"/>
        <v>0</v>
      </c>
      <c r="J20" s="76">
        <f>分析係数表!G23</f>
        <v>0.21568627450980393</v>
      </c>
      <c r="K20" s="78">
        <f t="shared" si="3"/>
        <v>0</v>
      </c>
      <c r="L20" s="79"/>
      <c r="M20" s="80"/>
      <c r="N20" s="81">
        <f>分析係数表!H23</f>
        <v>2.8818720640928347E-5</v>
      </c>
      <c r="O20" s="82">
        <f t="shared" si="4"/>
        <v>8.0428921817686375E-4</v>
      </c>
      <c r="P20" s="76">
        <f>分析係数表!C23</f>
        <v>0</v>
      </c>
      <c r="Q20" s="82">
        <f t="shared" si="5"/>
        <v>0</v>
      </c>
      <c r="R20" s="83">
        <v>0</v>
      </c>
      <c r="S20" s="84">
        <f t="shared" si="6"/>
        <v>0</v>
      </c>
      <c r="T20" s="85">
        <f>分析係数表!F23</f>
        <v>0.44049247606019154</v>
      </c>
      <c r="U20" s="86">
        <f t="shared" si="7"/>
        <v>0</v>
      </c>
      <c r="V20" s="87">
        <f>分析係数表!D23</f>
        <v>5.6087551299589603E-2</v>
      </c>
      <c r="W20" s="88">
        <f t="shared" si="8"/>
        <v>0</v>
      </c>
      <c r="X20" s="76">
        <f>分析係数表!E23</f>
        <v>5.0615595075239397E-2</v>
      </c>
      <c r="Y20" s="89">
        <f t="shared" si="9"/>
        <v>0</v>
      </c>
    </row>
    <row r="21" spans="1:25" x14ac:dyDescent="0.2">
      <c r="A21" s="6" t="s">
        <v>9</v>
      </c>
      <c r="B21" s="5" t="s">
        <v>271</v>
      </c>
      <c r="C21" s="90"/>
      <c r="D21" s="76">
        <f>投入係数表!AF21</f>
        <v>1.0114291493880854E-4</v>
      </c>
      <c r="E21" s="77">
        <f t="shared" si="0"/>
        <v>1.0114291493880854E-2</v>
      </c>
      <c r="F21" s="76">
        <f>分析係数表!C24</f>
        <v>0.12778993435448582</v>
      </c>
      <c r="G21" s="77">
        <f t="shared" si="1"/>
        <v>1.2925046460451686E-3</v>
      </c>
      <c r="H21" s="77">
        <v>5.1443724141342732E-3</v>
      </c>
      <c r="I21" s="77">
        <f t="shared" si="2"/>
        <v>5.1443724141342732E-3</v>
      </c>
      <c r="J21" s="76">
        <f>分析係数表!G24</f>
        <v>0.20582120582120583</v>
      </c>
      <c r="K21" s="78">
        <f t="shared" si="3"/>
        <v>1.0588209334704637E-3</v>
      </c>
      <c r="L21" s="79"/>
      <c r="M21" s="80"/>
      <c r="N21" s="81">
        <f>分析係数表!H24</f>
        <v>3.7464336833206854E-4</v>
      </c>
      <c r="O21" s="82">
        <f t="shared" si="4"/>
        <v>1.045575983629923E-2</v>
      </c>
      <c r="P21" s="76">
        <f>分析係数表!C24</f>
        <v>0.12778993435448582</v>
      </c>
      <c r="Q21" s="82">
        <f t="shared" si="5"/>
        <v>1.3361408631069481E-3</v>
      </c>
      <c r="R21" s="83">
        <v>7.6417717007823925E-3</v>
      </c>
      <c r="S21" s="84">
        <f t="shared" si="6"/>
        <v>1.2786144114916666E-2</v>
      </c>
      <c r="T21" s="85">
        <f>分析係数表!F24</f>
        <v>0.38877338877338879</v>
      </c>
      <c r="U21" s="86">
        <f t="shared" si="7"/>
        <v>4.9709125769010739E-3</v>
      </c>
      <c r="V21" s="87">
        <f>分析係数表!D24</f>
        <v>2.0790020790020791E-3</v>
      </c>
      <c r="W21" s="88">
        <f t="shared" si="8"/>
        <v>0</v>
      </c>
      <c r="X21" s="76">
        <f>分析係数表!E24</f>
        <v>0</v>
      </c>
      <c r="Y21" s="89">
        <f t="shared" si="9"/>
        <v>0</v>
      </c>
    </row>
    <row r="22" spans="1:25" x14ac:dyDescent="0.2">
      <c r="A22" s="6" t="s">
        <v>10</v>
      </c>
      <c r="B22" s="5" t="s">
        <v>272</v>
      </c>
      <c r="C22" s="90"/>
      <c r="D22" s="76">
        <f>投入係数表!AF22</f>
        <v>0</v>
      </c>
      <c r="E22" s="77">
        <f t="shared" si="0"/>
        <v>0</v>
      </c>
      <c r="F22" s="76">
        <f>分析係数表!C25</f>
        <v>1.1170547514159801E-2</v>
      </c>
      <c r="G22" s="77">
        <f t="shared" si="1"/>
        <v>0</v>
      </c>
      <c r="H22" s="77">
        <v>9.5693518560857561E-4</v>
      </c>
      <c r="I22" s="77">
        <f t="shared" si="2"/>
        <v>9.5693518560857561E-4</v>
      </c>
      <c r="J22" s="76">
        <f>分析係数表!G25</f>
        <v>0.19560185185185186</v>
      </c>
      <c r="K22" s="78">
        <f t="shared" si="3"/>
        <v>1.8717829440723297E-4</v>
      </c>
      <c r="L22" s="79"/>
      <c r="M22" s="80"/>
      <c r="N22" s="81">
        <f>分析係数表!H25</f>
        <v>5.4755569217763858E-4</v>
      </c>
      <c r="O22" s="82">
        <f t="shared" si="4"/>
        <v>1.5281495145360412E-2</v>
      </c>
      <c r="P22" s="76">
        <f>分析係数表!C25</f>
        <v>1.1170547514159801E-2</v>
      </c>
      <c r="Q22" s="82">
        <f t="shared" si="5"/>
        <v>1.7070266760865082E-4</v>
      </c>
      <c r="R22" s="83">
        <v>1.7616980643089981E-3</v>
      </c>
      <c r="S22" s="84">
        <f t="shared" si="6"/>
        <v>2.7186332499175739E-3</v>
      </c>
      <c r="T22" s="85">
        <f>分析係数表!F25</f>
        <v>0.34722222222222221</v>
      </c>
      <c r="U22" s="86">
        <f t="shared" si="7"/>
        <v>9.4396987844360205E-4</v>
      </c>
      <c r="V22" s="87">
        <f>分析係数表!D25</f>
        <v>0.24652777777777779</v>
      </c>
      <c r="W22" s="88">
        <f t="shared" si="8"/>
        <v>0</v>
      </c>
      <c r="X22" s="76">
        <f>分析係数表!E25</f>
        <v>0.22337962962962962</v>
      </c>
      <c r="Y22" s="89">
        <f t="shared" si="9"/>
        <v>0</v>
      </c>
    </row>
    <row r="23" spans="1:25" x14ac:dyDescent="0.2">
      <c r="A23" s="6" t="s">
        <v>11</v>
      </c>
      <c r="B23" s="5" t="s">
        <v>35</v>
      </c>
      <c r="C23" s="90"/>
      <c r="D23" s="76">
        <f>投入係数表!AF23</f>
        <v>1.0114291493880854E-4</v>
      </c>
      <c r="E23" s="77">
        <f t="shared" si="0"/>
        <v>1.0114291493880854E-2</v>
      </c>
      <c r="F23" s="76">
        <f>分析係数表!C26</f>
        <v>0.68426150121065377</v>
      </c>
      <c r="G23" s="77">
        <f t="shared" si="1"/>
        <v>6.9208202812850589E-3</v>
      </c>
      <c r="H23" s="77">
        <v>3.6737017779580272E-2</v>
      </c>
      <c r="I23" s="77">
        <f t="shared" si="2"/>
        <v>3.6737017779580272E-2</v>
      </c>
      <c r="J23" s="76">
        <f>分析係数表!G26</f>
        <v>0.19646752810874307</v>
      </c>
      <c r="K23" s="78">
        <f t="shared" si="3"/>
        <v>7.2176310732410811E-3</v>
      </c>
      <c r="L23" s="79"/>
      <c r="M23" s="80"/>
      <c r="N23" s="81">
        <f>分析係数表!H26</f>
        <v>1.1546700736798624E-2</v>
      </c>
      <c r="O23" s="82">
        <f t="shared" si="4"/>
        <v>0.32225188008286343</v>
      </c>
      <c r="P23" s="76">
        <f>分析係数表!C26</f>
        <v>0.68426150121065377</v>
      </c>
      <c r="Q23" s="82">
        <f t="shared" si="5"/>
        <v>0.22050455523345572</v>
      </c>
      <c r="R23" s="83">
        <v>0.25278053107384735</v>
      </c>
      <c r="S23" s="84">
        <f t="shared" si="6"/>
        <v>0.28951754885342762</v>
      </c>
      <c r="T23" s="85">
        <f>分析係数表!F26</f>
        <v>0.33441013592884711</v>
      </c>
      <c r="U23" s="86">
        <f t="shared" si="7"/>
        <v>9.6817602865861357E-2</v>
      </c>
      <c r="V23" s="87">
        <f>分析係数表!D26</f>
        <v>3.0416177210941434E-2</v>
      </c>
      <c r="W23" s="88">
        <f t="shared" si="8"/>
        <v>0</v>
      </c>
      <c r="X23" s="76">
        <f>分析係数表!E26</f>
        <v>3.3227051518711193E-2</v>
      </c>
      <c r="Y23" s="89">
        <f t="shared" si="9"/>
        <v>0</v>
      </c>
    </row>
    <row r="24" spans="1:25" x14ac:dyDescent="0.2">
      <c r="A24" s="6" t="s">
        <v>12</v>
      </c>
      <c r="B24" s="5" t="s">
        <v>366</v>
      </c>
      <c r="C24" s="90"/>
      <c r="D24" s="76">
        <f>投入係数表!AF24</f>
        <v>1.0114291493880854E-4</v>
      </c>
      <c r="E24" s="77">
        <f t="shared" si="0"/>
        <v>1.0114291493880854E-2</v>
      </c>
      <c r="F24" s="76">
        <f>分析係数表!C27</f>
        <v>0.55841188231933736</v>
      </c>
      <c r="G24" s="77">
        <f t="shared" si="1"/>
        <v>5.6479405514244701E-3</v>
      </c>
      <c r="H24" s="77">
        <v>8.7689417338961614E-3</v>
      </c>
      <c r="I24" s="77">
        <f t="shared" si="2"/>
        <v>8.7689417338961614E-3</v>
      </c>
      <c r="J24" s="76">
        <f>分析係数表!G27</f>
        <v>0.17085913312693499</v>
      </c>
      <c r="K24" s="78">
        <f t="shared" si="3"/>
        <v>1.4982537830941004E-3</v>
      </c>
      <c r="L24" s="79"/>
      <c r="M24" s="80"/>
      <c r="N24" s="81">
        <f>分析係数表!H27</f>
        <v>1.1844494183421551E-2</v>
      </c>
      <c r="O24" s="82">
        <f t="shared" si="4"/>
        <v>0.33056286867069101</v>
      </c>
      <c r="P24" s="76">
        <f>分析係数表!C27</f>
        <v>0.55841188231933736</v>
      </c>
      <c r="Q24" s="82">
        <f t="shared" si="5"/>
        <v>0.18459023371928049</v>
      </c>
      <c r="R24" s="83">
        <v>0.18896799197617478</v>
      </c>
      <c r="S24" s="84">
        <f t="shared" si="6"/>
        <v>0.19773693371007095</v>
      </c>
      <c r="T24" s="85">
        <f>分析係数表!F27</f>
        <v>0.32159442724458204</v>
      </c>
      <c r="U24" s="86">
        <f t="shared" si="7"/>
        <v>6.3591095941590153E-2</v>
      </c>
      <c r="V24" s="87">
        <f>分析係数表!D27</f>
        <v>0</v>
      </c>
      <c r="W24" s="88">
        <f t="shared" si="8"/>
        <v>0</v>
      </c>
      <c r="X24" s="76">
        <f>分析係数表!E27</f>
        <v>0</v>
      </c>
      <c r="Y24" s="89">
        <f t="shared" si="9"/>
        <v>0</v>
      </c>
    </row>
    <row r="25" spans="1:25" x14ac:dyDescent="0.2">
      <c r="A25" s="6" t="s">
        <v>13</v>
      </c>
      <c r="B25" s="5" t="s">
        <v>192</v>
      </c>
      <c r="C25" s="90"/>
      <c r="D25" s="76">
        <f>投入係数表!AF25</f>
        <v>2.3262870435925963E-3</v>
      </c>
      <c r="E25" s="77">
        <f t="shared" si="0"/>
        <v>0.23262870435925964</v>
      </c>
      <c r="F25" s="76">
        <f>分析係数表!C28</f>
        <v>4.6678935921030562E-2</v>
      </c>
      <c r="G25" s="77">
        <f t="shared" si="1"/>
        <v>1.0858860384178244E-2</v>
      </c>
      <c r="H25" s="77">
        <v>1.7492780243615537E-2</v>
      </c>
      <c r="I25" s="77">
        <f t="shared" si="2"/>
        <v>1.7492780243615537E-2</v>
      </c>
      <c r="J25" s="76">
        <f>分析係数表!G28</f>
        <v>0.12480417754569191</v>
      </c>
      <c r="K25" s="78">
        <f t="shared" si="3"/>
        <v>2.1831720512919652E-3</v>
      </c>
      <c r="L25" s="79"/>
      <c r="M25" s="80"/>
      <c r="N25" s="81">
        <f>分析係数表!H28</f>
        <v>2.1854196486037331E-2</v>
      </c>
      <c r="O25" s="82">
        <f t="shared" si="4"/>
        <v>0.60991932378412173</v>
      </c>
      <c r="P25" s="76">
        <f>分析係数表!C28</f>
        <v>4.6678935921030562E-2</v>
      </c>
      <c r="Q25" s="82">
        <f t="shared" si="5"/>
        <v>2.847038503191731E-2</v>
      </c>
      <c r="R25" s="83">
        <v>3.0670269798750177E-2</v>
      </c>
      <c r="S25" s="84">
        <f t="shared" si="6"/>
        <v>4.8163050042365714E-2</v>
      </c>
      <c r="T25" s="85">
        <f>分析係数表!F28</f>
        <v>0.21409921671018275</v>
      </c>
      <c r="U25" s="86">
        <f t="shared" si="7"/>
        <v>1.0311671288443834E-2</v>
      </c>
      <c r="V25" s="87">
        <f>分析係数表!D28</f>
        <v>3.7075718015665796E-2</v>
      </c>
      <c r="W25" s="88">
        <f t="shared" si="8"/>
        <v>0</v>
      </c>
      <c r="X25" s="76">
        <f>分析係数表!E28</f>
        <v>3.3420365535248041E-2</v>
      </c>
      <c r="Y25" s="89">
        <f t="shared" si="9"/>
        <v>0</v>
      </c>
    </row>
    <row r="26" spans="1:25" x14ac:dyDescent="0.2">
      <c r="A26" s="6" t="s">
        <v>14</v>
      </c>
      <c r="B26" s="5" t="s">
        <v>50</v>
      </c>
      <c r="C26" s="90"/>
      <c r="D26" s="76">
        <f>投入係数表!AF26</f>
        <v>3.7422878527359157E-3</v>
      </c>
      <c r="E26" s="77">
        <f t="shared" si="0"/>
        <v>0.37422878527359155</v>
      </c>
      <c r="F26" s="76">
        <f>分析係数表!C29</f>
        <v>0.714898177920686</v>
      </c>
      <c r="G26" s="77">
        <f t="shared" si="1"/>
        <v>0.26753547671756223</v>
      </c>
      <c r="H26" s="77">
        <v>0.43363560744672308</v>
      </c>
      <c r="I26" s="77">
        <f t="shared" si="2"/>
        <v>0.43363560744672308</v>
      </c>
      <c r="J26" s="76">
        <f>分析係数表!G29</f>
        <v>0.2589450092051549</v>
      </c>
      <c r="K26" s="78">
        <f t="shared" si="3"/>
        <v>0.11228777636197465</v>
      </c>
      <c r="L26" s="79"/>
      <c r="M26" s="80"/>
      <c r="N26" s="81">
        <f>分析係数表!H29</f>
        <v>1.0662926637143489E-2</v>
      </c>
      <c r="O26" s="82">
        <f t="shared" si="4"/>
        <v>0.29758701072543958</v>
      </c>
      <c r="P26" s="76">
        <f>分析係数表!C29</f>
        <v>0.714898177920686</v>
      </c>
      <c r="Q26" s="82">
        <f t="shared" si="5"/>
        <v>0.21274441174048039</v>
      </c>
      <c r="R26" s="83">
        <v>0.35903033561060005</v>
      </c>
      <c r="S26" s="84">
        <f t="shared" si="6"/>
        <v>0.79266594305732307</v>
      </c>
      <c r="T26" s="85">
        <f>分析係数表!F29</f>
        <v>0.37284879532538223</v>
      </c>
      <c r="U26" s="86">
        <f t="shared" si="7"/>
        <v>0.29554454196438096</v>
      </c>
      <c r="V26" s="87">
        <f>分析係数表!D29</f>
        <v>6.5236532458176578E-3</v>
      </c>
      <c r="W26" s="88">
        <f t="shared" si="8"/>
        <v>0</v>
      </c>
      <c r="X26" s="76">
        <f>分析係数表!E29</f>
        <v>4.8026895061234294E-3</v>
      </c>
      <c r="Y26" s="89">
        <f t="shared" si="9"/>
        <v>0</v>
      </c>
    </row>
    <row r="27" spans="1:25" x14ac:dyDescent="0.2">
      <c r="A27" s="6" t="s">
        <v>15</v>
      </c>
      <c r="B27" s="5" t="s">
        <v>36</v>
      </c>
      <c r="C27" s="90"/>
      <c r="D27" s="76">
        <f>投入係数表!AF27</f>
        <v>4.8548599170628098E-3</v>
      </c>
      <c r="E27" s="77">
        <f t="shared" si="0"/>
        <v>0.48548599170628098</v>
      </c>
      <c r="F27" s="76">
        <f>分析係数表!C30</f>
        <v>1</v>
      </c>
      <c r="G27" s="77">
        <f t="shared" si="1"/>
        <v>0.48548599170628098</v>
      </c>
      <c r="H27" s="77">
        <v>0.53398016244582924</v>
      </c>
      <c r="I27" s="77">
        <f t="shared" si="2"/>
        <v>0.53398016244582924</v>
      </c>
      <c r="J27" s="76">
        <f>分析係数表!G30</f>
        <v>0.34457852549986789</v>
      </c>
      <c r="K27" s="78">
        <f t="shared" si="3"/>
        <v>0.18399809702176378</v>
      </c>
      <c r="L27" s="79"/>
      <c r="M27" s="80"/>
      <c r="N27" s="81">
        <f>分析係数表!H30</f>
        <v>0</v>
      </c>
      <c r="O27" s="82">
        <f t="shared" si="4"/>
        <v>0</v>
      </c>
      <c r="P27" s="76">
        <f>分析係数表!C30</f>
        <v>1</v>
      </c>
      <c r="Q27" s="82">
        <f t="shared" si="5"/>
        <v>0</v>
      </c>
      <c r="R27" s="83">
        <v>5.8613871351183872E-2</v>
      </c>
      <c r="S27" s="84">
        <f t="shared" si="6"/>
        <v>0.59259403379701314</v>
      </c>
      <c r="T27" s="85">
        <f>分析係数表!F30</f>
        <v>0.44032414339822074</v>
      </c>
      <c r="U27" s="86">
        <f t="shared" si="7"/>
        <v>0.2609334603145661</v>
      </c>
      <c r="V27" s="87">
        <f>分析係数表!D30</f>
        <v>0.11177662291905223</v>
      </c>
      <c r="W27" s="88">
        <f t="shared" si="8"/>
        <v>0</v>
      </c>
      <c r="X27" s="76">
        <f>分析係数表!E30</f>
        <v>7.5662820399894304E-2</v>
      </c>
      <c r="Y27" s="89">
        <f t="shared" si="9"/>
        <v>0</v>
      </c>
    </row>
    <row r="28" spans="1:25" x14ac:dyDescent="0.2">
      <c r="A28" s="6" t="s">
        <v>16</v>
      </c>
      <c r="B28" s="5" t="s">
        <v>193</v>
      </c>
      <c r="C28" s="90"/>
      <c r="D28" s="76">
        <f>投入係数表!AF28</f>
        <v>7.6868615353494485E-3</v>
      </c>
      <c r="E28" s="77">
        <f t="shared" si="0"/>
        <v>0.76868615353494485</v>
      </c>
      <c r="F28" s="76">
        <f>分析係数表!C31</f>
        <v>0.96265092809515229</v>
      </c>
      <c r="G28" s="77">
        <f t="shared" si="1"/>
        <v>0.73997643911430744</v>
      </c>
      <c r="H28" s="77">
        <v>0.93249836047541868</v>
      </c>
      <c r="I28" s="77">
        <f t="shared" si="2"/>
        <v>0.93249836047541868</v>
      </c>
      <c r="J28" s="76">
        <f>分析係数表!G31</f>
        <v>7.0888135593220339E-2</v>
      </c>
      <c r="K28" s="78">
        <f t="shared" si="3"/>
        <v>6.6103070217837137E-2</v>
      </c>
      <c r="L28" s="79"/>
      <c r="M28" s="80"/>
      <c r="N28" s="81">
        <f>分析係数表!H31</f>
        <v>2.4361425181798096E-2</v>
      </c>
      <c r="O28" s="82">
        <f t="shared" si="4"/>
        <v>0.67989248576550887</v>
      </c>
      <c r="P28" s="76">
        <f>分析係数表!C31</f>
        <v>0.96265092809515229</v>
      </c>
      <c r="Q28" s="82">
        <f t="shared" si="5"/>
        <v>0.65449913242708724</v>
      </c>
      <c r="R28" s="83">
        <v>0.93095697372894048</v>
      </c>
      <c r="S28" s="84">
        <f t="shared" si="6"/>
        <v>1.8634553342043592</v>
      </c>
      <c r="T28" s="85">
        <f>分析係数表!F31</f>
        <v>0.34461468926553673</v>
      </c>
      <c r="U28" s="86">
        <f t="shared" si="7"/>
        <v>0.64217408095704209</v>
      </c>
      <c r="V28" s="87">
        <f>分析係数表!D31</f>
        <v>2.2598870056497176E-3</v>
      </c>
      <c r="W28" s="88">
        <f t="shared" si="8"/>
        <v>0</v>
      </c>
      <c r="X28" s="76">
        <f>分析係数表!E31</f>
        <v>1.9706214689265535E-3</v>
      </c>
      <c r="Y28" s="89">
        <f t="shared" si="9"/>
        <v>0</v>
      </c>
    </row>
    <row r="29" spans="1:25" x14ac:dyDescent="0.2">
      <c r="A29" s="6" t="s">
        <v>17</v>
      </c>
      <c r="B29" s="5" t="s">
        <v>273</v>
      </c>
      <c r="C29" s="90"/>
      <c r="D29" s="76">
        <f>投入係数表!AF29</f>
        <v>1.9217153838373621E-3</v>
      </c>
      <c r="E29" s="77">
        <f t="shared" si="0"/>
        <v>0.19217153838373621</v>
      </c>
      <c r="F29" s="76">
        <f>分析係数表!C32</f>
        <v>0.97339246119733924</v>
      </c>
      <c r="G29" s="77">
        <f t="shared" si="1"/>
        <v>0.18705832671942393</v>
      </c>
      <c r="H29" s="77">
        <v>0.22050337404215889</v>
      </c>
      <c r="I29" s="77">
        <f t="shared" si="2"/>
        <v>0.22050337404215889</v>
      </c>
      <c r="J29" s="76">
        <f>分析係数表!G32</f>
        <v>0.14027149321266968</v>
      </c>
      <c r="K29" s="78">
        <f t="shared" si="3"/>
        <v>3.0930337535325456E-2</v>
      </c>
      <c r="L29" s="79"/>
      <c r="M29" s="80"/>
      <c r="N29" s="81">
        <f>分析係数表!H32</f>
        <v>6.9260991940364464E-3</v>
      </c>
      <c r="O29" s="82">
        <f t="shared" si="4"/>
        <v>0.19329750876850627</v>
      </c>
      <c r="P29" s="76">
        <f>分析係数表!C32</f>
        <v>0.97339246119733924</v>
      </c>
      <c r="Q29" s="82">
        <f t="shared" si="5"/>
        <v>0.18815433780349058</v>
      </c>
      <c r="R29" s="83">
        <v>0.2529469676778216</v>
      </c>
      <c r="S29" s="84">
        <f t="shared" si="6"/>
        <v>0.47345034171998046</v>
      </c>
      <c r="T29" s="85">
        <f>分析係数表!F32</f>
        <v>0.48190045248868779</v>
      </c>
      <c r="U29" s="86">
        <f t="shared" si="7"/>
        <v>0.22815593390578245</v>
      </c>
      <c r="V29" s="87">
        <f>分析係数表!D32</f>
        <v>3.0542986425339366E-2</v>
      </c>
      <c r="W29" s="88">
        <f t="shared" si="8"/>
        <v>0</v>
      </c>
      <c r="X29" s="76">
        <f>分析係数表!E32</f>
        <v>4.6380090497737558E-2</v>
      </c>
      <c r="Y29" s="89">
        <f t="shared" si="9"/>
        <v>0</v>
      </c>
    </row>
    <row r="30" spans="1:25" x14ac:dyDescent="0.2">
      <c r="A30" s="6" t="s">
        <v>18</v>
      </c>
      <c r="B30" s="5" t="s">
        <v>274</v>
      </c>
      <c r="C30" s="90"/>
      <c r="D30" s="76">
        <f>投入係数表!AF30</f>
        <v>4.1468595124911503E-3</v>
      </c>
      <c r="E30" s="77">
        <f t="shared" si="0"/>
        <v>0.41468595124911506</v>
      </c>
      <c r="F30" s="76">
        <f>分析係数表!C33</f>
        <v>0.73613503272476755</v>
      </c>
      <c r="G30" s="77">
        <f t="shared" si="1"/>
        <v>0.30526485629326866</v>
      </c>
      <c r="H30" s="77">
        <v>0.33755974334880173</v>
      </c>
      <c r="I30" s="77">
        <f t="shared" si="2"/>
        <v>0.33755974334880173</v>
      </c>
      <c r="J30" s="76">
        <f>分析係数表!G33</f>
        <v>0.507239607659972</v>
      </c>
      <c r="K30" s="78">
        <f t="shared" si="3"/>
        <v>0.17122367177804704</v>
      </c>
      <c r="L30" s="79"/>
      <c r="M30" s="80"/>
      <c r="N30" s="81">
        <f>分析係数表!H33</f>
        <v>1.0278677028597778E-3</v>
      </c>
      <c r="O30" s="82">
        <f t="shared" si="4"/>
        <v>2.8686315448308145E-2</v>
      </c>
      <c r="P30" s="76">
        <f>分析係数表!C33</f>
        <v>0.73613503272476755</v>
      </c>
      <c r="Q30" s="82">
        <f t="shared" si="5"/>
        <v>2.111700176129332E-2</v>
      </c>
      <c r="R30" s="83">
        <v>0.10174406638380565</v>
      </c>
      <c r="S30" s="84">
        <f t="shared" si="6"/>
        <v>0.43930380973260741</v>
      </c>
      <c r="T30" s="85">
        <f>分析係数表!F33</f>
        <v>0.64409154600653895</v>
      </c>
      <c r="U30" s="86">
        <f t="shared" si="7"/>
        <v>0.28295186997723754</v>
      </c>
      <c r="V30" s="87">
        <f>分析係数表!D33</f>
        <v>0.11583372255955161</v>
      </c>
      <c r="W30" s="88">
        <f t="shared" si="8"/>
        <v>0</v>
      </c>
      <c r="X30" s="76">
        <f>分析係数表!E33</f>
        <v>0.11116300794021486</v>
      </c>
      <c r="Y30" s="89">
        <f t="shared" si="9"/>
        <v>0</v>
      </c>
    </row>
    <row r="31" spans="1:25" x14ac:dyDescent="0.2">
      <c r="A31" s="6" t="s">
        <v>19</v>
      </c>
      <c r="B31" s="5" t="s">
        <v>275</v>
      </c>
      <c r="C31" s="90"/>
      <c r="D31" s="76">
        <f>投入係数表!AF31</f>
        <v>1.1732578132901791E-2</v>
      </c>
      <c r="E31" s="77">
        <f t="shared" si="0"/>
        <v>1.173257813290179</v>
      </c>
      <c r="F31" s="76">
        <f>分析係数表!C34</f>
        <v>0.16452089215864052</v>
      </c>
      <c r="G31" s="77">
        <f t="shared" si="1"/>
        <v>0.19302542217459592</v>
      </c>
      <c r="H31" s="77">
        <v>0.24659376074446102</v>
      </c>
      <c r="I31" s="77">
        <f t="shared" si="2"/>
        <v>0.24659376074446102</v>
      </c>
      <c r="J31" s="76">
        <f>分析係数表!G34</f>
        <v>0.42495687176538238</v>
      </c>
      <c r="K31" s="78">
        <f t="shared" si="3"/>
        <v>0.1047917131628273</v>
      </c>
      <c r="L31" s="79"/>
      <c r="M31" s="80"/>
      <c r="N31" s="81">
        <f>分析係数表!H34</f>
        <v>0.1722879182316833</v>
      </c>
      <c r="O31" s="82">
        <f t="shared" si="4"/>
        <v>4.8083090426673509</v>
      </c>
      <c r="P31" s="76">
        <f>分析係数表!C34</f>
        <v>0.16452089215864052</v>
      </c>
      <c r="Q31" s="82">
        <f t="shared" si="5"/>
        <v>0.79106729347409133</v>
      </c>
      <c r="R31" s="83">
        <v>0.88929033120347145</v>
      </c>
      <c r="S31" s="84">
        <f t="shared" si="6"/>
        <v>1.1358840919479325</v>
      </c>
      <c r="T31" s="85">
        <f>分析係数表!F34</f>
        <v>0.6985815602836879</v>
      </c>
      <c r="U31" s="86">
        <f t="shared" si="7"/>
        <v>0.79350768125440674</v>
      </c>
      <c r="V31" s="87">
        <f>分析係数表!D34</f>
        <v>0.35882691201840139</v>
      </c>
      <c r="W31" s="88">
        <f t="shared" si="8"/>
        <v>0</v>
      </c>
      <c r="X31" s="76">
        <f>分析係数表!E34</f>
        <v>0.25177304964539005</v>
      </c>
      <c r="Y31" s="89">
        <f t="shared" si="9"/>
        <v>0</v>
      </c>
    </row>
    <row r="32" spans="1:25" x14ac:dyDescent="0.2">
      <c r="A32" s="6" t="s">
        <v>20</v>
      </c>
      <c r="B32" s="5" t="s">
        <v>37</v>
      </c>
      <c r="C32" s="90"/>
      <c r="D32" s="76">
        <f>投入係数表!AF32</f>
        <v>1.1631435217962982E-2</v>
      </c>
      <c r="E32" s="77">
        <f t="shared" si="0"/>
        <v>1.1631435217962982</v>
      </c>
      <c r="F32" s="76">
        <f>分析係数表!C35</f>
        <v>0.4086737714624038</v>
      </c>
      <c r="G32" s="77">
        <f t="shared" si="1"/>
        <v>0.47534624980455586</v>
      </c>
      <c r="H32" s="77">
        <v>0.5671396364356015</v>
      </c>
      <c r="I32" s="77">
        <f t="shared" si="2"/>
        <v>0.5671396364356015</v>
      </c>
      <c r="J32" s="76">
        <f>分析係数表!G35</f>
        <v>0.3140916808149406</v>
      </c>
      <c r="K32" s="78">
        <f t="shared" si="3"/>
        <v>0.1781338416648324</v>
      </c>
      <c r="L32" s="79"/>
      <c r="M32" s="80"/>
      <c r="N32" s="81">
        <f>分析係数表!H35</f>
        <v>6.449629679439764E-2</v>
      </c>
      <c r="O32" s="82">
        <f t="shared" si="4"/>
        <v>1.7999992702798211</v>
      </c>
      <c r="P32" s="76">
        <f>分析係数表!C35</f>
        <v>0.4086737714624038</v>
      </c>
      <c r="Q32" s="82">
        <f t="shared" si="5"/>
        <v>0.73561249041482923</v>
      </c>
      <c r="R32" s="83">
        <v>0.83275820533910738</v>
      </c>
      <c r="S32" s="84">
        <f t="shared" si="6"/>
        <v>1.3998978417747088</v>
      </c>
      <c r="T32" s="85">
        <f>分析係数表!F35</f>
        <v>0.64261460101867574</v>
      </c>
      <c r="U32" s="86">
        <f t="shared" si="7"/>
        <v>0.89959479305895973</v>
      </c>
      <c r="V32" s="87">
        <f>分析係数表!D35</f>
        <v>5.9932088285229203E-2</v>
      </c>
      <c r="W32" s="88">
        <f t="shared" si="8"/>
        <v>0</v>
      </c>
      <c r="X32" s="76">
        <f>分析係数表!E35</f>
        <v>5.2631578947368418E-2</v>
      </c>
      <c r="Y32" s="89">
        <f t="shared" si="9"/>
        <v>0</v>
      </c>
    </row>
    <row r="33" spans="1:25" x14ac:dyDescent="0.2">
      <c r="A33" s="6" t="s">
        <v>21</v>
      </c>
      <c r="B33" s="5" t="s">
        <v>38</v>
      </c>
      <c r="C33" s="90"/>
      <c r="D33" s="76">
        <f>投入係数表!AF33</f>
        <v>1.6992009709719834E-2</v>
      </c>
      <c r="E33" s="77">
        <f t="shared" si="0"/>
        <v>1.6992009709719833</v>
      </c>
      <c r="F33" s="76">
        <f>分析係数表!C36</f>
        <v>0.74689610106730564</v>
      </c>
      <c r="G33" s="77">
        <f t="shared" si="1"/>
        <v>1.2691265801487543</v>
      </c>
      <c r="H33" s="77">
        <v>1.3463980692344879</v>
      </c>
      <c r="I33" s="77">
        <f t="shared" si="2"/>
        <v>1.3463980692344879</v>
      </c>
      <c r="J33" s="76">
        <f>分析係数表!G36</f>
        <v>1.5876708345449259E-2</v>
      </c>
      <c r="K33" s="78">
        <f t="shared" si="3"/>
        <v>2.1376369462111963E-2</v>
      </c>
      <c r="L33" s="79"/>
      <c r="M33" s="80"/>
      <c r="N33" s="81">
        <f>分析係数表!H36</f>
        <v>4.3132018559256094E-2</v>
      </c>
      <c r="O33" s="82">
        <f t="shared" si="4"/>
        <v>1.2037528632047061</v>
      </c>
      <c r="P33" s="76">
        <f>分析係数表!C36</f>
        <v>0.74689610106730564</v>
      </c>
      <c r="Q33" s="82">
        <f t="shared" si="5"/>
        <v>0.89907832017620071</v>
      </c>
      <c r="R33" s="83">
        <v>1.0365444798409349</v>
      </c>
      <c r="S33" s="84">
        <f t="shared" si="6"/>
        <v>2.3829425490754228</v>
      </c>
      <c r="T33" s="85">
        <f>分析係数表!F36</f>
        <v>0.88601337598138996</v>
      </c>
      <c r="U33" s="86">
        <f t="shared" si="7"/>
        <v>2.1113189726760142</v>
      </c>
      <c r="V33" s="87">
        <f>分析係数表!D36</f>
        <v>1.0468159348647864E-2</v>
      </c>
      <c r="W33" s="88">
        <f t="shared" si="8"/>
        <v>0</v>
      </c>
      <c r="X33" s="76">
        <f>分析係数表!E36</f>
        <v>4.1291072986333237E-3</v>
      </c>
      <c r="Y33" s="89">
        <f t="shared" si="9"/>
        <v>0</v>
      </c>
    </row>
    <row r="34" spans="1:25" x14ac:dyDescent="0.2">
      <c r="A34" s="6" t="s">
        <v>22</v>
      </c>
      <c r="B34" s="5" t="s">
        <v>378</v>
      </c>
      <c r="C34" s="75">
        <f>最終需要_まとめ!C35</f>
        <v>100</v>
      </c>
      <c r="D34" s="76">
        <f>投入係数表!AF34</f>
        <v>4.551431172246384E-2</v>
      </c>
      <c r="E34" s="77">
        <f t="shared" si="0"/>
        <v>4.5514311722463843</v>
      </c>
      <c r="F34" s="76">
        <f>分析係数表!C37</f>
        <v>0.19184325518019074</v>
      </c>
      <c r="G34" s="77">
        <f t="shared" si="1"/>
        <v>0.87316137181233777</v>
      </c>
      <c r="H34" s="77">
        <v>0.9427910797052439</v>
      </c>
      <c r="I34" s="77">
        <f t="shared" si="2"/>
        <v>100.94279107970524</v>
      </c>
      <c r="J34" s="76">
        <f>分析係数表!G37</f>
        <v>0.41984423991099423</v>
      </c>
      <c r="K34" s="78">
        <f t="shared" si="3"/>
        <v>42.38024939535314</v>
      </c>
      <c r="L34" s="79"/>
      <c r="M34" s="80"/>
      <c r="N34" s="81">
        <f>分析係数表!H37</f>
        <v>5.2046609477516596E-2</v>
      </c>
      <c r="O34" s="82">
        <f t="shared" si="4"/>
        <v>1.452546328027416</v>
      </c>
      <c r="P34" s="76">
        <f>分析係数表!C37</f>
        <v>0.19184325518019074</v>
      </c>
      <c r="Q34" s="82">
        <f t="shared" si="5"/>
        <v>0.2786612158688126</v>
      </c>
      <c r="R34" s="83">
        <v>0.37260066092228633</v>
      </c>
      <c r="S34" s="84">
        <f t="shared" si="6"/>
        <v>101.31539174062753</v>
      </c>
      <c r="T34" s="85">
        <f>分析係数表!F37</f>
        <v>0.69485182562961467</v>
      </c>
      <c r="U34" s="86">
        <f t="shared" si="7"/>
        <v>70.399184915354624</v>
      </c>
      <c r="V34" s="87">
        <f>分析係数表!D37</f>
        <v>8.7589764337008186E-2</v>
      </c>
      <c r="W34" s="88">
        <f t="shared" si="8"/>
        <v>9</v>
      </c>
      <c r="X34" s="76">
        <f>分析係数表!E37</f>
        <v>8.1420046525740877E-2</v>
      </c>
      <c r="Y34" s="89">
        <f t="shared" si="9"/>
        <v>8</v>
      </c>
    </row>
    <row r="35" spans="1:25" x14ac:dyDescent="0.2">
      <c r="A35" s="6" t="s">
        <v>23</v>
      </c>
      <c r="B35" s="5" t="s">
        <v>194</v>
      </c>
      <c r="C35" s="90"/>
      <c r="D35" s="76">
        <f>投入係数表!AF35</f>
        <v>1.4362293921310812E-2</v>
      </c>
      <c r="E35" s="77">
        <f t="shared" si="0"/>
        <v>1.4362293921310811</v>
      </c>
      <c r="F35" s="76">
        <f>分析係数表!C38</f>
        <v>3.8450184501845008E-2</v>
      </c>
      <c r="G35" s="77">
        <f t="shared" si="1"/>
        <v>5.5223285114412775E-2</v>
      </c>
      <c r="H35" s="77">
        <v>6.4700450870706958E-2</v>
      </c>
      <c r="I35" s="77">
        <f t="shared" si="2"/>
        <v>6.4700450870706958E-2</v>
      </c>
      <c r="J35" s="76">
        <f>分析係数表!G38</f>
        <v>0.35618279569892475</v>
      </c>
      <c r="K35" s="78">
        <f t="shared" si="3"/>
        <v>2.3045187474109333E-2</v>
      </c>
      <c r="L35" s="79"/>
      <c r="M35" s="80"/>
      <c r="N35" s="81">
        <f>分析係数表!H38</f>
        <v>4.5927434461426143E-2</v>
      </c>
      <c r="O35" s="82">
        <f t="shared" si="4"/>
        <v>1.2817689173678619</v>
      </c>
      <c r="P35" s="76">
        <f>分析係数表!C38</f>
        <v>3.8450184501845008E-2</v>
      </c>
      <c r="Q35" s="82">
        <f t="shared" si="5"/>
        <v>4.9284251361524423E-2</v>
      </c>
      <c r="R35" s="83">
        <v>6.437831191164714E-2</v>
      </c>
      <c r="S35" s="84">
        <f t="shared" si="6"/>
        <v>0.12907876278235408</v>
      </c>
      <c r="T35" s="85">
        <f>分析係数表!F38</f>
        <v>0.56854838709677424</v>
      </c>
      <c r="U35" s="86">
        <f t="shared" si="7"/>
        <v>7.338752238835454E-2</v>
      </c>
      <c r="V35" s="87">
        <f>分析係数表!D38</f>
        <v>5.6451612903225805E-2</v>
      </c>
      <c r="W35" s="88">
        <f t="shared" si="8"/>
        <v>0</v>
      </c>
      <c r="X35" s="76">
        <f>分析係数表!E38</f>
        <v>4.7043010752688172E-2</v>
      </c>
      <c r="Y35" s="89">
        <f t="shared" si="9"/>
        <v>0</v>
      </c>
    </row>
    <row r="36" spans="1:25" x14ac:dyDescent="0.2">
      <c r="A36" s="6" t="s">
        <v>24</v>
      </c>
      <c r="B36" s="5" t="s">
        <v>39</v>
      </c>
      <c r="C36" s="90"/>
      <c r="D36" s="76">
        <f>投入係数表!AF36</f>
        <v>0</v>
      </c>
      <c r="E36" s="77">
        <f t="shared" si="0"/>
        <v>0</v>
      </c>
      <c r="F36" s="76">
        <f>分析係数表!C39</f>
        <v>1</v>
      </c>
      <c r="G36" s="77">
        <f t="shared" si="1"/>
        <v>0</v>
      </c>
      <c r="H36" s="77">
        <v>0.26499052413461616</v>
      </c>
      <c r="I36" s="77">
        <f t="shared" si="2"/>
        <v>0.26499052413461616</v>
      </c>
      <c r="J36" s="76">
        <f>分析係数表!G39</f>
        <v>0.35147550111358572</v>
      </c>
      <c r="K36" s="78">
        <f t="shared" si="3"/>
        <v>9.3137677260565946E-2</v>
      </c>
      <c r="L36" s="79"/>
      <c r="M36" s="80"/>
      <c r="N36" s="81">
        <f>分析係数表!H39</f>
        <v>4.1114708114391111E-3</v>
      </c>
      <c r="O36" s="82">
        <f t="shared" si="4"/>
        <v>0.11474526179323258</v>
      </c>
      <c r="P36" s="76">
        <f>分析係数表!C39</f>
        <v>1</v>
      </c>
      <c r="Q36" s="82">
        <f t="shared" si="5"/>
        <v>0.11474526179323258</v>
      </c>
      <c r="R36" s="83">
        <v>0.60668972135411758</v>
      </c>
      <c r="S36" s="84">
        <f t="shared" si="6"/>
        <v>0.8716802454887338</v>
      </c>
      <c r="T36" s="85">
        <f>分析係数表!F39</f>
        <v>0.70211581291759462</v>
      </c>
      <c r="U36" s="86">
        <f t="shared" si="7"/>
        <v>0.61202048416553079</v>
      </c>
      <c r="V36" s="87">
        <f>分析係数表!D39</f>
        <v>7.4053452115812921E-2</v>
      </c>
      <c r="W36" s="88">
        <f t="shared" si="8"/>
        <v>0</v>
      </c>
      <c r="X36" s="76">
        <f>分析係数表!E39</f>
        <v>9.3819599109131402E-2</v>
      </c>
      <c r="Y36" s="89">
        <f t="shared" si="9"/>
        <v>0</v>
      </c>
    </row>
    <row r="37" spans="1:25" x14ac:dyDescent="0.2">
      <c r="A37" s="6" t="s">
        <v>25</v>
      </c>
      <c r="B37" s="5" t="s">
        <v>40</v>
      </c>
      <c r="C37" s="90"/>
      <c r="D37" s="76">
        <f>投入係数表!AF37</f>
        <v>4.0457165975523417E-4</v>
      </c>
      <c r="E37" s="77">
        <f t="shared" si="0"/>
        <v>4.0457165975523415E-2</v>
      </c>
      <c r="F37" s="76">
        <f>分析係数表!C40</f>
        <v>0.87072171446580526</v>
      </c>
      <c r="G37" s="77">
        <f t="shared" si="1"/>
        <v>3.522693292063539E-2</v>
      </c>
      <c r="H37" s="77">
        <v>3.652450487733664E-2</v>
      </c>
      <c r="I37" s="77">
        <f t="shared" si="2"/>
        <v>3.652450487733664E-2</v>
      </c>
      <c r="J37" s="76">
        <f>分析係数表!G40</f>
        <v>0.51632160548710782</v>
      </c>
      <c r="K37" s="78">
        <f t="shared" si="3"/>
        <v>1.8858390997888153E-2</v>
      </c>
      <c r="L37" s="79"/>
      <c r="M37" s="80"/>
      <c r="N37" s="81">
        <f>分析係数表!H40</f>
        <v>3.2209723436344248E-2</v>
      </c>
      <c r="O37" s="82">
        <f t="shared" si="4"/>
        <v>0.89892724951567471</v>
      </c>
      <c r="P37" s="76">
        <f>分析係数表!C40</f>
        <v>0.87072171446580526</v>
      </c>
      <c r="Q37" s="82">
        <f t="shared" si="5"/>
        <v>0.78271547587831902</v>
      </c>
      <c r="R37" s="83">
        <v>0.78432001814032259</v>
      </c>
      <c r="S37" s="84">
        <f t="shared" si="6"/>
        <v>0.8208445230176592</v>
      </c>
      <c r="T37" s="85">
        <f>分析係数表!F40</f>
        <v>0.71084719928870821</v>
      </c>
      <c r="U37" s="86">
        <f t="shared" si="7"/>
        <v>0.58349503023857863</v>
      </c>
      <c r="V37" s="87">
        <f>分析係数表!D40</f>
        <v>7.6590880223548832E-2</v>
      </c>
      <c r="W37" s="88">
        <f t="shared" si="8"/>
        <v>0</v>
      </c>
      <c r="X37" s="76">
        <f>分析係数表!E40</f>
        <v>4.8520259113425633E-2</v>
      </c>
      <c r="Y37" s="89">
        <f t="shared" si="9"/>
        <v>0</v>
      </c>
    </row>
    <row r="38" spans="1:25" x14ac:dyDescent="0.2">
      <c r="A38" s="6" t="s">
        <v>26</v>
      </c>
      <c r="B38" s="5" t="s">
        <v>277</v>
      </c>
      <c r="C38" s="90"/>
      <c r="D38" s="76">
        <f>投入係数表!AF38</f>
        <v>5.0571457469404267E-4</v>
      </c>
      <c r="E38" s="77">
        <f t="shared" si="0"/>
        <v>5.0571457469404266E-2</v>
      </c>
      <c r="F38" s="76">
        <f>分析係数表!C41</f>
        <v>0.84583808437856334</v>
      </c>
      <c r="G38" s="77">
        <f t="shared" si="1"/>
        <v>4.2775264710152895E-2</v>
      </c>
      <c r="H38" s="77">
        <v>4.6444991831514251E-2</v>
      </c>
      <c r="I38" s="77">
        <f t="shared" si="2"/>
        <v>4.6444991831514251E-2</v>
      </c>
      <c r="J38" s="76">
        <f>分析係数表!G41</f>
        <v>0.44301808878315901</v>
      </c>
      <c r="K38" s="78">
        <f t="shared" si="3"/>
        <v>2.0575971514746876E-2</v>
      </c>
      <c r="L38" s="79"/>
      <c r="M38" s="80"/>
      <c r="N38" s="81">
        <f>分析係数表!H41</f>
        <v>7.1326333586297655E-2</v>
      </c>
      <c r="O38" s="82">
        <f t="shared" si="4"/>
        <v>1.9906158149877378</v>
      </c>
      <c r="P38" s="76">
        <f>分析係数表!C41</f>
        <v>0.84583808437856334</v>
      </c>
      <c r="Q38" s="82">
        <f t="shared" si="5"/>
        <v>1.6837386676829007</v>
      </c>
      <c r="R38" s="83">
        <v>1.7188640934825135</v>
      </c>
      <c r="S38" s="84">
        <f t="shared" si="6"/>
        <v>1.7653090853140276</v>
      </c>
      <c r="T38" s="85">
        <f>分析係数表!F41</f>
        <v>0.54692759998204588</v>
      </c>
      <c r="U38" s="86">
        <f t="shared" si="7"/>
        <v>0.96549626125730181</v>
      </c>
      <c r="V38" s="87">
        <f>分析係数表!D41</f>
        <v>0.14515911845235424</v>
      </c>
      <c r="W38" s="88">
        <f t="shared" si="8"/>
        <v>0</v>
      </c>
      <c r="X38" s="76">
        <f>分析係数表!E41</f>
        <v>0.14242111405359306</v>
      </c>
      <c r="Y38" s="89">
        <f t="shared" si="9"/>
        <v>0</v>
      </c>
    </row>
    <row r="39" spans="1:25" x14ac:dyDescent="0.2">
      <c r="A39" s="6" t="s">
        <v>51</v>
      </c>
      <c r="B39" s="5" t="s">
        <v>368</v>
      </c>
      <c r="C39" s="90"/>
      <c r="D39" s="76">
        <f>投入係数表!AF39</f>
        <v>1.4160008091433196E-3</v>
      </c>
      <c r="E39" s="77">
        <f>$C$34*D39</f>
        <v>0.14160008091433196</v>
      </c>
      <c r="F39" s="76">
        <f>分析係数表!C42</f>
        <v>0.23407560849300879</v>
      </c>
      <c r="G39" s="77">
        <f>E39*F39</f>
        <v>3.3145125102681534E-2</v>
      </c>
      <c r="H39" s="77">
        <v>3.7183193929314351E-2</v>
      </c>
      <c r="I39" s="77">
        <f>C39+H39</f>
        <v>3.7183193929314351E-2</v>
      </c>
      <c r="J39" s="76">
        <f>分析係数表!G42</f>
        <v>0.48351648351648352</v>
      </c>
      <c r="K39" s="78">
        <f>I39*J39</f>
        <v>1.7978687174613532E-2</v>
      </c>
      <c r="L39" s="79"/>
      <c r="M39" s="80"/>
      <c r="N39" s="81">
        <f>分析係数表!H42</f>
        <v>1.4092354393413963E-2</v>
      </c>
      <c r="O39" s="82">
        <f t="shared" si="4"/>
        <v>0.39329742768848641</v>
      </c>
      <c r="P39" s="76">
        <f>分析係数表!C42</f>
        <v>0.23407560849300879</v>
      </c>
      <c r="Q39" s="82">
        <f>O39*P39</f>
        <v>9.2061334704917577E-2</v>
      </c>
      <c r="R39" s="83">
        <v>9.8176387172654617E-2</v>
      </c>
      <c r="S39" s="84">
        <f>I39+R39</f>
        <v>0.13535958110196897</v>
      </c>
      <c r="T39" s="85">
        <f>分析係数表!F42</f>
        <v>0.55384615384615388</v>
      </c>
      <c r="U39" s="86">
        <f>S39*T39</f>
        <v>7.4968383379552042E-2</v>
      </c>
      <c r="V39" s="87">
        <f>分析係数表!D42</f>
        <v>0.66153846153846152</v>
      </c>
      <c r="W39" s="88">
        <f>ROUND(S39*V39,0)</f>
        <v>0</v>
      </c>
      <c r="X39" s="76">
        <f>分析係数表!E42</f>
        <v>0.56483516483516483</v>
      </c>
      <c r="Y39" s="89">
        <f>ROUND(S39*X39,0)</f>
        <v>0</v>
      </c>
    </row>
    <row r="40" spans="1:25" x14ac:dyDescent="0.2">
      <c r="A40" s="6" t="s">
        <v>195</v>
      </c>
      <c r="B40" s="5" t="s">
        <v>41</v>
      </c>
      <c r="C40" s="90"/>
      <c r="D40" s="76">
        <f>投入係数表!AF40</f>
        <v>8.4656619803782751E-2</v>
      </c>
      <c r="E40" s="77">
        <f>$C$34*D40</f>
        <v>8.4656619803782753</v>
      </c>
      <c r="F40" s="76">
        <f>分析係数表!C43</f>
        <v>0.27699973067600325</v>
      </c>
      <c r="G40" s="77">
        <f>E40*F40</f>
        <v>2.3449860885588625</v>
      </c>
      <c r="H40" s="77">
        <v>2.5660379320620699</v>
      </c>
      <c r="I40" s="77">
        <f>C40+H40</f>
        <v>2.5660379320620699</v>
      </c>
      <c r="J40" s="76">
        <f>分析係数表!G43</f>
        <v>0.36947234730400647</v>
      </c>
      <c r="K40" s="78">
        <f>I40*J40</f>
        <v>0.94808005803009165</v>
      </c>
      <c r="L40" s="79"/>
      <c r="M40" s="80"/>
      <c r="N40" s="81">
        <f>分析係数表!H43</f>
        <v>3.8415354614357487E-2</v>
      </c>
      <c r="O40" s="82">
        <f t="shared" si="4"/>
        <v>1.0721175278297594</v>
      </c>
      <c r="P40" s="76">
        <f>分析係数表!C43</f>
        <v>0.27699973067600325</v>
      </c>
      <c r="Q40" s="82">
        <f>O40*P40</f>
        <v>0.29697626646186581</v>
      </c>
      <c r="R40" s="83">
        <v>0.51498877334299864</v>
      </c>
      <c r="S40" s="84">
        <f>I40+R40</f>
        <v>3.0810267054050686</v>
      </c>
      <c r="T40" s="85">
        <f>分析係数表!F43</f>
        <v>0.59762152176423045</v>
      </c>
      <c r="U40" s="86">
        <f>S40*T40</f>
        <v>1.8412878682804104</v>
      </c>
      <c r="V40" s="87">
        <f>分析係数表!D43</f>
        <v>0.12735249971134974</v>
      </c>
      <c r="W40" s="88">
        <f>ROUND(S40*V40,0)</f>
        <v>0</v>
      </c>
      <c r="X40" s="76">
        <f>分析係数表!E43</f>
        <v>0.10079667474887426</v>
      </c>
      <c r="Y40" s="89">
        <f>ROUND(S40*X40,0)</f>
        <v>0</v>
      </c>
    </row>
    <row r="41" spans="1:25" x14ac:dyDescent="0.2">
      <c r="A41" s="6" t="s">
        <v>341</v>
      </c>
      <c r="B41" s="5" t="s">
        <v>42</v>
      </c>
      <c r="C41" s="90"/>
      <c r="D41" s="76">
        <f>投入係数表!AF41</f>
        <v>4.0457165975523417E-4</v>
      </c>
      <c r="E41" s="77">
        <f>$C$34*D41</f>
        <v>4.0457165975523415E-2</v>
      </c>
      <c r="F41" s="76">
        <f>分析係数表!C44</f>
        <v>0.49584741394123377</v>
      </c>
      <c r="G41" s="77">
        <f>E41*F41</f>
        <v>2.0060581124354559E-2</v>
      </c>
      <c r="H41" s="77">
        <v>2.3502980141280185E-2</v>
      </c>
      <c r="I41" s="77">
        <f>C41+H41</f>
        <v>2.3502980141280185E-2</v>
      </c>
      <c r="J41" s="76">
        <f>分析係数表!G44</f>
        <v>0.26302305721605468</v>
      </c>
      <c r="K41" s="78">
        <f>I41*J41</f>
        <v>6.1818256904477347E-3</v>
      </c>
      <c r="L41" s="79"/>
      <c r="M41" s="80"/>
      <c r="N41" s="81">
        <f>分析係数表!H44</f>
        <v>0.12140366382001748</v>
      </c>
      <c r="O41" s="82">
        <f t="shared" si="4"/>
        <v>3.3882023797730683</v>
      </c>
      <c r="P41" s="76">
        <f>分析係数表!C44</f>
        <v>0.49584741394123377</v>
      </c>
      <c r="Q41" s="82">
        <f>O41*P41</f>
        <v>1.6800313879200099</v>
      </c>
      <c r="R41" s="83">
        <v>1.7107523713032602</v>
      </c>
      <c r="S41" s="84">
        <f>I41+R41</f>
        <v>1.7342553514445405</v>
      </c>
      <c r="T41" s="85">
        <f>分析係数表!F44</f>
        <v>0.50173640762880733</v>
      </c>
      <c r="U41" s="86">
        <f>S41*T41</f>
        <v>0.8701390499448185</v>
      </c>
      <c r="V41" s="87">
        <f>分析係数表!D44</f>
        <v>0.16572729860518076</v>
      </c>
      <c r="W41" s="88">
        <f>ROUND(S41*V41,0)</f>
        <v>0</v>
      </c>
      <c r="X41" s="76">
        <f>分析係数表!E44</f>
        <v>0.11534301167093652</v>
      </c>
      <c r="Y41" s="89">
        <f>ROUND(S41*X41,0)</f>
        <v>0</v>
      </c>
    </row>
    <row r="42" spans="1:25" x14ac:dyDescent="0.2">
      <c r="A42" s="6" t="s">
        <v>342</v>
      </c>
      <c r="B42" s="5" t="s">
        <v>279</v>
      </c>
      <c r="C42" s="90"/>
      <c r="D42" s="76">
        <f>投入係数表!AF42</f>
        <v>2.9331445332254477E-3</v>
      </c>
      <c r="E42" s="77">
        <f>$C$34*D42</f>
        <v>0.29331445332254474</v>
      </c>
      <c r="F42" s="76">
        <f>分析係数表!C45</f>
        <v>1</v>
      </c>
      <c r="G42" s="77">
        <f>E42*F42</f>
        <v>0.29331445332254474</v>
      </c>
      <c r="H42" s="77">
        <v>0.31321800902725078</v>
      </c>
      <c r="I42" s="77">
        <f>C42+H42</f>
        <v>0.31321800902725078</v>
      </c>
      <c r="J42" s="76">
        <f>分析係数表!G45</f>
        <v>0</v>
      </c>
      <c r="K42" s="78">
        <f>I42*J42</f>
        <v>0</v>
      </c>
      <c r="L42" s="79"/>
      <c r="M42" s="80"/>
      <c r="N42" s="81">
        <f>分析係数表!H45</f>
        <v>0</v>
      </c>
      <c r="O42" s="82">
        <f t="shared" si="4"/>
        <v>0</v>
      </c>
      <c r="P42" s="76">
        <f>分析係数表!C45</f>
        <v>1</v>
      </c>
      <c r="Q42" s="82">
        <f>O42*P42</f>
        <v>0</v>
      </c>
      <c r="R42" s="83">
        <v>3.2532066521751772E-2</v>
      </c>
      <c r="S42" s="84">
        <f>I42+R42</f>
        <v>0.34575007554900256</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投入係数表!AF43</f>
        <v>1.3350864771922728E-2</v>
      </c>
      <c r="E43" s="77">
        <f>$C$34*D43</f>
        <v>1.3350864771922728</v>
      </c>
      <c r="F43" s="76">
        <f>分析係数表!C46</f>
        <v>1</v>
      </c>
      <c r="G43" s="77">
        <f>E43*F43</f>
        <v>1.3350864771922728</v>
      </c>
      <c r="H43" s="77">
        <v>1.3966883985963492</v>
      </c>
      <c r="I43" s="77">
        <f>C43+H43</f>
        <v>1.3966883985963492</v>
      </c>
      <c r="J43" s="76">
        <f>分析係数表!G46</f>
        <v>9.2759598041741824E-3</v>
      </c>
      <c r="K43" s="78">
        <f>I43*J43</f>
        <v>1.2955625444336144E-2</v>
      </c>
      <c r="L43" s="79"/>
      <c r="M43" s="80"/>
      <c r="N43" s="81">
        <f>分析係数表!H46</f>
        <v>9.0452357851660434E-2</v>
      </c>
      <c r="O43" s="82">
        <f t="shared" si="4"/>
        <v>2.5243957594511164</v>
      </c>
      <c r="P43" s="76">
        <f>分析係数表!C46</f>
        <v>1</v>
      </c>
      <c r="Q43" s="82">
        <f>O43*P43</f>
        <v>2.5243957594511164</v>
      </c>
      <c r="R43" s="83">
        <v>2.5928969409992684</v>
      </c>
      <c r="S43" s="84">
        <f>I43+R43</f>
        <v>3.9895853395956173</v>
      </c>
      <c r="T43" s="85">
        <f>分析係数表!F46</f>
        <v>0.31349308597440523</v>
      </c>
      <c r="U43" s="86">
        <f>S43*T43</f>
        <v>1.2507074198680757</v>
      </c>
      <c r="V43" s="87">
        <f>分析係数表!D46</f>
        <v>1.71777033410633E-4</v>
      </c>
      <c r="W43" s="88">
        <f>ROUND(S43*V43,0)</f>
        <v>0</v>
      </c>
      <c r="X43" s="76">
        <f>分析係数表!E46</f>
        <v>5.1533110023189901E-4</v>
      </c>
      <c r="Y43" s="89">
        <f>ROUND(S43*X43,0)</f>
        <v>0</v>
      </c>
    </row>
    <row r="44" spans="1:25" x14ac:dyDescent="0.2">
      <c r="A44" s="192">
        <v>40</v>
      </c>
      <c r="B44" s="14" t="s">
        <v>151</v>
      </c>
      <c r="C44" s="197">
        <f>SUM(C5:C43)</f>
        <v>100</v>
      </c>
      <c r="D44" s="92">
        <f>投入係数表!AF44</f>
        <v>0.28380701931829677</v>
      </c>
      <c r="E44" s="91">
        <f>SUM(E5:E43)</f>
        <v>28.380701931829684</v>
      </c>
      <c r="F44" s="92">
        <f>分析係数表!C47</f>
        <v>0.37574754530031729</v>
      </c>
      <c r="G44" s="91">
        <f>SUM(G5:G43)</f>
        <v>9.5854396562964403</v>
      </c>
      <c r="H44" s="91">
        <f>SUM(H5:H43)</f>
        <v>11.178142796274978</v>
      </c>
      <c r="I44" s="91">
        <f>SUM(I5:I43)</f>
        <v>111.17814279627498</v>
      </c>
      <c r="J44" s="92">
        <f>分析係数表!G47</f>
        <v>0.18377890112838052</v>
      </c>
      <c r="K44" s="93">
        <f>SUM(K5:K43)</f>
        <v>44.487621319337585</v>
      </c>
      <c r="L44" s="94">
        <f>最終需要_まとめ!$L$33</f>
        <v>0.62733333333333341</v>
      </c>
      <c r="M44" s="91">
        <f>K44*L44</f>
        <v>27.908567774331114</v>
      </c>
      <c r="N44" s="95">
        <f>分析係数表!H47</f>
        <v>1</v>
      </c>
      <c r="O44" s="96">
        <f>SUM(O5:O43)</f>
        <v>27.908567774331118</v>
      </c>
      <c r="P44" s="92">
        <f>分析係数表!C47</f>
        <v>0.37574754530031729</v>
      </c>
      <c r="Q44" s="96">
        <f>SUM(Q5:Q43)</f>
        <v>11.985192193747675</v>
      </c>
      <c r="R44" s="91">
        <f>SUM(R5:R43)</f>
        <v>14.261370402380763</v>
      </c>
      <c r="S44" s="97">
        <f>SUM(S5:S43)</f>
        <v>125.43951319865575</v>
      </c>
      <c r="T44" s="98">
        <f>分析係数表!F47</f>
        <v>0.42462652784065186</v>
      </c>
      <c r="U44" s="99">
        <f>SUM(U5:U43)</f>
        <v>82.966167189459512</v>
      </c>
      <c r="V44" s="100">
        <f>分析係数表!D47</f>
        <v>4.7224737186258234E-2</v>
      </c>
      <c r="W44" s="101">
        <f>SUM(W5:W43)</f>
        <v>9</v>
      </c>
      <c r="X44" s="92">
        <f>分析係数表!E47</f>
        <v>3.9558288483141357E-2</v>
      </c>
      <c r="Y44" s="102">
        <f>SUM(Y5:Y43)</f>
        <v>8</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2015年赤穂市産業連関表</v>
      </c>
      <c r="H1" s="401"/>
      <c r="I1" s="401"/>
    </row>
    <row r="2" spans="1:25" x14ac:dyDescent="0.2">
      <c r="B2" s="3" t="s">
        <v>290</v>
      </c>
      <c r="S2" s="3" t="s">
        <v>153</v>
      </c>
      <c r="U2" s="64" t="s">
        <v>210</v>
      </c>
      <c r="W2" s="3" t="s">
        <v>130</v>
      </c>
      <c r="Y2" s="3" t="s">
        <v>154</v>
      </c>
    </row>
    <row r="3" spans="1:25" ht="44" x14ac:dyDescent="0.2">
      <c r="B3" s="65"/>
      <c r="C3" s="66" t="s">
        <v>228</v>
      </c>
      <c r="D3" s="66" t="s">
        <v>232</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投入係数表!AG5</f>
        <v>0</v>
      </c>
      <c r="E5" s="77">
        <f t="shared" ref="E5:E38" si="0">$C$35*D5</f>
        <v>0</v>
      </c>
      <c r="F5" s="76">
        <f>分析係数表!C8</f>
        <v>1</v>
      </c>
      <c r="G5" s="77">
        <f t="shared" ref="G5:G38" si="1">E5*F5</f>
        <v>0</v>
      </c>
      <c r="H5" s="77">
        <f t="array" ref="H5:H43">MMULT(逆行列係数!C5:AO43,'31'!G5:G43)</f>
        <v>6.9587438847819741E-3</v>
      </c>
      <c r="I5" s="77">
        <f t="shared" ref="I5:I38" si="2">C5+H5</f>
        <v>6.9587438847819741E-3</v>
      </c>
      <c r="J5" s="76">
        <f>分析係数表!G8</f>
        <v>0.11972098922003804</v>
      </c>
      <c r="K5" s="78">
        <f t="shared" ref="K5:K38" si="3">I5*J5</f>
        <v>8.3310770161498836E-4</v>
      </c>
      <c r="L5" s="79" t="s">
        <v>188</v>
      </c>
      <c r="M5" s="80" t="s">
        <v>188</v>
      </c>
      <c r="N5" s="81">
        <f>分析係数表!H8</f>
        <v>1.236323115495826E-2</v>
      </c>
      <c r="O5" s="82">
        <f t="shared" ref="O5:O43" si="4">$M$44*N5</f>
        <v>0.30423746361441278</v>
      </c>
      <c r="P5" s="76">
        <f>分析係数表!C8</f>
        <v>1</v>
      </c>
      <c r="Q5" s="82">
        <f t="shared" ref="Q5:Q38" si="5">O5*P5</f>
        <v>0.30423746361441278</v>
      </c>
      <c r="R5" s="83">
        <f t="array" ref="R5:R43">MMULT(逆行列係数!C5:AO43,'31'!Q5:Q43)</f>
        <v>0.40675752701682116</v>
      </c>
      <c r="S5" s="84">
        <f t="shared" ref="S5:S38" si="6">I5+R5</f>
        <v>0.41371627090160312</v>
      </c>
      <c r="T5" s="85">
        <f>分析係数表!F8</f>
        <v>0.45136334812935952</v>
      </c>
      <c r="U5" s="86">
        <f t="shared" ref="U5:U38" si="7">S5*T5</f>
        <v>0.18673636120974071</v>
      </c>
      <c r="V5" s="87">
        <f>分析係数表!D8</f>
        <v>6.2777425491439443E-2</v>
      </c>
      <c r="W5" s="88">
        <f t="shared" ref="W5:W38" si="8">ROUND(S5*V5,0)</f>
        <v>0</v>
      </c>
      <c r="X5" s="76">
        <f>分析係数表!E8</f>
        <v>5.7324032974001266E-2</v>
      </c>
      <c r="Y5" s="89">
        <f t="shared" ref="Y5:Y38" si="9">ROUND(S5*X5,0)</f>
        <v>0</v>
      </c>
    </row>
    <row r="6" spans="1:25" x14ac:dyDescent="0.2">
      <c r="A6" s="6" t="s">
        <v>220</v>
      </c>
      <c r="B6" s="5" t="s">
        <v>266</v>
      </c>
      <c r="C6" s="90"/>
      <c r="D6" s="76">
        <f>投入係数表!AG6</f>
        <v>0</v>
      </c>
      <c r="E6" s="77">
        <f t="shared" si="0"/>
        <v>0</v>
      </c>
      <c r="F6" s="76">
        <f>分析係数表!C9</f>
        <v>2.7906976744186074E-2</v>
      </c>
      <c r="G6" s="77">
        <f t="shared" si="1"/>
        <v>0</v>
      </c>
      <c r="H6" s="77">
        <v>1.1876605167669093E-4</v>
      </c>
      <c r="I6" s="77">
        <f t="shared" si="2"/>
        <v>1.1876605167669093E-4</v>
      </c>
      <c r="J6" s="76">
        <f>分析係数表!G9</f>
        <v>0.2857142857142857</v>
      </c>
      <c r="K6" s="78">
        <f t="shared" si="3"/>
        <v>3.3933157621911693E-5</v>
      </c>
      <c r="L6" s="79"/>
      <c r="M6" s="80"/>
      <c r="N6" s="81">
        <f>分析係数表!H9</f>
        <v>6.5322433452770924E-4</v>
      </c>
      <c r="O6" s="82">
        <f t="shared" si="4"/>
        <v>1.6074706702237818E-2</v>
      </c>
      <c r="P6" s="76">
        <f>分析係数表!C9</f>
        <v>2.7906976744186074E-2</v>
      </c>
      <c r="Q6" s="82">
        <f t="shared" si="5"/>
        <v>4.4859646610896279E-4</v>
      </c>
      <c r="R6" s="83">
        <v>5.3251439051117168E-4</v>
      </c>
      <c r="S6" s="84">
        <f t="shared" si="6"/>
        <v>6.5128044218786256E-4</v>
      </c>
      <c r="T6" s="85">
        <f>分析係数表!F9</f>
        <v>0.7142857142857143</v>
      </c>
      <c r="U6" s="86">
        <f t="shared" si="7"/>
        <v>4.6520031584847328E-4</v>
      </c>
      <c r="V6" s="87">
        <f>分析係数表!D9</f>
        <v>0</v>
      </c>
      <c r="W6" s="88">
        <f t="shared" si="8"/>
        <v>0</v>
      </c>
      <c r="X6" s="76">
        <f>分析係数表!E9</f>
        <v>0</v>
      </c>
      <c r="Y6" s="89">
        <f t="shared" si="9"/>
        <v>0</v>
      </c>
    </row>
    <row r="7" spans="1:25" x14ac:dyDescent="0.2">
      <c r="A7" s="6" t="s">
        <v>221</v>
      </c>
      <c r="B7" s="5" t="s">
        <v>267</v>
      </c>
      <c r="C7" s="90"/>
      <c r="D7" s="76">
        <f>投入係数表!AG7</f>
        <v>0</v>
      </c>
      <c r="E7" s="77">
        <f t="shared" si="0"/>
        <v>0</v>
      </c>
      <c r="F7" s="76">
        <f>分析係数表!C10</f>
        <v>1</v>
      </c>
      <c r="G7" s="77">
        <f t="shared" si="1"/>
        <v>0</v>
      </c>
      <c r="H7" s="77">
        <v>1.3605023821047439E-2</v>
      </c>
      <c r="I7" s="77">
        <f t="shared" si="2"/>
        <v>1.3605023821047439E-2</v>
      </c>
      <c r="J7" s="76">
        <f>分析係数表!G10</f>
        <v>0.17979610750695088</v>
      </c>
      <c r="K7" s="78">
        <f t="shared" si="3"/>
        <v>2.4461303255636732E-3</v>
      </c>
      <c r="L7" s="79"/>
      <c r="M7" s="80"/>
      <c r="N7" s="81">
        <f>分析係数表!H10</f>
        <v>1.2488112277735618E-3</v>
      </c>
      <c r="O7" s="82">
        <f t="shared" si="4"/>
        <v>3.0731056930748769E-2</v>
      </c>
      <c r="P7" s="76">
        <f>分析係数表!C10</f>
        <v>1</v>
      </c>
      <c r="Q7" s="82">
        <f t="shared" si="5"/>
        <v>3.0731056930748769E-2</v>
      </c>
      <c r="R7" s="83">
        <v>4.4814584906933644E-2</v>
      </c>
      <c r="S7" s="84">
        <f t="shared" si="6"/>
        <v>5.8419608727981083E-2</v>
      </c>
      <c r="T7" s="85">
        <f>分析係数表!F10</f>
        <v>0.51899907321594063</v>
      </c>
      <c r="U7" s="86">
        <f t="shared" si="7"/>
        <v>3.0319722787460059E-2</v>
      </c>
      <c r="V7" s="87">
        <f>分析係数表!D10</f>
        <v>9.8239110287303061E-2</v>
      </c>
      <c r="W7" s="88">
        <f t="shared" si="8"/>
        <v>0</v>
      </c>
      <c r="X7" s="76">
        <f>分析係数表!E10</f>
        <v>2.9657089898053754E-2</v>
      </c>
      <c r="Y7" s="89">
        <f t="shared" si="9"/>
        <v>0</v>
      </c>
    </row>
    <row r="8" spans="1:25" x14ac:dyDescent="0.2">
      <c r="A8" s="6" t="s">
        <v>222</v>
      </c>
      <c r="B8" s="5" t="s">
        <v>27</v>
      </c>
      <c r="C8" s="90"/>
      <c r="D8" s="76">
        <f>投入係数表!AG8</f>
        <v>0</v>
      </c>
      <c r="E8" s="77">
        <f t="shared" si="0"/>
        <v>0</v>
      </c>
      <c r="F8" s="76">
        <f>分析係数表!C11</f>
        <v>4.7758906908440535E-3</v>
      </c>
      <c r="G8" s="77">
        <f t="shared" si="1"/>
        <v>0</v>
      </c>
      <c r="H8" s="77">
        <v>3.9464750472530184E-4</v>
      </c>
      <c r="I8" s="77">
        <f t="shared" si="2"/>
        <v>3.9464750472530184E-4</v>
      </c>
      <c r="J8" s="76">
        <f>分析係数表!G11</f>
        <v>0.34306569343065696</v>
      </c>
      <c r="K8" s="78">
        <f t="shared" si="3"/>
        <v>1.3539001986926416E-4</v>
      </c>
      <c r="L8" s="79"/>
      <c r="M8" s="80"/>
      <c r="N8" s="81">
        <f>分析係数表!H11</f>
        <v>-1.9212480427285565E-5</v>
      </c>
      <c r="O8" s="82">
        <f t="shared" si="4"/>
        <v>-4.7278549124228874E-4</v>
      </c>
      <c r="P8" s="76">
        <f>分析係数表!C11</f>
        <v>4.7758906908440535E-3</v>
      </c>
      <c r="Q8" s="82">
        <f t="shared" si="5"/>
        <v>-2.2579718263901797E-6</v>
      </c>
      <c r="R8" s="83">
        <v>1.376986535986962E-3</v>
      </c>
      <c r="S8" s="84">
        <f t="shared" si="6"/>
        <v>1.7716340407122639E-3</v>
      </c>
      <c r="T8" s="85">
        <f>分析係数表!F11</f>
        <v>0.56569343065693434</v>
      </c>
      <c r="U8" s="86">
        <f t="shared" si="7"/>
        <v>1.0022017383591274E-3</v>
      </c>
      <c r="V8" s="87">
        <f>分析係数表!D11</f>
        <v>8.0291970802919707E-2</v>
      </c>
      <c r="W8" s="88">
        <f t="shared" si="8"/>
        <v>0</v>
      </c>
      <c r="X8" s="76">
        <f>分析係数表!E11</f>
        <v>6.9343065693430656E-2</v>
      </c>
      <c r="Y8" s="89">
        <f t="shared" si="9"/>
        <v>0</v>
      </c>
    </row>
    <row r="9" spans="1:25" x14ac:dyDescent="0.2">
      <c r="A9" s="6" t="s">
        <v>223</v>
      </c>
      <c r="B9" s="5" t="s">
        <v>191</v>
      </c>
      <c r="C9" s="90"/>
      <c r="D9" s="76">
        <f>投入係数表!AG9</f>
        <v>0</v>
      </c>
      <c r="E9" s="77">
        <f t="shared" si="0"/>
        <v>0</v>
      </c>
      <c r="F9" s="76">
        <f>分析係数表!C12</f>
        <v>2.7665742374590407E-2</v>
      </c>
      <c r="G9" s="77">
        <f t="shared" si="1"/>
        <v>0</v>
      </c>
      <c r="H9" s="77">
        <v>5.0132131089781205E-4</v>
      </c>
      <c r="I9" s="77">
        <f t="shared" si="2"/>
        <v>5.0132131089781205E-4</v>
      </c>
      <c r="J9" s="76">
        <f>分析係数表!G12</f>
        <v>0.13175675675675674</v>
      </c>
      <c r="K9" s="78">
        <f t="shared" si="3"/>
        <v>6.6052470016941448E-5</v>
      </c>
      <c r="L9" s="79"/>
      <c r="M9" s="80"/>
      <c r="N9" s="81">
        <f>分析係数表!H12</f>
        <v>9.8185381223642884E-2</v>
      </c>
      <c r="O9" s="82">
        <f t="shared" si="4"/>
        <v>2.4161702529937168</v>
      </c>
      <c r="P9" s="76">
        <f>分析係数表!C12</f>
        <v>2.7665742374590407E-2</v>
      </c>
      <c r="Q9" s="82">
        <f t="shared" si="5"/>
        <v>6.6845143752473093E-2</v>
      </c>
      <c r="R9" s="83">
        <v>7.5086193006238616E-2</v>
      </c>
      <c r="S9" s="84">
        <f t="shared" si="6"/>
        <v>7.5587514317136423E-2</v>
      </c>
      <c r="T9" s="85">
        <f>分析係数表!F12</f>
        <v>0.37027027027027026</v>
      </c>
      <c r="U9" s="86">
        <f t="shared" si="7"/>
        <v>2.7987809355264025E-2</v>
      </c>
      <c r="V9" s="87">
        <f>分析係数表!D12</f>
        <v>5.1576576576576577E-2</v>
      </c>
      <c r="W9" s="88">
        <f t="shared" si="8"/>
        <v>0</v>
      </c>
      <c r="X9" s="76">
        <f>分析係数表!E12</f>
        <v>4.954954954954955E-2</v>
      </c>
      <c r="Y9" s="89">
        <f t="shared" si="9"/>
        <v>0</v>
      </c>
    </row>
    <row r="10" spans="1:25" x14ac:dyDescent="0.2">
      <c r="A10" s="6" t="s">
        <v>224</v>
      </c>
      <c r="B10" s="5" t="s">
        <v>28</v>
      </c>
      <c r="C10" s="90"/>
      <c r="D10" s="76">
        <f>投入係数表!AG10</f>
        <v>1.3440860215053765E-3</v>
      </c>
      <c r="E10" s="77">
        <f t="shared" si="0"/>
        <v>0.13440860215053765</v>
      </c>
      <c r="F10" s="76">
        <f>分析係数表!C13</f>
        <v>0</v>
      </c>
      <c r="G10" s="77">
        <f t="shared" si="1"/>
        <v>0</v>
      </c>
      <c r="H10" s="77">
        <v>0</v>
      </c>
      <c r="I10" s="77">
        <f t="shared" si="2"/>
        <v>0</v>
      </c>
      <c r="J10" s="76">
        <f>分析係数表!G13</f>
        <v>0.24516960068699012</v>
      </c>
      <c r="K10" s="78">
        <f t="shared" si="3"/>
        <v>0</v>
      </c>
      <c r="L10" s="79"/>
      <c r="M10" s="80"/>
      <c r="N10" s="81">
        <f>分析係数表!H13</f>
        <v>1.522589073862381E-2</v>
      </c>
      <c r="O10" s="82">
        <f t="shared" si="4"/>
        <v>0.37468250180951385</v>
      </c>
      <c r="P10" s="76">
        <f>分析係数表!C13</f>
        <v>0</v>
      </c>
      <c r="Q10" s="82">
        <f t="shared" si="5"/>
        <v>0</v>
      </c>
      <c r="R10" s="83">
        <v>0</v>
      </c>
      <c r="S10" s="84">
        <f t="shared" si="6"/>
        <v>0</v>
      </c>
      <c r="T10" s="85">
        <f>分析係数表!F13</f>
        <v>0.38299699441820523</v>
      </c>
      <c r="U10" s="86">
        <f t="shared" si="7"/>
        <v>0</v>
      </c>
      <c r="V10" s="87">
        <f>分析係数表!D13</f>
        <v>0.13954486904250751</v>
      </c>
      <c r="W10" s="88">
        <f t="shared" si="8"/>
        <v>0</v>
      </c>
      <c r="X10" s="76">
        <f>分析係数表!E13</f>
        <v>0.1348218119364534</v>
      </c>
      <c r="Y10" s="89">
        <f t="shared" si="9"/>
        <v>0</v>
      </c>
    </row>
    <row r="11" spans="1:25" x14ac:dyDescent="0.2">
      <c r="A11" s="6" t="s">
        <v>225</v>
      </c>
      <c r="B11" s="5" t="s">
        <v>268</v>
      </c>
      <c r="C11" s="90"/>
      <c r="D11" s="76">
        <f>投入係数表!AG11</f>
        <v>1.2096774193548387E-2</v>
      </c>
      <c r="E11" s="77">
        <f t="shared" si="0"/>
        <v>1.2096774193548387</v>
      </c>
      <c r="F11" s="76">
        <f>分析係数表!C14</f>
        <v>8.758537565287261E-2</v>
      </c>
      <c r="G11" s="77">
        <f t="shared" si="1"/>
        <v>0.10595005119299106</v>
      </c>
      <c r="H11" s="77">
        <v>0.11968246691871522</v>
      </c>
      <c r="I11" s="77">
        <f t="shared" si="2"/>
        <v>0.11968246691871522</v>
      </c>
      <c r="J11" s="76">
        <f>分析係数表!G14</f>
        <v>0.1675092686215032</v>
      </c>
      <c r="K11" s="78">
        <f t="shared" si="3"/>
        <v>2.0047922500371237E-2</v>
      </c>
      <c r="L11" s="79"/>
      <c r="M11" s="80"/>
      <c r="N11" s="81">
        <f>分析係数表!H14</f>
        <v>1.2392049875599189E-3</v>
      </c>
      <c r="O11" s="82">
        <f t="shared" si="4"/>
        <v>3.0494664185127623E-2</v>
      </c>
      <c r="P11" s="76">
        <f>分析係数表!C14</f>
        <v>8.758537565287261E-2</v>
      </c>
      <c r="Q11" s="82">
        <f t="shared" si="5"/>
        <v>2.6708866180626032E-3</v>
      </c>
      <c r="R11" s="83">
        <v>3.1665217166446998E-2</v>
      </c>
      <c r="S11" s="84">
        <f t="shared" si="6"/>
        <v>0.15134768408516222</v>
      </c>
      <c r="T11" s="85">
        <f>分析係数表!F14</f>
        <v>0.31985170205594876</v>
      </c>
      <c r="U11" s="86">
        <f t="shared" si="7"/>
        <v>4.8408814356865164E-2</v>
      </c>
      <c r="V11" s="87">
        <f>分析係数表!D14</f>
        <v>3.3704078193461412E-2</v>
      </c>
      <c r="W11" s="88">
        <f t="shared" si="8"/>
        <v>0</v>
      </c>
      <c r="X11" s="76">
        <f>分析係数表!E14</f>
        <v>2.8985507246376812E-2</v>
      </c>
      <c r="Y11" s="89">
        <f t="shared" si="9"/>
        <v>0</v>
      </c>
    </row>
    <row r="12" spans="1:25" x14ac:dyDescent="0.2">
      <c r="A12" s="6" t="s">
        <v>226</v>
      </c>
      <c r="B12" s="5" t="s">
        <v>29</v>
      </c>
      <c r="C12" s="90"/>
      <c r="D12" s="76">
        <f>投入係数表!AG12</f>
        <v>0</v>
      </c>
      <c r="E12" s="77">
        <f t="shared" si="0"/>
        <v>0</v>
      </c>
      <c r="F12" s="76">
        <f>分析係数表!C15</f>
        <v>0</v>
      </c>
      <c r="G12" s="77">
        <f t="shared" si="1"/>
        <v>0</v>
      </c>
      <c r="H12" s="77">
        <v>0</v>
      </c>
      <c r="I12" s="77">
        <f t="shared" si="2"/>
        <v>0</v>
      </c>
      <c r="J12" s="76">
        <f>分析係数表!G15</f>
        <v>9.5604813172894237E-2</v>
      </c>
      <c r="K12" s="78">
        <f t="shared" si="3"/>
        <v>0</v>
      </c>
      <c r="L12" s="79"/>
      <c r="M12" s="80"/>
      <c r="N12" s="81">
        <f>分析係数表!H15</f>
        <v>9.0490782812515016E-3</v>
      </c>
      <c r="O12" s="82">
        <f t="shared" si="4"/>
        <v>0.222681966375118</v>
      </c>
      <c r="P12" s="76">
        <f>分析係数表!C15</f>
        <v>0</v>
      </c>
      <c r="Q12" s="82">
        <f t="shared" si="5"/>
        <v>0</v>
      </c>
      <c r="R12" s="83">
        <v>0</v>
      </c>
      <c r="S12" s="84">
        <f t="shared" si="6"/>
        <v>0</v>
      </c>
      <c r="T12" s="85">
        <f>分析係数表!F15</f>
        <v>0.30347055098163395</v>
      </c>
      <c r="U12" s="86">
        <f t="shared" si="7"/>
        <v>0</v>
      </c>
      <c r="V12" s="87">
        <f>分析係数表!D15</f>
        <v>2.4585180493983533E-2</v>
      </c>
      <c r="W12" s="88">
        <f t="shared" si="8"/>
        <v>0</v>
      </c>
      <c r="X12" s="76">
        <f>分析係数表!E15</f>
        <v>2.2317922735908803E-2</v>
      </c>
      <c r="Y12" s="89">
        <f t="shared" si="9"/>
        <v>0</v>
      </c>
    </row>
    <row r="13" spans="1:25" x14ac:dyDescent="0.2">
      <c r="A13" s="6" t="s">
        <v>227</v>
      </c>
      <c r="B13" s="5" t="s">
        <v>30</v>
      </c>
      <c r="C13" s="90"/>
      <c r="D13" s="76">
        <f>投入係数表!AG13</f>
        <v>0</v>
      </c>
      <c r="E13" s="77">
        <f t="shared" si="0"/>
        <v>0</v>
      </c>
      <c r="F13" s="76">
        <f>分析係数表!C16</f>
        <v>0.11006875655518</v>
      </c>
      <c r="G13" s="77">
        <f t="shared" si="1"/>
        <v>0</v>
      </c>
      <c r="H13" s="77">
        <v>6.0261298910901633E-3</v>
      </c>
      <c r="I13" s="77">
        <f t="shared" si="2"/>
        <v>6.0261298910901633E-3</v>
      </c>
      <c r="J13" s="76">
        <f>分析係数表!G16</f>
        <v>3.3349328214971212E-2</v>
      </c>
      <c r="K13" s="78">
        <f t="shared" si="3"/>
        <v>2.0096738360401458E-4</v>
      </c>
      <c r="L13" s="79"/>
      <c r="M13" s="80"/>
      <c r="N13" s="81">
        <f>分析係数表!H16</f>
        <v>1.7877213037589219E-2</v>
      </c>
      <c r="O13" s="82">
        <f t="shared" si="4"/>
        <v>0.43992689960094972</v>
      </c>
      <c r="P13" s="76">
        <f>分析係数表!C16</f>
        <v>0.11006875655518</v>
      </c>
      <c r="Q13" s="82">
        <f t="shared" si="5"/>
        <v>4.842220681425205E-2</v>
      </c>
      <c r="R13" s="83">
        <v>6.2933838302545037E-2</v>
      </c>
      <c r="S13" s="84">
        <f t="shared" si="6"/>
        <v>6.8959968193635202E-2</v>
      </c>
      <c r="T13" s="85">
        <f>分析係数表!F16</f>
        <v>0.28862763915547024</v>
      </c>
      <c r="U13" s="86">
        <f t="shared" si="7"/>
        <v>1.9903752815965247E-2</v>
      </c>
      <c r="V13" s="87">
        <f>分析係数表!D16</f>
        <v>1.6314779270633396E-2</v>
      </c>
      <c r="W13" s="88">
        <f t="shared" si="8"/>
        <v>0</v>
      </c>
      <c r="X13" s="76">
        <f>分析係数表!E16</f>
        <v>1.6554702495201537E-2</v>
      </c>
      <c r="Y13" s="89">
        <f t="shared" si="9"/>
        <v>0</v>
      </c>
    </row>
    <row r="14" spans="1:25" x14ac:dyDescent="0.2">
      <c r="A14" s="6" t="s">
        <v>2</v>
      </c>
      <c r="B14" s="5" t="s">
        <v>365</v>
      </c>
      <c r="C14" s="90"/>
      <c r="D14" s="76">
        <f>投入係数表!AG14</f>
        <v>1.0752688172043012E-2</v>
      </c>
      <c r="E14" s="77">
        <f t="shared" si="0"/>
        <v>1.0752688172043012</v>
      </c>
      <c r="F14" s="76">
        <f>分析係数表!C17</f>
        <v>0.13914449142004481</v>
      </c>
      <c r="G14" s="77">
        <f t="shared" si="1"/>
        <v>0.14961773270972561</v>
      </c>
      <c r="H14" s="77">
        <v>0.18589170942239699</v>
      </c>
      <c r="I14" s="77">
        <f t="shared" si="2"/>
        <v>0.18589170942239699</v>
      </c>
      <c r="J14" s="76">
        <f>分析係数表!G17</f>
        <v>0.21214924452667283</v>
      </c>
      <c r="K14" s="78">
        <f t="shared" si="3"/>
        <v>3.9436785717733312E-2</v>
      </c>
      <c r="L14" s="79"/>
      <c r="M14" s="80"/>
      <c r="N14" s="81">
        <f>分析係数表!H17</f>
        <v>3.1124218292202617E-3</v>
      </c>
      <c r="O14" s="82">
        <f t="shared" si="4"/>
        <v>7.6591249581250784E-2</v>
      </c>
      <c r="P14" s="76">
        <f>分析係数表!C17</f>
        <v>0.13914449142004481</v>
      </c>
      <c r="Q14" s="82">
        <f t="shared" si="5"/>
        <v>1.065725047020886E-2</v>
      </c>
      <c r="R14" s="83">
        <v>2.8315346738303739E-2</v>
      </c>
      <c r="S14" s="84">
        <f t="shared" si="6"/>
        <v>0.21420705616070074</v>
      </c>
      <c r="T14" s="85">
        <f>分析係数表!F17</f>
        <v>0.32223250077089116</v>
      </c>
      <c r="U14" s="86">
        <f t="shared" si="7"/>
        <v>6.9024475389433321E-2</v>
      </c>
      <c r="V14" s="87">
        <f>分析係数表!D17</f>
        <v>3.12981806968856E-2</v>
      </c>
      <c r="W14" s="88">
        <f t="shared" si="8"/>
        <v>0</v>
      </c>
      <c r="X14" s="76">
        <f>分析係数表!E17</f>
        <v>2.8677150786308975E-2</v>
      </c>
      <c r="Y14" s="89">
        <f t="shared" si="9"/>
        <v>0</v>
      </c>
    </row>
    <row r="15" spans="1:25" x14ac:dyDescent="0.2">
      <c r="A15" s="6" t="s">
        <v>3</v>
      </c>
      <c r="B15" s="5" t="s">
        <v>31</v>
      </c>
      <c r="C15" s="90"/>
      <c r="D15" s="76">
        <f>投入係数表!AG15</f>
        <v>0</v>
      </c>
      <c r="E15" s="77">
        <f t="shared" si="0"/>
        <v>0</v>
      </c>
      <c r="F15" s="76">
        <f>分析係数表!C18</f>
        <v>1</v>
      </c>
      <c r="G15" s="77">
        <f t="shared" si="1"/>
        <v>0</v>
      </c>
      <c r="H15" s="77">
        <v>3.1433373661823812E-2</v>
      </c>
      <c r="I15" s="77">
        <f t="shared" si="2"/>
        <v>3.1433373661823812E-2</v>
      </c>
      <c r="J15" s="76">
        <f>分析係数表!G18</f>
        <v>0.2156836946153087</v>
      </c>
      <c r="K15" s="78">
        <f t="shared" si="3"/>
        <v>6.7796661656056951E-3</v>
      </c>
      <c r="L15" s="79"/>
      <c r="M15" s="80"/>
      <c r="N15" s="81">
        <f>分析係数表!H18</f>
        <v>4.8031201068213914E-4</v>
      </c>
      <c r="O15" s="82">
        <f t="shared" si="4"/>
        <v>1.1819637281057218E-2</v>
      </c>
      <c r="P15" s="76">
        <f>分析係数表!C18</f>
        <v>1</v>
      </c>
      <c r="Q15" s="82">
        <f t="shared" si="5"/>
        <v>1.1819637281057218E-2</v>
      </c>
      <c r="R15" s="83">
        <v>4.5730625666593812E-2</v>
      </c>
      <c r="S15" s="84">
        <f t="shared" si="6"/>
        <v>7.7163999328417623E-2</v>
      </c>
      <c r="T15" s="85">
        <f>分析係数表!F18</f>
        <v>0.45886648465511004</v>
      </c>
      <c r="U15" s="86">
        <f t="shared" si="7"/>
        <v>3.5407973113760267E-2</v>
      </c>
      <c r="V15" s="87">
        <f>分析係数表!D18</f>
        <v>2.7301733495608698E-2</v>
      </c>
      <c r="W15" s="88">
        <f t="shared" si="8"/>
        <v>0</v>
      </c>
      <c r="X15" s="76">
        <f>分析係数表!E18</f>
        <v>2.9308246439261866E-2</v>
      </c>
      <c r="Y15" s="89">
        <f t="shared" si="9"/>
        <v>0</v>
      </c>
    </row>
    <row r="16" spans="1:25" x14ac:dyDescent="0.2">
      <c r="A16" s="6" t="s">
        <v>4</v>
      </c>
      <c r="B16" s="5" t="s">
        <v>32</v>
      </c>
      <c r="C16" s="90"/>
      <c r="D16" s="76">
        <f>投入係数表!AG16</f>
        <v>0</v>
      </c>
      <c r="E16" s="77">
        <f t="shared" si="0"/>
        <v>0</v>
      </c>
      <c r="F16" s="76">
        <f>分析係数表!C19</f>
        <v>0.27592808390211421</v>
      </c>
      <c r="G16" s="77">
        <f t="shared" si="1"/>
        <v>0</v>
      </c>
      <c r="H16" s="77">
        <v>6.6637632565497542E-3</v>
      </c>
      <c r="I16" s="77">
        <f t="shared" si="2"/>
        <v>6.6637632565497542E-3</v>
      </c>
      <c r="J16" s="76">
        <f>分析係数表!G19</f>
        <v>5.7631973809848587E-2</v>
      </c>
      <c r="K16" s="78">
        <f t="shared" si="3"/>
        <v>3.8404582947650675E-4</v>
      </c>
      <c r="L16" s="79"/>
      <c r="M16" s="80"/>
      <c r="N16" s="81">
        <f>分析係数表!H19</f>
        <v>-1.2488112277735618E-4</v>
      </c>
      <c r="O16" s="82">
        <f t="shared" si="4"/>
        <v>-3.073105693074877E-3</v>
      </c>
      <c r="P16" s="76">
        <f>分析係数表!C19</f>
        <v>0.27592808390211421</v>
      </c>
      <c r="Q16" s="82">
        <f t="shared" si="5"/>
        <v>-8.4795616551882952E-4</v>
      </c>
      <c r="R16" s="83">
        <v>8.9088871659543604E-3</v>
      </c>
      <c r="S16" s="84">
        <f t="shared" si="6"/>
        <v>1.5572650422504115E-2</v>
      </c>
      <c r="T16" s="85">
        <f>分析係数表!F19</f>
        <v>0.23987177738371299</v>
      </c>
      <c r="U16" s="86">
        <f t="shared" si="7"/>
        <v>3.7354393354212911E-3</v>
      </c>
      <c r="V16" s="87">
        <f>分析係数表!D19</f>
        <v>7.502387123175556E-4</v>
      </c>
      <c r="W16" s="88">
        <f t="shared" si="8"/>
        <v>0</v>
      </c>
      <c r="X16" s="76">
        <f>分析係数表!E19</f>
        <v>8.1844223161915155E-4</v>
      </c>
      <c r="Y16" s="89">
        <f t="shared" si="9"/>
        <v>0</v>
      </c>
    </row>
    <row r="17" spans="1:25" x14ac:dyDescent="0.2">
      <c r="A17" s="6" t="s">
        <v>5</v>
      </c>
      <c r="B17" s="5" t="s">
        <v>33</v>
      </c>
      <c r="C17" s="90"/>
      <c r="D17" s="76">
        <f>投入係数表!AG17</f>
        <v>0</v>
      </c>
      <c r="E17" s="77">
        <f t="shared" si="0"/>
        <v>0</v>
      </c>
      <c r="F17" s="76">
        <f>分析係数表!C20</f>
        <v>2.5484643868438295E-2</v>
      </c>
      <c r="G17" s="77">
        <f t="shared" si="1"/>
        <v>0</v>
      </c>
      <c r="H17" s="77">
        <v>1.1155121591171025E-3</v>
      </c>
      <c r="I17" s="77">
        <f t="shared" si="2"/>
        <v>1.1155121591171025E-3</v>
      </c>
      <c r="J17" s="76">
        <f>分析係数表!G20</f>
        <v>9.947643979057591E-2</v>
      </c>
      <c r="K17" s="78">
        <f t="shared" si="3"/>
        <v>1.1096717813206778E-4</v>
      </c>
      <c r="L17" s="79"/>
      <c r="M17" s="80"/>
      <c r="N17" s="81">
        <f>分析係数表!H20</f>
        <v>5.9558689324585256E-4</v>
      </c>
      <c r="O17" s="82">
        <f t="shared" si="4"/>
        <v>1.4656350228510952E-2</v>
      </c>
      <c r="P17" s="76">
        <f>分析係数表!C20</f>
        <v>2.5484643868438295E-2</v>
      </c>
      <c r="Q17" s="82">
        <f t="shared" si="5"/>
        <v>3.735118659847058E-4</v>
      </c>
      <c r="R17" s="83">
        <v>1.5255786567836961E-3</v>
      </c>
      <c r="S17" s="84">
        <f t="shared" si="6"/>
        <v>2.6410908159007988E-3</v>
      </c>
      <c r="T17" s="85">
        <f>分析係数表!F20</f>
        <v>0.22338568935427575</v>
      </c>
      <c r="U17" s="86">
        <f t="shared" si="7"/>
        <v>5.8998189255724648E-4</v>
      </c>
      <c r="V17" s="87">
        <f>分析係数表!D20</f>
        <v>0.15532286212914484</v>
      </c>
      <c r="W17" s="88">
        <f t="shared" si="8"/>
        <v>0</v>
      </c>
      <c r="X17" s="76">
        <f>分析係数表!E20</f>
        <v>0.17102966841186737</v>
      </c>
      <c r="Y17" s="89">
        <f t="shared" si="9"/>
        <v>0</v>
      </c>
    </row>
    <row r="18" spans="1:25" x14ac:dyDescent="0.2">
      <c r="A18" s="6" t="s">
        <v>6</v>
      </c>
      <c r="B18" s="5" t="s">
        <v>34</v>
      </c>
      <c r="C18" s="90"/>
      <c r="D18" s="76">
        <f>投入係数表!AG18</f>
        <v>0</v>
      </c>
      <c r="E18" s="77">
        <f t="shared" si="0"/>
        <v>0</v>
      </c>
      <c r="F18" s="76">
        <f>分析係数表!C21</f>
        <v>0.22087867795243854</v>
      </c>
      <c r="G18" s="77">
        <f t="shared" si="1"/>
        <v>0</v>
      </c>
      <c r="H18" s="77">
        <v>1.1712116959932189E-2</v>
      </c>
      <c r="I18" s="77">
        <f t="shared" si="2"/>
        <v>1.1712116959932189E-2</v>
      </c>
      <c r="J18" s="76">
        <f>分析係数表!G21</f>
        <v>0.28511270745603173</v>
      </c>
      <c r="K18" s="78">
        <f t="shared" si="3"/>
        <v>3.3392733764879739E-3</v>
      </c>
      <c r="L18" s="79"/>
      <c r="M18" s="80"/>
      <c r="N18" s="81">
        <f>分析係数表!H21</f>
        <v>9.8944274200520651E-4</v>
      </c>
      <c r="O18" s="82">
        <f t="shared" si="4"/>
        <v>2.4348452798977866E-2</v>
      </c>
      <c r="P18" s="76">
        <f>分析係数表!C21</f>
        <v>0.22087867795243854</v>
      </c>
      <c r="Q18" s="82">
        <f t="shared" si="5"/>
        <v>5.3780540644255831E-3</v>
      </c>
      <c r="R18" s="83">
        <v>1.6333523243584912E-2</v>
      </c>
      <c r="S18" s="84">
        <f t="shared" si="6"/>
        <v>2.8045640203517103E-2</v>
      </c>
      <c r="T18" s="85">
        <f>分析係数表!F21</f>
        <v>0.42531582858558337</v>
      </c>
      <c r="U18" s="86">
        <f t="shared" si="7"/>
        <v>1.1928254701372026E-2</v>
      </c>
      <c r="V18" s="87">
        <f>分析係数表!D21</f>
        <v>6.1431756254644539E-2</v>
      </c>
      <c r="W18" s="88">
        <f t="shared" si="8"/>
        <v>0</v>
      </c>
      <c r="X18" s="76">
        <f>分析係数表!E21</f>
        <v>5.1523408471637354E-2</v>
      </c>
      <c r="Y18" s="89">
        <f t="shared" si="9"/>
        <v>0</v>
      </c>
    </row>
    <row r="19" spans="1:25" x14ac:dyDescent="0.2">
      <c r="A19" s="6" t="s">
        <v>7</v>
      </c>
      <c r="B19" s="5" t="s">
        <v>269</v>
      </c>
      <c r="C19" s="90"/>
      <c r="D19" s="76">
        <f>投入係数表!AG19</f>
        <v>0</v>
      </c>
      <c r="E19" s="77">
        <f t="shared" si="0"/>
        <v>0</v>
      </c>
      <c r="F19" s="76">
        <f>分析係数表!C22</f>
        <v>2.2900763358778664E-2</v>
      </c>
      <c r="G19" s="77">
        <f t="shared" si="1"/>
        <v>0</v>
      </c>
      <c r="H19" s="77">
        <v>2.2457918687157495E-3</v>
      </c>
      <c r="I19" s="77">
        <f t="shared" si="2"/>
        <v>2.2457918687157495E-3</v>
      </c>
      <c r="J19" s="76">
        <f>分析係数表!G22</f>
        <v>0.19537275064267351</v>
      </c>
      <c r="K19" s="78">
        <f t="shared" si="3"/>
        <v>4.3876653476194587E-4</v>
      </c>
      <c r="L19" s="79"/>
      <c r="M19" s="80"/>
      <c r="N19" s="81">
        <f>分析係数表!H22</f>
        <v>4.8031201068213912E-5</v>
      </c>
      <c r="O19" s="82">
        <f t="shared" si="4"/>
        <v>1.1819637281057218E-3</v>
      </c>
      <c r="P19" s="76">
        <f>分析係数表!C22</f>
        <v>2.2900763358778664E-2</v>
      </c>
      <c r="Q19" s="82">
        <f t="shared" si="5"/>
        <v>2.7067871636008942E-5</v>
      </c>
      <c r="R19" s="83">
        <v>3.4081229494320708E-4</v>
      </c>
      <c r="S19" s="84">
        <f t="shared" si="6"/>
        <v>2.5866041636589568E-3</v>
      </c>
      <c r="T19" s="85">
        <f>分析係数表!F22</f>
        <v>0.41388174807197942</v>
      </c>
      <c r="U19" s="86">
        <f t="shared" si="7"/>
        <v>1.0705482528254294E-3</v>
      </c>
      <c r="V19" s="87">
        <f>分析係数表!D22</f>
        <v>2.313624678663239E-2</v>
      </c>
      <c r="W19" s="88">
        <f t="shared" si="8"/>
        <v>0</v>
      </c>
      <c r="X19" s="76">
        <f>分析係数表!E22</f>
        <v>1.713796058269066E-2</v>
      </c>
      <c r="Y19" s="89">
        <f t="shared" si="9"/>
        <v>0</v>
      </c>
    </row>
    <row r="20" spans="1:25" x14ac:dyDescent="0.2">
      <c r="A20" s="6" t="s">
        <v>8</v>
      </c>
      <c r="B20" s="5" t="s">
        <v>270</v>
      </c>
      <c r="C20" s="90"/>
      <c r="D20" s="76">
        <f>投入係数表!AG20</f>
        <v>0</v>
      </c>
      <c r="E20" s="77">
        <f t="shared" si="0"/>
        <v>0</v>
      </c>
      <c r="F20" s="76">
        <f>分析係数表!C23</f>
        <v>0</v>
      </c>
      <c r="G20" s="77">
        <f t="shared" si="1"/>
        <v>0</v>
      </c>
      <c r="H20" s="77">
        <v>0</v>
      </c>
      <c r="I20" s="77">
        <f t="shared" si="2"/>
        <v>0</v>
      </c>
      <c r="J20" s="76">
        <f>分析係数表!G23</f>
        <v>0.21568627450980393</v>
      </c>
      <c r="K20" s="78">
        <f t="shared" si="3"/>
        <v>0</v>
      </c>
      <c r="L20" s="79"/>
      <c r="M20" s="80"/>
      <c r="N20" s="81">
        <f>分析係数表!H23</f>
        <v>2.8818720640928347E-5</v>
      </c>
      <c r="O20" s="82">
        <f t="shared" si="4"/>
        <v>7.0917823686343314E-4</v>
      </c>
      <c r="P20" s="76">
        <f>分析係数表!C23</f>
        <v>0</v>
      </c>
      <c r="Q20" s="82">
        <f t="shared" si="5"/>
        <v>0</v>
      </c>
      <c r="R20" s="83">
        <v>0</v>
      </c>
      <c r="S20" s="84">
        <f t="shared" si="6"/>
        <v>0</v>
      </c>
      <c r="T20" s="85">
        <f>分析係数表!F23</f>
        <v>0.44049247606019154</v>
      </c>
      <c r="U20" s="86">
        <f t="shared" si="7"/>
        <v>0</v>
      </c>
      <c r="V20" s="87">
        <f>分析係数表!D23</f>
        <v>5.6087551299589603E-2</v>
      </c>
      <c r="W20" s="88">
        <f t="shared" si="8"/>
        <v>0</v>
      </c>
      <c r="X20" s="76">
        <f>分析係数表!E23</f>
        <v>5.0615595075239397E-2</v>
      </c>
      <c r="Y20" s="89">
        <f t="shared" si="9"/>
        <v>0</v>
      </c>
    </row>
    <row r="21" spans="1:25" x14ac:dyDescent="0.2">
      <c r="A21" s="6" t="s">
        <v>9</v>
      </c>
      <c r="B21" s="5" t="s">
        <v>271</v>
      </c>
      <c r="C21" s="90"/>
      <c r="D21" s="76">
        <f>投入係数表!AG21</f>
        <v>0</v>
      </c>
      <c r="E21" s="77">
        <f t="shared" si="0"/>
        <v>0</v>
      </c>
      <c r="F21" s="76">
        <f>分析係数表!C24</f>
        <v>0.12778993435448582</v>
      </c>
      <c r="G21" s="77">
        <f t="shared" si="1"/>
        <v>0</v>
      </c>
      <c r="H21" s="77">
        <v>6.3546557065551198E-3</v>
      </c>
      <c r="I21" s="77">
        <f t="shared" si="2"/>
        <v>6.3546557065551198E-3</v>
      </c>
      <c r="J21" s="76">
        <f>分析係数表!G24</f>
        <v>0.20582120582120583</v>
      </c>
      <c r="K21" s="78">
        <f t="shared" si="3"/>
        <v>1.3079229001017815E-3</v>
      </c>
      <c r="L21" s="79"/>
      <c r="M21" s="80"/>
      <c r="N21" s="81">
        <f>分析係数表!H24</f>
        <v>3.7464336833206854E-4</v>
      </c>
      <c r="O21" s="82">
        <f t="shared" si="4"/>
        <v>9.2193170792246315E-3</v>
      </c>
      <c r="P21" s="76">
        <f>分析係数表!C24</f>
        <v>0.12778993435448582</v>
      </c>
      <c r="Q21" s="82">
        <f t="shared" si="5"/>
        <v>1.1781359243473056E-3</v>
      </c>
      <c r="R21" s="83">
        <v>6.7380962703419084E-3</v>
      </c>
      <c r="S21" s="84">
        <f t="shared" si="6"/>
        <v>1.3092751976897028E-2</v>
      </c>
      <c r="T21" s="85">
        <f>分析係数表!F24</f>
        <v>0.38877338877338879</v>
      </c>
      <c r="U21" s="86">
        <f t="shared" si="7"/>
        <v>5.0901135544277427E-3</v>
      </c>
      <c r="V21" s="87">
        <f>分析係数表!D24</f>
        <v>2.0790020790020791E-3</v>
      </c>
      <c r="W21" s="88">
        <f t="shared" si="8"/>
        <v>0</v>
      </c>
      <c r="X21" s="76">
        <f>分析係数表!E24</f>
        <v>0</v>
      </c>
      <c r="Y21" s="89">
        <f t="shared" si="9"/>
        <v>0</v>
      </c>
    </row>
    <row r="22" spans="1:25" x14ac:dyDescent="0.2">
      <c r="A22" s="6" t="s">
        <v>10</v>
      </c>
      <c r="B22" s="5" t="s">
        <v>272</v>
      </c>
      <c r="C22" s="90"/>
      <c r="D22" s="76">
        <f>投入係数表!AG22</f>
        <v>1.3440860215053765E-3</v>
      </c>
      <c r="E22" s="77">
        <f t="shared" si="0"/>
        <v>0.13440860215053765</v>
      </c>
      <c r="F22" s="76">
        <f>分析係数表!C25</f>
        <v>1.1170547514159801E-2</v>
      </c>
      <c r="G22" s="77">
        <f t="shared" si="1"/>
        <v>1.5014176766343821E-3</v>
      </c>
      <c r="H22" s="77">
        <v>3.4577290464698038E-3</v>
      </c>
      <c r="I22" s="77">
        <f t="shared" si="2"/>
        <v>3.4577290464698038E-3</v>
      </c>
      <c r="J22" s="76">
        <f>分析係数表!G25</f>
        <v>0.19560185185185186</v>
      </c>
      <c r="K22" s="78">
        <f t="shared" si="3"/>
        <v>6.7633820469143152E-4</v>
      </c>
      <c r="L22" s="79"/>
      <c r="M22" s="80"/>
      <c r="N22" s="81">
        <f>分析係数表!H25</f>
        <v>5.4755569217763858E-4</v>
      </c>
      <c r="O22" s="82">
        <f t="shared" si="4"/>
        <v>1.3474386500405229E-2</v>
      </c>
      <c r="P22" s="76">
        <f>分析係数表!C25</f>
        <v>1.1170547514159801E-2</v>
      </c>
      <c r="Q22" s="82">
        <f t="shared" si="5"/>
        <v>1.5051627462693001E-4</v>
      </c>
      <c r="R22" s="83">
        <v>1.5533689858038644E-3</v>
      </c>
      <c r="S22" s="84">
        <f t="shared" si="6"/>
        <v>5.0110980322736684E-3</v>
      </c>
      <c r="T22" s="85">
        <f>分析係数表!F25</f>
        <v>0.34722222222222221</v>
      </c>
      <c r="U22" s="86">
        <f t="shared" si="7"/>
        <v>1.7399645945394681E-3</v>
      </c>
      <c r="V22" s="87">
        <f>分析係数表!D25</f>
        <v>0.24652777777777779</v>
      </c>
      <c r="W22" s="88">
        <f t="shared" si="8"/>
        <v>0</v>
      </c>
      <c r="X22" s="76">
        <f>分析係数表!E25</f>
        <v>0.22337962962962962</v>
      </c>
      <c r="Y22" s="89">
        <f t="shared" si="9"/>
        <v>0</v>
      </c>
    </row>
    <row r="23" spans="1:25" x14ac:dyDescent="0.2">
      <c r="A23" s="6" t="s">
        <v>11</v>
      </c>
      <c r="B23" s="5" t="s">
        <v>35</v>
      </c>
      <c r="C23" s="90"/>
      <c r="D23" s="76">
        <f>投入係数表!AG23</f>
        <v>0</v>
      </c>
      <c r="E23" s="77">
        <f t="shared" si="0"/>
        <v>0</v>
      </c>
      <c r="F23" s="76">
        <f>分析係数表!C26</f>
        <v>0.68426150121065377</v>
      </c>
      <c r="G23" s="77">
        <f t="shared" si="1"/>
        <v>0</v>
      </c>
      <c r="H23" s="77">
        <v>6.3773603277832144E-2</v>
      </c>
      <c r="I23" s="77">
        <f t="shared" si="2"/>
        <v>6.3773603277832144E-2</v>
      </c>
      <c r="J23" s="76">
        <f>分析係数表!G26</f>
        <v>0.19646752810874307</v>
      </c>
      <c r="K23" s="78">
        <f t="shared" si="3"/>
        <v>1.2529442194583316E-2</v>
      </c>
      <c r="L23" s="79"/>
      <c r="M23" s="80"/>
      <c r="N23" s="81">
        <f>分析係数表!H26</f>
        <v>1.1546700736798624E-2</v>
      </c>
      <c r="O23" s="82">
        <f t="shared" si="4"/>
        <v>0.28414408023661553</v>
      </c>
      <c r="P23" s="76">
        <f>分析係数表!C26</f>
        <v>0.68426150121065377</v>
      </c>
      <c r="Q23" s="82">
        <f t="shared" si="5"/>
        <v>0.19442885490282699</v>
      </c>
      <c r="R23" s="83">
        <v>0.22288804485867478</v>
      </c>
      <c r="S23" s="84">
        <f t="shared" si="6"/>
        <v>0.28666164813650691</v>
      </c>
      <c r="T23" s="85">
        <f>分析係数表!F26</f>
        <v>0.33441013592884711</v>
      </c>
      <c r="U23" s="86">
        <f t="shared" si="7"/>
        <v>9.586256071891662E-2</v>
      </c>
      <c r="V23" s="87">
        <f>分析係数表!D26</f>
        <v>3.0416177210941434E-2</v>
      </c>
      <c r="W23" s="88">
        <f t="shared" si="8"/>
        <v>0</v>
      </c>
      <c r="X23" s="76">
        <f>分析係数表!E26</f>
        <v>3.3227051518711193E-2</v>
      </c>
      <c r="Y23" s="89">
        <f t="shared" si="9"/>
        <v>0</v>
      </c>
    </row>
    <row r="24" spans="1:25" x14ac:dyDescent="0.2">
      <c r="A24" s="6" t="s">
        <v>12</v>
      </c>
      <c r="B24" s="5" t="s">
        <v>366</v>
      </c>
      <c r="C24" s="90"/>
      <c r="D24" s="76">
        <f>投入係数表!AG24</f>
        <v>0</v>
      </c>
      <c r="E24" s="77">
        <f t="shared" si="0"/>
        <v>0</v>
      </c>
      <c r="F24" s="76">
        <f>分析係数表!C27</f>
        <v>0.55841188231933736</v>
      </c>
      <c r="G24" s="77">
        <f t="shared" si="1"/>
        <v>0</v>
      </c>
      <c r="H24" s="77">
        <v>5.5975916328992251E-3</v>
      </c>
      <c r="I24" s="77">
        <f t="shared" si="2"/>
        <v>5.5975916328992251E-3</v>
      </c>
      <c r="J24" s="76">
        <f>分析係数表!G27</f>
        <v>0.17085913312693499</v>
      </c>
      <c r="K24" s="78">
        <f t="shared" si="3"/>
        <v>9.5639965399574604E-4</v>
      </c>
      <c r="L24" s="79"/>
      <c r="M24" s="80"/>
      <c r="N24" s="81">
        <f>分析係数表!H27</f>
        <v>1.1844494183421551E-2</v>
      </c>
      <c r="O24" s="82">
        <f t="shared" si="4"/>
        <v>0.29147225535087101</v>
      </c>
      <c r="P24" s="76">
        <f>分析係数表!C27</f>
        <v>0.55841188231933736</v>
      </c>
      <c r="Q24" s="82">
        <f t="shared" si="5"/>
        <v>0.16276157075434244</v>
      </c>
      <c r="R24" s="83">
        <v>0.16662163851588235</v>
      </c>
      <c r="S24" s="84">
        <f t="shared" si="6"/>
        <v>0.17221923014878157</v>
      </c>
      <c r="T24" s="85">
        <f>分析係数表!F27</f>
        <v>0.32159442724458204</v>
      </c>
      <c r="U24" s="86">
        <f t="shared" si="7"/>
        <v>5.5384744680200264E-2</v>
      </c>
      <c r="V24" s="87">
        <f>分析係数表!D27</f>
        <v>0</v>
      </c>
      <c r="W24" s="88">
        <f t="shared" si="8"/>
        <v>0</v>
      </c>
      <c r="X24" s="76">
        <f>分析係数表!E27</f>
        <v>0</v>
      </c>
      <c r="Y24" s="89">
        <f t="shared" si="9"/>
        <v>0</v>
      </c>
    </row>
    <row r="25" spans="1:25" x14ac:dyDescent="0.2">
      <c r="A25" s="6" t="s">
        <v>13</v>
      </c>
      <c r="B25" s="5" t="s">
        <v>192</v>
      </c>
      <c r="C25" s="90"/>
      <c r="D25" s="76">
        <f>投入係数表!AG25</f>
        <v>0</v>
      </c>
      <c r="E25" s="77">
        <f t="shared" si="0"/>
        <v>0</v>
      </c>
      <c r="F25" s="76">
        <f>分析係数表!C28</f>
        <v>4.6678935921030562E-2</v>
      </c>
      <c r="G25" s="77">
        <f t="shared" si="1"/>
        <v>0</v>
      </c>
      <c r="H25" s="77">
        <v>1.6429819109245833E-2</v>
      </c>
      <c r="I25" s="77">
        <f t="shared" si="2"/>
        <v>1.6429819109245833E-2</v>
      </c>
      <c r="J25" s="76">
        <f>分析係数表!G28</f>
        <v>0.12480417754569191</v>
      </c>
      <c r="K25" s="78">
        <f t="shared" si="3"/>
        <v>2.0505100611539185E-3</v>
      </c>
      <c r="L25" s="79"/>
      <c r="M25" s="80"/>
      <c r="N25" s="81">
        <f>分析係数表!H28</f>
        <v>2.1854196486037331E-2</v>
      </c>
      <c r="O25" s="82">
        <f t="shared" si="4"/>
        <v>0.53779349628810347</v>
      </c>
      <c r="P25" s="76">
        <f>分析係数表!C28</f>
        <v>4.6678935921030562E-2</v>
      </c>
      <c r="Q25" s="82">
        <f t="shared" si="5"/>
        <v>2.5103628151979369E-2</v>
      </c>
      <c r="R25" s="83">
        <v>2.7043366202654302E-2</v>
      </c>
      <c r="S25" s="84">
        <f t="shared" si="6"/>
        <v>4.3473185311900135E-2</v>
      </c>
      <c r="T25" s="85">
        <f>分析係数表!F28</f>
        <v>0.21409921671018275</v>
      </c>
      <c r="U25" s="86">
        <f t="shared" si="7"/>
        <v>9.3075749231744404E-3</v>
      </c>
      <c r="V25" s="87">
        <f>分析係数表!D28</f>
        <v>3.7075718015665796E-2</v>
      </c>
      <c r="W25" s="88">
        <f t="shared" si="8"/>
        <v>0</v>
      </c>
      <c r="X25" s="76">
        <f>分析係数表!E28</f>
        <v>3.3420365535248041E-2</v>
      </c>
      <c r="Y25" s="89">
        <f t="shared" si="9"/>
        <v>0</v>
      </c>
    </row>
    <row r="26" spans="1:25" x14ac:dyDescent="0.2">
      <c r="A26" s="6" t="s">
        <v>14</v>
      </c>
      <c r="B26" s="5" t="s">
        <v>50</v>
      </c>
      <c r="C26" s="90"/>
      <c r="D26" s="76">
        <f>投入係数表!AG26</f>
        <v>1.4784946236559141E-2</v>
      </c>
      <c r="E26" s="77">
        <f t="shared" si="0"/>
        <v>1.478494623655914</v>
      </c>
      <c r="F26" s="76">
        <f>分析係数表!C29</f>
        <v>0.714898177920686</v>
      </c>
      <c r="G26" s="77">
        <f t="shared" si="1"/>
        <v>1.0569731125171433</v>
      </c>
      <c r="H26" s="77">
        <v>1.1526068670109995</v>
      </c>
      <c r="I26" s="77">
        <f t="shared" si="2"/>
        <v>1.1526068670109995</v>
      </c>
      <c r="J26" s="76">
        <f>分析係数表!G29</f>
        <v>0.2589450092051549</v>
      </c>
      <c r="K26" s="78">
        <f t="shared" si="3"/>
        <v>0.29846179578808801</v>
      </c>
      <c r="L26" s="79"/>
      <c r="M26" s="80"/>
      <c r="N26" s="81">
        <f>分析係数表!H29</f>
        <v>1.0662926637143489E-2</v>
      </c>
      <c r="O26" s="82">
        <f t="shared" si="4"/>
        <v>0.26239594763947027</v>
      </c>
      <c r="P26" s="76">
        <f>分析係数表!C29</f>
        <v>0.714898177920686</v>
      </c>
      <c r="Q26" s="82">
        <f t="shared" si="5"/>
        <v>0.18758638486122903</v>
      </c>
      <c r="R26" s="83">
        <v>0.31657331048894116</v>
      </c>
      <c r="S26" s="84">
        <f t="shared" si="6"/>
        <v>1.4691801774999407</v>
      </c>
      <c r="T26" s="85">
        <f>分析係数表!F29</f>
        <v>0.37284879532538223</v>
      </c>
      <c r="U26" s="86">
        <f t="shared" si="7"/>
        <v>0.54778205929678414</v>
      </c>
      <c r="V26" s="87">
        <f>分析係数表!D29</f>
        <v>6.5236532458176578E-3</v>
      </c>
      <c r="W26" s="88">
        <f t="shared" si="8"/>
        <v>0</v>
      </c>
      <c r="X26" s="76">
        <f>分析係数表!E29</f>
        <v>4.8026895061234294E-3</v>
      </c>
      <c r="Y26" s="89">
        <f t="shared" si="9"/>
        <v>0</v>
      </c>
    </row>
    <row r="27" spans="1:25" x14ac:dyDescent="0.2">
      <c r="A27" s="6" t="s">
        <v>15</v>
      </c>
      <c r="B27" s="5" t="s">
        <v>36</v>
      </c>
      <c r="C27" s="90"/>
      <c r="D27" s="76">
        <f>投入係数表!AG27</f>
        <v>0</v>
      </c>
      <c r="E27" s="77">
        <f t="shared" si="0"/>
        <v>0</v>
      </c>
      <c r="F27" s="76">
        <f>分析係数表!C30</f>
        <v>1</v>
      </c>
      <c r="G27" s="77">
        <f t="shared" si="1"/>
        <v>0</v>
      </c>
      <c r="H27" s="77">
        <v>4.3968127597323083E-2</v>
      </c>
      <c r="I27" s="77">
        <f t="shared" si="2"/>
        <v>4.3968127597323083E-2</v>
      </c>
      <c r="J27" s="76">
        <f>分析係数表!G30</f>
        <v>0.34457852549986789</v>
      </c>
      <c r="K27" s="78">
        <f t="shared" si="3"/>
        <v>1.5150472576475636E-2</v>
      </c>
      <c r="L27" s="79"/>
      <c r="M27" s="80"/>
      <c r="N27" s="81">
        <f>分析係数表!H30</f>
        <v>0</v>
      </c>
      <c r="O27" s="82">
        <f t="shared" si="4"/>
        <v>0</v>
      </c>
      <c r="P27" s="76">
        <f>分析係数表!C30</f>
        <v>1</v>
      </c>
      <c r="Q27" s="82">
        <f t="shared" si="5"/>
        <v>0</v>
      </c>
      <c r="R27" s="83">
        <v>5.1682505498204891E-2</v>
      </c>
      <c r="S27" s="84">
        <f t="shared" si="6"/>
        <v>9.5650633095527973E-2</v>
      </c>
      <c r="T27" s="85">
        <f>分析係数表!F30</f>
        <v>0.44032414339822074</v>
      </c>
      <c r="U27" s="86">
        <f t="shared" si="7"/>
        <v>4.2117283083285856E-2</v>
      </c>
      <c r="V27" s="87">
        <f>分析係数表!D30</f>
        <v>0.11177662291905223</v>
      </c>
      <c r="W27" s="88">
        <f t="shared" si="8"/>
        <v>0</v>
      </c>
      <c r="X27" s="76">
        <f>分析係数表!E30</f>
        <v>7.5662820399894304E-2</v>
      </c>
      <c r="Y27" s="89">
        <f t="shared" si="9"/>
        <v>0</v>
      </c>
    </row>
    <row r="28" spans="1:25" x14ac:dyDescent="0.2">
      <c r="A28" s="6" t="s">
        <v>16</v>
      </c>
      <c r="B28" s="5" t="s">
        <v>193</v>
      </c>
      <c r="C28" s="90"/>
      <c r="D28" s="76">
        <f>投入係数表!AG28</f>
        <v>1.3440860215053765E-3</v>
      </c>
      <c r="E28" s="77">
        <f t="shared" si="0"/>
        <v>0.13440860215053765</v>
      </c>
      <c r="F28" s="76">
        <f>分析係数表!C31</f>
        <v>0.96265092809515229</v>
      </c>
      <c r="G28" s="77">
        <f t="shared" si="1"/>
        <v>0.12938856560418716</v>
      </c>
      <c r="H28" s="77">
        <v>0.2471370132317684</v>
      </c>
      <c r="I28" s="77">
        <f t="shared" si="2"/>
        <v>0.2471370132317684</v>
      </c>
      <c r="J28" s="76">
        <f>分析係数表!G31</f>
        <v>7.0888135593220339E-2</v>
      </c>
      <c r="K28" s="78">
        <f t="shared" si="3"/>
        <v>1.7519082104077086E-2</v>
      </c>
      <c r="L28" s="79"/>
      <c r="M28" s="80"/>
      <c r="N28" s="81">
        <f>分析係数表!H31</f>
        <v>2.4361425181798096E-2</v>
      </c>
      <c r="O28" s="82">
        <f t="shared" si="4"/>
        <v>0.59949200289522209</v>
      </c>
      <c r="P28" s="76">
        <f>分析係数表!C31</f>
        <v>0.96265092809515229</v>
      </c>
      <c r="Q28" s="82">
        <f t="shared" si="5"/>
        <v>0.57710153297270728</v>
      </c>
      <c r="R28" s="83">
        <v>0.82086693480904738</v>
      </c>
      <c r="S28" s="84">
        <f t="shared" si="6"/>
        <v>1.0680039480408157</v>
      </c>
      <c r="T28" s="85">
        <f>分析係数表!F31</f>
        <v>0.34461468926553673</v>
      </c>
      <c r="U28" s="86">
        <f t="shared" si="7"/>
        <v>0.36804984868845214</v>
      </c>
      <c r="V28" s="87">
        <f>分析係数表!D31</f>
        <v>2.2598870056497176E-3</v>
      </c>
      <c r="W28" s="88">
        <f t="shared" si="8"/>
        <v>0</v>
      </c>
      <c r="X28" s="76">
        <f>分析係数表!E31</f>
        <v>1.9706214689265535E-3</v>
      </c>
      <c r="Y28" s="89">
        <f t="shared" si="9"/>
        <v>0</v>
      </c>
    </row>
    <row r="29" spans="1:25" x14ac:dyDescent="0.2">
      <c r="A29" s="6" t="s">
        <v>17</v>
      </c>
      <c r="B29" s="5" t="s">
        <v>273</v>
      </c>
      <c r="C29" s="90"/>
      <c r="D29" s="76">
        <f>投入係数表!AG29</f>
        <v>0</v>
      </c>
      <c r="E29" s="77">
        <f t="shared" si="0"/>
        <v>0</v>
      </c>
      <c r="F29" s="76">
        <f>分析係数表!C32</f>
        <v>0.97339246119733924</v>
      </c>
      <c r="G29" s="77">
        <f t="shared" si="1"/>
        <v>0</v>
      </c>
      <c r="H29" s="77">
        <v>1.4964523552794538E-2</v>
      </c>
      <c r="I29" s="77">
        <f t="shared" si="2"/>
        <v>1.4964523552794538E-2</v>
      </c>
      <c r="J29" s="76">
        <f>分析係数表!G32</f>
        <v>0.14027149321266968</v>
      </c>
      <c r="K29" s="78">
        <f t="shared" si="3"/>
        <v>2.0990960639666548E-3</v>
      </c>
      <c r="L29" s="79"/>
      <c r="M29" s="80"/>
      <c r="N29" s="81">
        <f>分析係数表!H32</f>
        <v>6.9260991940364464E-3</v>
      </c>
      <c r="O29" s="82">
        <f t="shared" si="4"/>
        <v>0.17043916959284511</v>
      </c>
      <c r="P29" s="76">
        <f>分析係数表!C32</f>
        <v>0.97339246119733924</v>
      </c>
      <c r="Q29" s="82">
        <f t="shared" si="5"/>
        <v>0.1659042027744102</v>
      </c>
      <c r="R29" s="83">
        <v>0.22303479955174849</v>
      </c>
      <c r="S29" s="84">
        <f t="shared" si="6"/>
        <v>0.23799932310454303</v>
      </c>
      <c r="T29" s="85">
        <f>分析係数表!F32</f>
        <v>0.48190045248868779</v>
      </c>
      <c r="U29" s="86">
        <f t="shared" si="7"/>
        <v>0.11469198149608069</v>
      </c>
      <c r="V29" s="87">
        <f>分析係数表!D32</f>
        <v>3.0542986425339366E-2</v>
      </c>
      <c r="W29" s="88">
        <f t="shared" si="8"/>
        <v>0</v>
      </c>
      <c r="X29" s="76">
        <f>分析係数表!E32</f>
        <v>4.6380090497737558E-2</v>
      </c>
      <c r="Y29" s="89">
        <f t="shared" si="9"/>
        <v>0</v>
      </c>
    </row>
    <row r="30" spans="1:25" x14ac:dyDescent="0.2">
      <c r="A30" s="6" t="s">
        <v>18</v>
      </c>
      <c r="B30" s="5" t="s">
        <v>274</v>
      </c>
      <c r="C30" s="90"/>
      <c r="D30" s="76">
        <f>投入係数表!AG30</f>
        <v>0</v>
      </c>
      <c r="E30" s="77">
        <f t="shared" si="0"/>
        <v>0</v>
      </c>
      <c r="F30" s="76">
        <f>分析係数表!C33</f>
        <v>0.73613503272476755</v>
      </c>
      <c r="G30" s="77">
        <f t="shared" si="1"/>
        <v>0</v>
      </c>
      <c r="H30" s="77">
        <v>1.0702316129599048E-2</v>
      </c>
      <c r="I30" s="77">
        <f t="shared" si="2"/>
        <v>1.0702316129599048E-2</v>
      </c>
      <c r="J30" s="76">
        <f>分析係数表!G33</f>
        <v>0.507239607659972</v>
      </c>
      <c r="K30" s="78">
        <f t="shared" si="3"/>
        <v>5.4286386346308118E-3</v>
      </c>
      <c r="L30" s="79"/>
      <c r="M30" s="80"/>
      <c r="N30" s="81">
        <f>分析係数表!H33</f>
        <v>1.0278677028597778E-3</v>
      </c>
      <c r="O30" s="82">
        <f t="shared" si="4"/>
        <v>2.5294023781462449E-2</v>
      </c>
      <c r="P30" s="76">
        <f>分析係数表!C33</f>
        <v>0.73613503272476755</v>
      </c>
      <c r="Q30" s="82">
        <f t="shared" si="5"/>
        <v>1.8619817024107907E-2</v>
      </c>
      <c r="R30" s="83">
        <v>8.9712352197063153E-2</v>
      </c>
      <c r="S30" s="84">
        <f t="shared" si="6"/>
        <v>0.1004146683266622</v>
      </c>
      <c r="T30" s="85">
        <f>分析係数表!F33</f>
        <v>0.64409154600653895</v>
      </c>
      <c r="U30" s="86">
        <f t="shared" si="7"/>
        <v>6.4676238964253688E-2</v>
      </c>
      <c r="V30" s="87">
        <f>分析係数表!D33</f>
        <v>0.11583372255955161</v>
      </c>
      <c r="W30" s="88">
        <f t="shared" si="8"/>
        <v>0</v>
      </c>
      <c r="X30" s="76">
        <f>分析係数表!E33</f>
        <v>0.11116300794021486</v>
      </c>
      <c r="Y30" s="89">
        <f t="shared" si="9"/>
        <v>0</v>
      </c>
    </row>
    <row r="31" spans="1:25" x14ac:dyDescent="0.2">
      <c r="A31" s="6" t="s">
        <v>19</v>
      </c>
      <c r="B31" s="5" t="s">
        <v>275</v>
      </c>
      <c r="C31" s="90"/>
      <c r="D31" s="76">
        <f>投入係数表!AG31</f>
        <v>1.3440860215053764E-2</v>
      </c>
      <c r="E31" s="77">
        <f t="shared" si="0"/>
        <v>1.3440860215053763</v>
      </c>
      <c r="F31" s="76">
        <f>分析係数表!C34</f>
        <v>0.16452089215864052</v>
      </c>
      <c r="G31" s="77">
        <f t="shared" si="1"/>
        <v>0.2211302313960222</v>
      </c>
      <c r="H31" s="77">
        <v>0.27918369723431641</v>
      </c>
      <c r="I31" s="77">
        <f t="shared" si="2"/>
        <v>0.27918369723431641</v>
      </c>
      <c r="J31" s="76">
        <f>分析係数表!G34</f>
        <v>0.42495687176538238</v>
      </c>
      <c r="K31" s="78">
        <f t="shared" si="3"/>
        <v>0.11864103062458874</v>
      </c>
      <c r="L31" s="79"/>
      <c r="M31" s="80"/>
      <c r="N31" s="81">
        <f>分析係数表!H34</f>
        <v>0.1722879182316833</v>
      </c>
      <c r="O31" s="82">
        <f t="shared" si="4"/>
        <v>4.239703892715224</v>
      </c>
      <c r="P31" s="76">
        <f>分析係数表!C34</f>
        <v>0.16452089215864052</v>
      </c>
      <c r="Q31" s="82">
        <f t="shared" si="5"/>
        <v>0.69751986691796974</v>
      </c>
      <c r="R31" s="83">
        <v>0.7841275686526642</v>
      </c>
      <c r="S31" s="84">
        <f t="shared" si="6"/>
        <v>1.0633112658869806</v>
      </c>
      <c r="T31" s="85">
        <f>分析係数表!F34</f>
        <v>0.6985815602836879</v>
      </c>
      <c r="U31" s="86">
        <f t="shared" si="7"/>
        <v>0.74280964319055021</v>
      </c>
      <c r="V31" s="87">
        <f>分析係数表!D34</f>
        <v>0.35882691201840139</v>
      </c>
      <c r="W31" s="88">
        <f t="shared" si="8"/>
        <v>0</v>
      </c>
      <c r="X31" s="76">
        <f>分析係数表!E34</f>
        <v>0.25177304964539005</v>
      </c>
      <c r="Y31" s="89">
        <f t="shared" si="9"/>
        <v>0</v>
      </c>
    </row>
    <row r="32" spans="1:25" x14ac:dyDescent="0.2">
      <c r="A32" s="6" t="s">
        <v>20</v>
      </c>
      <c r="B32" s="5" t="s">
        <v>37</v>
      </c>
      <c r="C32" s="90"/>
      <c r="D32" s="76">
        <f>投入係数表!AG32</f>
        <v>4.0322580645161289E-3</v>
      </c>
      <c r="E32" s="77">
        <f t="shared" si="0"/>
        <v>0.40322580645161288</v>
      </c>
      <c r="F32" s="76">
        <f>分析係数表!C35</f>
        <v>0.4086737714624038</v>
      </c>
      <c r="G32" s="77">
        <f t="shared" si="1"/>
        <v>0.16478781107354992</v>
      </c>
      <c r="H32" s="77">
        <v>0.28096338158782264</v>
      </c>
      <c r="I32" s="77">
        <f t="shared" si="2"/>
        <v>0.28096338158782264</v>
      </c>
      <c r="J32" s="76">
        <f>分析係数表!G35</f>
        <v>0.3140916808149406</v>
      </c>
      <c r="K32" s="78">
        <f t="shared" si="3"/>
        <v>8.824826077036875E-2</v>
      </c>
      <c r="L32" s="79"/>
      <c r="M32" s="80"/>
      <c r="N32" s="81">
        <f>分析係数表!H35</f>
        <v>6.449629679439764E-2</v>
      </c>
      <c r="O32" s="82">
        <f t="shared" si="4"/>
        <v>1.5871408941003633</v>
      </c>
      <c r="P32" s="76">
        <f>分析係数表!C35</f>
        <v>0.4086737714624038</v>
      </c>
      <c r="Q32" s="82">
        <f t="shared" si="5"/>
        <v>0.64862285503420714</v>
      </c>
      <c r="R32" s="83">
        <v>0.73428063245039998</v>
      </c>
      <c r="S32" s="84">
        <f t="shared" si="6"/>
        <v>1.0152440140382226</v>
      </c>
      <c r="T32" s="85">
        <f>分析係数表!F35</f>
        <v>0.64261460101867574</v>
      </c>
      <c r="U32" s="86">
        <f t="shared" si="7"/>
        <v>0.65241062701777131</v>
      </c>
      <c r="V32" s="87">
        <f>分析係数表!D35</f>
        <v>5.9932088285229203E-2</v>
      </c>
      <c r="W32" s="88">
        <f t="shared" si="8"/>
        <v>0</v>
      </c>
      <c r="X32" s="76">
        <f>分析係数表!E35</f>
        <v>5.2631578947368418E-2</v>
      </c>
      <c r="Y32" s="89">
        <f t="shared" si="9"/>
        <v>0</v>
      </c>
    </row>
    <row r="33" spans="1:25" x14ac:dyDescent="0.2">
      <c r="A33" s="6" t="s">
        <v>21</v>
      </c>
      <c r="B33" s="5" t="s">
        <v>38</v>
      </c>
      <c r="C33" s="90"/>
      <c r="D33" s="76">
        <f>投入係数表!AG33</f>
        <v>3.0913978494623656E-2</v>
      </c>
      <c r="E33" s="77">
        <f t="shared" si="0"/>
        <v>3.0913978494623655</v>
      </c>
      <c r="F33" s="76">
        <f>分析係数表!C36</f>
        <v>0.74689610106730564</v>
      </c>
      <c r="G33" s="77">
        <f t="shared" si="1"/>
        <v>2.3089530006112944</v>
      </c>
      <c r="H33" s="77">
        <v>2.3810122422198079</v>
      </c>
      <c r="I33" s="77">
        <f t="shared" si="2"/>
        <v>2.3810122422198079</v>
      </c>
      <c r="J33" s="76">
        <f>分析係数表!G36</f>
        <v>1.5876708345449259E-2</v>
      </c>
      <c r="K33" s="78">
        <f t="shared" si="3"/>
        <v>3.7802636936668077E-2</v>
      </c>
      <c r="L33" s="79"/>
      <c r="M33" s="80"/>
      <c r="N33" s="81">
        <f>分析係数表!H36</f>
        <v>4.3132018559256094E-2</v>
      </c>
      <c r="O33" s="82">
        <f t="shared" si="4"/>
        <v>1.0614034278389382</v>
      </c>
      <c r="P33" s="76">
        <f>分析係数表!C36</f>
        <v>0.74689610106730564</v>
      </c>
      <c r="Q33" s="82">
        <f t="shared" si="5"/>
        <v>0.79275808191237618</v>
      </c>
      <c r="R33" s="83">
        <v>0.91396822191699523</v>
      </c>
      <c r="S33" s="84">
        <f t="shared" si="6"/>
        <v>3.294980464136803</v>
      </c>
      <c r="T33" s="85">
        <f>分析係数表!F36</f>
        <v>0.88601337598138996</v>
      </c>
      <c r="U33" s="86">
        <f t="shared" si="7"/>
        <v>2.9193967648225763</v>
      </c>
      <c r="V33" s="87">
        <f>分析係数表!D36</f>
        <v>1.0468159348647864E-2</v>
      </c>
      <c r="W33" s="88">
        <f t="shared" si="8"/>
        <v>0</v>
      </c>
      <c r="X33" s="76">
        <f>分析係数表!E36</f>
        <v>4.1291072986333237E-3</v>
      </c>
      <c r="Y33" s="89">
        <f t="shared" si="9"/>
        <v>0</v>
      </c>
    </row>
    <row r="34" spans="1:25" x14ac:dyDescent="0.2">
      <c r="A34" s="6" t="s">
        <v>22</v>
      </c>
      <c r="B34" s="5" t="s">
        <v>378</v>
      </c>
      <c r="C34" s="90"/>
      <c r="D34" s="76">
        <f>投入係数表!AG34</f>
        <v>1.2096774193548387E-2</v>
      </c>
      <c r="E34" s="77">
        <f t="shared" si="0"/>
        <v>1.2096774193548387</v>
      </c>
      <c r="F34" s="76">
        <f>分析係数表!C37</f>
        <v>0.19184325518019074</v>
      </c>
      <c r="G34" s="77">
        <f t="shared" si="1"/>
        <v>0.23206845384700495</v>
      </c>
      <c r="H34" s="77">
        <v>0.28968884531419614</v>
      </c>
      <c r="I34" s="77">
        <f t="shared" si="2"/>
        <v>0.28968884531419614</v>
      </c>
      <c r="J34" s="76">
        <f>分析係数表!G37</f>
        <v>0.41984423991099423</v>
      </c>
      <c r="K34" s="78">
        <f t="shared" si="3"/>
        <v>0.12162419307163226</v>
      </c>
      <c r="L34" s="79"/>
      <c r="M34" s="80"/>
      <c r="N34" s="81">
        <f>分析係数表!H37</f>
        <v>5.2046609477516596E-2</v>
      </c>
      <c r="O34" s="82">
        <f t="shared" si="4"/>
        <v>1.2807758957753601</v>
      </c>
      <c r="P34" s="76">
        <f>分析係数表!C37</f>
        <v>0.19184325518019074</v>
      </c>
      <c r="Q34" s="82">
        <f t="shared" si="5"/>
        <v>0.24570821700186979</v>
      </c>
      <c r="R34" s="83">
        <v>0.32853888103335277</v>
      </c>
      <c r="S34" s="84">
        <f t="shared" si="6"/>
        <v>0.61822772634754886</v>
      </c>
      <c r="T34" s="85">
        <f>分析係数表!F37</f>
        <v>0.69485182562961467</v>
      </c>
      <c r="U34" s="86">
        <f t="shared" si="7"/>
        <v>0.42957666430744018</v>
      </c>
      <c r="V34" s="87">
        <f>分析係数表!D37</f>
        <v>8.7589764337008186E-2</v>
      </c>
      <c r="W34" s="88">
        <f t="shared" si="8"/>
        <v>0</v>
      </c>
      <c r="X34" s="76">
        <f>分析係数表!E37</f>
        <v>8.1420046525740877E-2</v>
      </c>
      <c r="Y34" s="89">
        <f t="shared" si="9"/>
        <v>0</v>
      </c>
    </row>
    <row r="35" spans="1:25" x14ac:dyDescent="0.2">
      <c r="A35" s="6" t="s">
        <v>23</v>
      </c>
      <c r="B35" s="5" t="s">
        <v>194</v>
      </c>
      <c r="C35" s="75">
        <f>最終需要_まとめ!C36</f>
        <v>100</v>
      </c>
      <c r="D35" s="76">
        <f>投入係数表!AG35</f>
        <v>6.7204301075268813E-2</v>
      </c>
      <c r="E35" s="77">
        <f t="shared" si="0"/>
        <v>6.7204301075268811</v>
      </c>
      <c r="F35" s="76">
        <f>分析係数表!C38</f>
        <v>3.8450184501845008E-2</v>
      </c>
      <c r="G35" s="77">
        <f t="shared" si="1"/>
        <v>0.25840177756616267</v>
      </c>
      <c r="H35" s="77">
        <v>0.26820713672748292</v>
      </c>
      <c r="I35" s="77">
        <f t="shared" si="2"/>
        <v>100.26820713672748</v>
      </c>
      <c r="J35" s="76">
        <f>分析係数表!G38</f>
        <v>0.35618279569892475</v>
      </c>
      <c r="K35" s="78">
        <f t="shared" si="3"/>
        <v>35.713810337678474</v>
      </c>
      <c r="L35" s="79"/>
      <c r="M35" s="80"/>
      <c r="N35" s="81">
        <f>分析係数表!H38</f>
        <v>4.5927434461426143E-2</v>
      </c>
      <c r="O35" s="82">
        <f t="shared" si="4"/>
        <v>1.1301937168146912</v>
      </c>
      <c r="P35" s="76">
        <f>分析係数表!C38</f>
        <v>3.8450184501845008E-2</v>
      </c>
      <c r="Q35" s="82">
        <f t="shared" si="5"/>
        <v>4.3456156934350842E-2</v>
      </c>
      <c r="R35" s="83">
        <v>5.6765273861605271E-2</v>
      </c>
      <c r="S35" s="84">
        <f t="shared" si="6"/>
        <v>100.32497241058908</v>
      </c>
      <c r="T35" s="85">
        <f>分析係数表!F38</f>
        <v>0.56854838709677424</v>
      </c>
      <c r="U35" s="86">
        <f t="shared" si="7"/>
        <v>57.039601249568797</v>
      </c>
      <c r="V35" s="87">
        <f>分析係数表!D38</f>
        <v>5.6451612903225805E-2</v>
      </c>
      <c r="W35" s="88">
        <f t="shared" si="8"/>
        <v>6</v>
      </c>
      <c r="X35" s="76">
        <f>分析係数表!E38</f>
        <v>4.7043010752688172E-2</v>
      </c>
      <c r="Y35" s="89">
        <f t="shared" si="9"/>
        <v>5</v>
      </c>
    </row>
    <row r="36" spans="1:25" x14ac:dyDescent="0.2">
      <c r="A36" s="6" t="s">
        <v>24</v>
      </c>
      <c r="B36" s="5" t="s">
        <v>39</v>
      </c>
      <c r="C36" s="90"/>
      <c r="D36" s="76">
        <f>投入係数表!AG36</f>
        <v>0</v>
      </c>
      <c r="E36" s="77">
        <f t="shared" si="0"/>
        <v>0</v>
      </c>
      <c r="F36" s="76">
        <f>分析係数表!C39</f>
        <v>1</v>
      </c>
      <c r="G36" s="77">
        <f t="shared" si="1"/>
        <v>0</v>
      </c>
      <c r="H36" s="77">
        <v>3.5811049544825169E-2</v>
      </c>
      <c r="I36" s="77">
        <f t="shared" si="2"/>
        <v>3.5811049544825169E-2</v>
      </c>
      <c r="J36" s="76">
        <f>分析係数表!G39</f>
        <v>0.35147550111358572</v>
      </c>
      <c r="K36" s="78">
        <f t="shared" si="3"/>
        <v>1.2586706584170873E-2</v>
      </c>
      <c r="L36" s="79"/>
      <c r="M36" s="80"/>
      <c r="N36" s="81">
        <f>分析係数表!H39</f>
        <v>4.1114708114391111E-3</v>
      </c>
      <c r="O36" s="82">
        <f t="shared" si="4"/>
        <v>0.1011760951258498</v>
      </c>
      <c r="P36" s="76">
        <f>分析係数表!C39</f>
        <v>1</v>
      </c>
      <c r="Q36" s="82">
        <f t="shared" si="5"/>
        <v>0.1011760951258498</v>
      </c>
      <c r="R36" s="83">
        <v>0.5349458095290146</v>
      </c>
      <c r="S36" s="84">
        <f t="shared" si="6"/>
        <v>0.57075685907383977</v>
      </c>
      <c r="T36" s="85">
        <f>分析係数表!F39</f>
        <v>0.70211581291759462</v>
      </c>
      <c r="U36" s="86">
        <f t="shared" si="7"/>
        <v>0.40073741608692198</v>
      </c>
      <c r="V36" s="87">
        <f>分析係数表!D39</f>
        <v>7.4053452115812921E-2</v>
      </c>
      <c r="W36" s="88">
        <f t="shared" si="8"/>
        <v>0</v>
      </c>
      <c r="X36" s="76">
        <f>分析係数表!E39</f>
        <v>9.3819599109131402E-2</v>
      </c>
      <c r="Y36" s="89">
        <f t="shared" si="9"/>
        <v>0</v>
      </c>
    </row>
    <row r="37" spans="1:25" x14ac:dyDescent="0.2">
      <c r="A37" s="6" t="s">
        <v>25</v>
      </c>
      <c r="B37" s="5" t="s">
        <v>40</v>
      </c>
      <c r="C37" s="90"/>
      <c r="D37" s="76">
        <f>投入係数表!AG37</f>
        <v>4.0322580645161289E-3</v>
      </c>
      <c r="E37" s="77">
        <f t="shared" si="0"/>
        <v>0.40322580645161288</v>
      </c>
      <c r="F37" s="76">
        <f>分析係数表!C40</f>
        <v>0.87072171446580526</v>
      </c>
      <c r="G37" s="77">
        <f t="shared" si="1"/>
        <v>0.35109746551040533</v>
      </c>
      <c r="H37" s="77">
        <v>0.35312201747115052</v>
      </c>
      <c r="I37" s="77">
        <f t="shared" si="2"/>
        <v>0.35312201747115052</v>
      </c>
      <c r="J37" s="76">
        <f>分析係数表!G40</f>
        <v>0.51632160548710782</v>
      </c>
      <c r="K37" s="78">
        <f t="shared" si="3"/>
        <v>0.18232452699355098</v>
      </c>
      <c r="L37" s="79"/>
      <c r="M37" s="80"/>
      <c r="N37" s="81">
        <f>分析係数表!H40</f>
        <v>3.2209723436344248E-2</v>
      </c>
      <c r="O37" s="82">
        <f t="shared" si="4"/>
        <v>0.79262487606769705</v>
      </c>
      <c r="P37" s="76">
        <f>分析係数表!C40</f>
        <v>0.87072171446580526</v>
      </c>
      <c r="Q37" s="82">
        <f t="shared" si="5"/>
        <v>0.69015569101791163</v>
      </c>
      <c r="R37" s="83">
        <v>0.69157048861388071</v>
      </c>
      <c r="S37" s="84">
        <f t="shared" si="6"/>
        <v>1.0446925060850312</v>
      </c>
      <c r="T37" s="85">
        <f>分析係数表!F40</f>
        <v>0.71084719928870821</v>
      </c>
      <c r="U37" s="86">
        <f t="shared" si="7"/>
        <v>0.74261674206844619</v>
      </c>
      <c r="V37" s="87">
        <f>分析係数表!D40</f>
        <v>7.6590880223548832E-2</v>
      </c>
      <c r="W37" s="88">
        <f t="shared" si="8"/>
        <v>0</v>
      </c>
      <c r="X37" s="76">
        <f>分析係数表!E40</f>
        <v>4.8520259113425633E-2</v>
      </c>
      <c r="Y37" s="89">
        <f t="shared" si="9"/>
        <v>0</v>
      </c>
    </row>
    <row r="38" spans="1:25" x14ac:dyDescent="0.2">
      <c r="A38" s="6" t="s">
        <v>26</v>
      </c>
      <c r="B38" s="5" t="s">
        <v>277</v>
      </c>
      <c r="C38" s="90"/>
      <c r="D38" s="76">
        <f>投入係数表!AG38</f>
        <v>0</v>
      </c>
      <c r="E38" s="77">
        <f t="shared" si="0"/>
        <v>0</v>
      </c>
      <c r="F38" s="76">
        <f>分析係数表!C41</f>
        <v>0.84583808437856334</v>
      </c>
      <c r="G38" s="77">
        <f t="shared" si="1"/>
        <v>0</v>
      </c>
      <c r="H38" s="77">
        <v>4.9391317701094682E-4</v>
      </c>
      <c r="I38" s="77">
        <f t="shared" si="2"/>
        <v>4.9391317701094682E-4</v>
      </c>
      <c r="J38" s="76">
        <f>分析係数表!G41</f>
        <v>0.44301808878315901</v>
      </c>
      <c r="K38" s="78">
        <f t="shared" si="3"/>
        <v>2.1881247170420776E-4</v>
      </c>
      <c r="L38" s="79"/>
      <c r="M38" s="80"/>
      <c r="N38" s="81">
        <f>分析係数表!H41</f>
        <v>7.1326333586297655E-2</v>
      </c>
      <c r="O38" s="82">
        <f t="shared" si="4"/>
        <v>1.7552161362369969</v>
      </c>
      <c r="P38" s="76">
        <f>分析係数表!C41</f>
        <v>0.84583808437856334</v>
      </c>
      <c r="Q38" s="82">
        <f t="shared" si="5"/>
        <v>1.4846286543450449</v>
      </c>
      <c r="R38" s="83">
        <v>1.5156003334061068</v>
      </c>
      <c r="S38" s="84">
        <f t="shared" si="6"/>
        <v>1.5160942465831178</v>
      </c>
      <c r="T38" s="85">
        <f>分析係数表!F41</f>
        <v>0.54692759998204588</v>
      </c>
      <c r="U38" s="86">
        <f t="shared" si="7"/>
        <v>0.82919378763029261</v>
      </c>
      <c r="V38" s="87">
        <f>分析係数表!D41</f>
        <v>0.14515911845235424</v>
      </c>
      <c r="W38" s="88">
        <f t="shared" si="8"/>
        <v>0</v>
      </c>
      <c r="X38" s="76">
        <f>分析係数表!E41</f>
        <v>0.14242111405359306</v>
      </c>
      <c r="Y38" s="89">
        <f t="shared" si="9"/>
        <v>0</v>
      </c>
    </row>
    <row r="39" spans="1:25" x14ac:dyDescent="0.2">
      <c r="A39" s="6" t="s">
        <v>51</v>
      </c>
      <c r="B39" s="5" t="s">
        <v>368</v>
      </c>
      <c r="C39" s="90"/>
      <c r="D39" s="76">
        <f>投入係数表!AG39</f>
        <v>0</v>
      </c>
      <c r="E39" s="77">
        <f>$C$35*D39</f>
        <v>0</v>
      </c>
      <c r="F39" s="76">
        <f>分析係数表!C42</f>
        <v>0.23407560849300879</v>
      </c>
      <c r="G39" s="77">
        <f>E39*F39</f>
        <v>0</v>
      </c>
      <c r="H39" s="77">
        <v>4.1462637941492827E-3</v>
      </c>
      <c r="I39" s="77">
        <f>C39+H39</f>
        <v>4.1462637941492827E-3</v>
      </c>
      <c r="J39" s="76">
        <f>分析係数表!G42</f>
        <v>0.48351648351648352</v>
      </c>
      <c r="K39" s="78">
        <f>I39*J39</f>
        <v>2.0047868894787742E-3</v>
      </c>
      <c r="L39" s="79"/>
      <c r="M39" s="80"/>
      <c r="N39" s="81">
        <f>分析係数表!H42</f>
        <v>1.4092354393413963E-2</v>
      </c>
      <c r="O39" s="82">
        <f t="shared" si="4"/>
        <v>0.3467881578262188</v>
      </c>
      <c r="P39" s="76">
        <f>分析係数表!C42</f>
        <v>0.23407560849300879</v>
      </c>
      <c r="Q39" s="82">
        <f>O39*P39</f>
        <v>8.1174649061341739E-2</v>
      </c>
      <c r="R39" s="83">
        <v>8.6566567825623261E-2</v>
      </c>
      <c r="S39" s="84">
        <f>I39+R39</f>
        <v>9.0712831619772546E-2</v>
      </c>
      <c r="T39" s="85">
        <f>分析係数表!F42</f>
        <v>0.55384615384615388</v>
      </c>
      <c r="U39" s="86">
        <f>S39*T39</f>
        <v>5.0240952897104799E-2</v>
      </c>
      <c r="V39" s="87">
        <f>分析係数表!D42</f>
        <v>0.66153846153846152</v>
      </c>
      <c r="W39" s="88">
        <f>ROUND(S39*V39,0)</f>
        <v>0</v>
      </c>
      <c r="X39" s="76">
        <f>分析係数表!E42</f>
        <v>0.56483516483516483</v>
      </c>
      <c r="Y39" s="89">
        <f>ROUND(S39*X39,0)</f>
        <v>0</v>
      </c>
    </row>
    <row r="40" spans="1:25" x14ac:dyDescent="0.2">
      <c r="A40" s="6" t="s">
        <v>195</v>
      </c>
      <c r="B40" s="5" t="s">
        <v>41</v>
      </c>
      <c r="C40" s="90"/>
      <c r="D40" s="76">
        <f>投入係数表!AG40</f>
        <v>0.2325268817204301</v>
      </c>
      <c r="E40" s="77">
        <f>$C$35*D40</f>
        <v>23.252688172043008</v>
      </c>
      <c r="F40" s="76">
        <f>分析係数表!C43</f>
        <v>0.27699973067600325</v>
      </c>
      <c r="G40" s="77">
        <f>E40*F40</f>
        <v>6.4409883611489995</v>
      </c>
      <c r="H40" s="77">
        <v>6.7620096207833162</v>
      </c>
      <c r="I40" s="77">
        <f>C40+H40</f>
        <v>6.7620096207833162</v>
      </c>
      <c r="J40" s="76">
        <f>分析係数表!G43</f>
        <v>0.36947234730400647</v>
      </c>
      <c r="K40" s="78">
        <f>I40*J40</f>
        <v>2.4983755670830865</v>
      </c>
      <c r="L40" s="79"/>
      <c r="M40" s="80"/>
      <c r="N40" s="81">
        <f>分析係数表!H43</f>
        <v>3.8415354614357487E-2</v>
      </c>
      <c r="O40" s="82">
        <f t="shared" si="4"/>
        <v>0.94533458973895634</v>
      </c>
      <c r="P40" s="76">
        <f>分析係数表!C43</f>
        <v>0.27699973067600325</v>
      </c>
      <c r="Q40" s="82">
        <f>O40*P40</f>
        <v>0.26185742675640095</v>
      </c>
      <c r="R40" s="83">
        <v>0.45408892974061726</v>
      </c>
      <c r="S40" s="84">
        <f>I40+R40</f>
        <v>7.2160985505239337</v>
      </c>
      <c r="T40" s="85">
        <f>分析係数表!F43</f>
        <v>0.59762152176423045</v>
      </c>
      <c r="U40" s="86">
        <f>S40*T40</f>
        <v>4.3124957969647708</v>
      </c>
      <c r="V40" s="87">
        <f>分析係数表!D43</f>
        <v>0.12735249971134974</v>
      </c>
      <c r="W40" s="88">
        <f>ROUND(S40*V40,0)</f>
        <v>1</v>
      </c>
      <c r="X40" s="76">
        <f>分析係数表!E43</f>
        <v>0.10079667474887426</v>
      </c>
      <c r="Y40" s="89">
        <f>ROUND(S40*X40,0)</f>
        <v>1</v>
      </c>
    </row>
    <row r="41" spans="1:25" x14ac:dyDescent="0.2">
      <c r="A41" s="6" t="s">
        <v>341</v>
      </c>
      <c r="B41" s="5" t="s">
        <v>42</v>
      </c>
      <c r="C41" s="90"/>
      <c r="D41" s="76">
        <f>投入係数表!AG41</f>
        <v>1.3440860215053765E-3</v>
      </c>
      <c r="E41" s="77">
        <f>$C$35*D41</f>
        <v>0.13440860215053765</v>
      </c>
      <c r="F41" s="76">
        <f>分析係数表!C44</f>
        <v>0.49584741394123377</v>
      </c>
      <c r="G41" s="77">
        <f>E41*F41</f>
        <v>6.6646157787800253E-2</v>
      </c>
      <c r="H41" s="77">
        <v>7.1972949759609342E-2</v>
      </c>
      <c r="I41" s="77">
        <f>C41+H41</f>
        <v>7.1972949759609342E-2</v>
      </c>
      <c r="J41" s="76">
        <f>分析係数表!G44</f>
        <v>0.26302305721605468</v>
      </c>
      <c r="K41" s="78">
        <f>I41*J41</f>
        <v>1.8930545282629958E-2</v>
      </c>
      <c r="L41" s="79"/>
      <c r="M41" s="80"/>
      <c r="N41" s="81">
        <f>分析係数表!H44</f>
        <v>0.12140366382001748</v>
      </c>
      <c r="O41" s="82">
        <f t="shared" si="4"/>
        <v>2.9875315191600222</v>
      </c>
      <c r="P41" s="76">
        <f>分析係数表!C44</f>
        <v>0.49584741394123377</v>
      </c>
      <c r="Q41" s="82">
        <f>O41*P41</f>
        <v>1.4813597778434224</v>
      </c>
      <c r="R41" s="83">
        <v>1.5084478605107861</v>
      </c>
      <c r="S41" s="84">
        <f>I41+R41</f>
        <v>1.5804208102703954</v>
      </c>
      <c r="T41" s="85">
        <f>分析係数表!F44</f>
        <v>0.50173640762880733</v>
      </c>
      <c r="U41" s="86">
        <f>S41*T41</f>
        <v>0.79295465988687708</v>
      </c>
      <c r="V41" s="87">
        <f>分析係数表!D44</f>
        <v>0.16572729860518076</v>
      </c>
      <c r="W41" s="88">
        <f>ROUND(S41*V41,0)</f>
        <v>0</v>
      </c>
      <c r="X41" s="76">
        <f>分析係数表!E44</f>
        <v>0.11534301167093652</v>
      </c>
      <c r="Y41" s="89">
        <f>ROUND(S41*X41,0)</f>
        <v>0</v>
      </c>
    </row>
    <row r="42" spans="1:25" x14ac:dyDescent="0.2">
      <c r="A42" s="6" t="s">
        <v>342</v>
      </c>
      <c r="B42" s="5" t="s">
        <v>279</v>
      </c>
      <c r="C42" s="90"/>
      <c r="D42" s="76">
        <f>投入係数表!AG42</f>
        <v>0</v>
      </c>
      <c r="E42" s="77">
        <f>$C$35*D42</f>
        <v>0</v>
      </c>
      <c r="F42" s="76">
        <f>分析係数表!C45</f>
        <v>1</v>
      </c>
      <c r="G42" s="77">
        <f>E42*F42</f>
        <v>0</v>
      </c>
      <c r="H42" s="77">
        <v>2.6249208509874652E-2</v>
      </c>
      <c r="I42" s="77">
        <f>C42+H42</f>
        <v>2.6249208509874652E-2</v>
      </c>
      <c r="J42" s="76">
        <f>分析係数表!G45</f>
        <v>0</v>
      </c>
      <c r="K42" s="78">
        <f>I42*J42</f>
        <v>0</v>
      </c>
      <c r="L42" s="79"/>
      <c r="M42" s="80"/>
      <c r="N42" s="81">
        <f>分析係数表!H45</f>
        <v>0</v>
      </c>
      <c r="O42" s="82">
        <f t="shared" si="4"/>
        <v>0</v>
      </c>
      <c r="P42" s="76">
        <f>分析係数表!C45</f>
        <v>1</v>
      </c>
      <c r="Q42" s="82">
        <f>O42*P42</f>
        <v>0</v>
      </c>
      <c r="R42" s="83">
        <v>2.8684996710159186E-2</v>
      </c>
      <c r="S42" s="84">
        <f>I42+R42</f>
        <v>5.4934205220033838E-2</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投入係数表!AG43</f>
        <v>1.3440860215053765E-3</v>
      </c>
      <c r="E43" s="77">
        <f>$C$35*D43</f>
        <v>0.13440860215053765</v>
      </c>
      <c r="F43" s="76">
        <f>分析係数表!C46</f>
        <v>1</v>
      </c>
      <c r="G43" s="77">
        <f>E43*F43</f>
        <v>0.13440860215053765</v>
      </c>
      <c r="H43" s="77">
        <v>0.18874968304680823</v>
      </c>
      <c r="I43" s="77">
        <f>C43+H43</f>
        <v>0.18874968304680823</v>
      </c>
      <c r="J43" s="76">
        <f>分析係数表!G46</f>
        <v>9.2759598041741824E-3</v>
      </c>
      <c r="K43" s="78">
        <f>I43*J43</f>
        <v>1.7508344729928102E-3</v>
      </c>
      <c r="L43" s="79"/>
      <c r="M43" s="80"/>
      <c r="N43" s="81">
        <f>分析係数表!H46</f>
        <v>9.0452357851660434E-2</v>
      </c>
      <c r="O43" s="82">
        <f t="shared" si="4"/>
        <v>2.2258740927686951</v>
      </c>
      <c r="P43" s="76">
        <f>分析係数表!C46</f>
        <v>1</v>
      </c>
      <c r="Q43" s="82">
        <f>O43*P43</f>
        <v>2.2258740927686951</v>
      </c>
      <c r="R43" s="83">
        <v>2.2862746875491387</v>
      </c>
      <c r="S43" s="84">
        <f>I43+R43</f>
        <v>2.4750243705959467</v>
      </c>
      <c r="T43" s="85">
        <f>分析係数表!F46</f>
        <v>0.31349308597440523</v>
      </c>
      <c r="U43" s="86">
        <f>S43*T43</f>
        <v>0.77590302779998332</v>
      </c>
      <c r="V43" s="87">
        <f>分析係数表!D46</f>
        <v>1.71777033410633E-4</v>
      </c>
      <c r="W43" s="88">
        <f>ROUND(S43*V43,0)</f>
        <v>0</v>
      </c>
      <c r="X43" s="76">
        <f>分析係数表!E46</f>
        <v>5.1533110023189901E-4</v>
      </c>
      <c r="Y43" s="89">
        <f>ROUND(S43*X43,0)</f>
        <v>0</v>
      </c>
    </row>
    <row r="44" spans="1:25" x14ac:dyDescent="0.2">
      <c r="A44" s="192">
        <v>40</v>
      </c>
      <c r="B44" s="14" t="s">
        <v>151</v>
      </c>
      <c r="C44" s="197">
        <f>SUM(C5:C43)</f>
        <v>100</v>
      </c>
      <c r="D44" s="92">
        <f>投入係数表!AG44</f>
        <v>0.40860215053763443</v>
      </c>
      <c r="E44" s="91">
        <f>SUM(E5:E43)</f>
        <v>40.860215053763433</v>
      </c>
      <c r="F44" s="92">
        <f>分析係数表!C47</f>
        <v>0.37574754530031729</v>
      </c>
      <c r="G44" s="91">
        <f>SUM(G5:G43)</f>
        <v>11.621912740792459</v>
      </c>
      <c r="H44" s="91">
        <f>SUM(H5:H43)</f>
        <v>12.892951622177328</v>
      </c>
      <c r="I44" s="91">
        <f>SUM(I5:I43)</f>
        <v>112.89295162217734</v>
      </c>
      <c r="J44" s="92">
        <f>分析係数表!G47</f>
        <v>0.18377890112838052</v>
      </c>
      <c r="K44" s="93">
        <f>SUM(K5:K43)</f>
        <v>39.226750945401974</v>
      </c>
      <c r="L44" s="94">
        <f>最終需要_まとめ!$L$33</f>
        <v>0.62733333333333341</v>
      </c>
      <c r="M44" s="91">
        <f>K44*L44</f>
        <v>24.608248426415507</v>
      </c>
      <c r="N44" s="95">
        <f>分析係数表!H47</f>
        <v>1</v>
      </c>
      <c r="O44" s="96">
        <f>SUM(O5:O43)</f>
        <v>24.608248426415503</v>
      </c>
      <c r="P44" s="92">
        <f>分析係数表!C47</f>
        <v>0.37574754530031729</v>
      </c>
      <c r="Q44" s="96">
        <f>SUM(Q5:Q43)</f>
        <v>10.567886869972043</v>
      </c>
      <c r="R44" s="91">
        <f>SUM(R5:R43)</f>
        <v>12.574896304270354</v>
      </c>
      <c r="S44" s="97">
        <f>SUM(S5:S43)</f>
        <v>125.46784792644767</v>
      </c>
      <c r="T44" s="98">
        <f>分析係数表!F47</f>
        <v>0.42462652784065186</v>
      </c>
      <c r="U44" s="99">
        <f>SUM(U5:U43)</f>
        <v>71.429220237506499</v>
      </c>
      <c r="V44" s="100">
        <f>分析係数表!D47</f>
        <v>4.7224737186258234E-2</v>
      </c>
      <c r="W44" s="101">
        <f>SUM(W5:W43)</f>
        <v>7</v>
      </c>
      <c r="X44" s="92">
        <f>分析係数表!E47</f>
        <v>3.9558288483141357E-2</v>
      </c>
      <c r="Y44" s="102">
        <f>SUM(Y5:Y43)</f>
        <v>6</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2015年赤穂市産業連関表</v>
      </c>
      <c r="H1" s="401"/>
      <c r="I1" s="401"/>
    </row>
    <row r="2" spans="1:25" x14ac:dyDescent="0.2">
      <c r="B2" s="3" t="s">
        <v>289</v>
      </c>
      <c r="S2" s="3" t="s">
        <v>153</v>
      </c>
      <c r="U2" s="64" t="s">
        <v>210</v>
      </c>
      <c r="W2" s="3" t="s">
        <v>130</v>
      </c>
      <c r="Y2" s="3" t="s">
        <v>154</v>
      </c>
    </row>
    <row r="3" spans="1:25" ht="44" x14ac:dyDescent="0.2">
      <c r="B3" s="65"/>
      <c r="C3" s="66" t="s">
        <v>228</v>
      </c>
      <c r="D3" s="66" t="s">
        <v>231</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投入係数表!AH5</f>
        <v>0</v>
      </c>
      <c r="E5" s="77">
        <f t="shared" ref="E5:E38" si="0">$C$36*D5</f>
        <v>0</v>
      </c>
      <c r="F5" s="76">
        <f>分析係数表!C8</f>
        <v>1</v>
      </c>
      <c r="G5" s="77">
        <f t="shared" ref="G5:G38" si="1">E5*F5</f>
        <v>0</v>
      </c>
      <c r="H5" s="77">
        <f t="array" ref="H5:H43">MMULT(逆行列係数!C5:AO43,'32'!G5:G43)</f>
        <v>5.1745069127316417E-3</v>
      </c>
      <c r="I5" s="77">
        <f t="shared" ref="I5:I38" si="2">C5+H5</f>
        <v>5.1745069127316417E-3</v>
      </c>
      <c r="J5" s="76">
        <f>分析係数表!G8</f>
        <v>0.11972098922003804</v>
      </c>
      <c r="K5" s="78">
        <f t="shared" ref="K5:K38" si="3">I5*J5</f>
        <v>6.1949708631815726E-4</v>
      </c>
      <c r="L5" s="79" t="s">
        <v>188</v>
      </c>
      <c r="M5" s="80" t="s">
        <v>188</v>
      </c>
      <c r="N5" s="81">
        <f>分析係数表!H8</f>
        <v>1.236323115495826E-2</v>
      </c>
      <c r="O5" s="82">
        <f t="shared" ref="O5:O43" si="4">$M$44*N5</f>
        <v>0.30106629730148665</v>
      </c>
      <c r="P5" s="76">
        <f>分析係数表!C8</f>
        <v>1</v>
      </c>
      <c r="Q5" s="82">
        <f t="shared" ref="Q5:Q38" si="5">O5*P5</f>
        <v>0.30106629730148665</v>
      </c>
      <c r="R5" s="83">
        <f t="array" ref="R5:R43">MMULT(逆行列係数!C5:AO43,'32'!Q5:Q43)</f>
        <v>0.4025177606452488</v>
      </c>
      <c r="S5" s="84">
        <f t="shared" ref="S5:S38" si="6">I5+R5</f>
        <v>0.40769226755798044</v>
      </c>
      <c r="T5" s="85">
        <f>分析係数表!F8</f>
        <v>0.45136334812935952</v>
      </c>
      <c r="U5" s="86">
        <f t="shared" ref="U5:U38" si="7">S5*T5</f>
        <v>0.18401734689142071</v>
      </c>
      <c r="V5" s="87">
        <f>分析係数表!D8</f>
        <v>6.2777425491439443E-2</v>
      </c>
      <c r="W5" s="88">
        <f t="shared" ref="W5:W38" si="8">ROUND(S5*V5,0)</f>
        <v>0</v>
      </c>
      <c r="X5" s="76">
        <f>分析係数表!E8</f>
        <v>5.7324032974001266E-2</v>
      </c>
      <c r="Y5" s="89">
        <f t="shared" ref="Y5:Y38" si="9">ROUND(S5*X5,0)</f>
        <v>0</v>
      </c>
    </row>
    <row r="6" spans="1:25" x14ac:dyDescent="0.2">
      <c r="A6" s="6" t="s">
        <v>220</v>
      </c>
      <c r="B6" s="5" t="s">
        <v>266</v>
      </c>
      <c r="C6" s="90"/>
      <c r="D6" s="76">
        <f>投入係数表!AH6</f>
        <v>0</v>
      </c>
      <c r="E6" s="77">
        <f t="shared" si="0"/>
        <v>0</v>
      </c>
      <c r="F6" s="76">
        <f>分析係数表!C9</f>
        <v>2.7906976744186074E-2</v>
      </c>
      <c r="G6" s="77">
        <f t="shared" si="1"/>
        <v>0</v>
      </c>
      <c r="H6" s="77">
        <v>4.3504709863680026E-5</v>
      </c>
      <c r="I6" s="77">
        <f t="shared" si="2"/>
        <v>4.3504709863680026E-5</v>
      </c>
      <c r="J6" s="76">
        <f>分析係数表!G9</f>
        <v>0.2857142857142857</v>
      </c>
      <c r="K6" s="78">
        <f t="shared" si="3"/>
        <v>1.2429917103908578E-5</v>
      </c>
      <c r="L6" s="79"/>
      <c r="M6" s="80"/>
      <c r="N6" s="81">
        <f>分析係数表!H9</f>
        <v>6.5322433452770924E-4</v>
      </c>
      <c r="O6" s="82">
        <f t="shared" si="4"/>
        <v>1.5907154791376141E-2</v>
      </c>
      <c r="P6" s="76">
        <f>分析係数表!C9</f>
        <v>2.7906976744186074E-2</v>
      </c>
      <c r="Q6" s="82">
        <f t="shared" si="5"/>
        <v>4.4392059882910207E-4</v>
      </c>
      <c r="R6" s="83">
        <v>5.2696381933471192E-4</v>
      </c>
      <c r="S6" s="84">
        <f t="shared" si="6"/>
        <v>5.704685291983919E-4</v>
      </c>
      <c r="T6" s="85">
        <f>分析係数表!F9</f>
        <v>0.7142857142857143</v>
      </c>
      <c r="U6" s="86">
        <f t="shared" si="7"/>
        <v>4.0747752085599424E-4</v>
      </c>
      <c r="V6" s="87">
        <f>分析係数表!D9</f>
        <v>0</v>
      </c>
      <c r="W6" s="88">
        <f t="shared" si="8"/>
        <v>0</v>
      </c>
      <c r="X6" s="76">
        <f>分析係数表!E9</f>
        <v>0</v>
      </c>
      <c r="Y6" s="89">
        <f t="shared" si="9"/>
        <v>0</v>
      </c>
    </row>
    <row r="7" spans="1:25" x14ac:dyDescent="0.2">
      <c r="A7" s="6" t="s">
        <v>221</v>
      </c>
      <c r="B7" s="5" t="s">
        <v>267</v>
      </c>
      <c r="C7" s="90"/>
      <c r="D7" s="76">
        <f>投入係数表!AH7</f>
        <v>0</v>
      </c>
      <c r="E7" s="77">
        <f t="shared" si="0"/>
        <v>0</v>
      </c>
      <c r="F7" s="76">
        <f>分析係数表!C10</f>
        <v>1</v>
      </c>
      <c r="G7" s="77">
        <f t="shared" si="1"/>
        <v>0</v>
      </c>
      <c r="H7" s="77">
        <v>9.9114173859533132E-3</v>
      </c>
      <c r="I7" s="77">
        <f t="shared" si="2"/>
        <v>9.9114173859533132E-3</v>
      </c>
      <c r="J7" s="76">
        <f>分析係数表!G10</f>
        <v>0.17979610750695088</v>
      </c>
      <c r="K7" s="78">
        <f t="shared" si="3"/>
        <v>1.782034265871124E-3</v>
      </c>
      <c r="L7" s="79"/>
      <c r="M7" s="80"/>
      <c r="N7" s="81">
        <f>分析係数表!H10</f>
        <v>1.2488112277735618E-3</v>
      </c>
      <c r="O7" s="82">
        <f t="shared" si="4"/>
        <v>3.0410737101160275E-2</v>
      </c>
      <c r="P7" s="76">
        <f>分析係数表!C10</f>
        <v>1</v>
      </c>
      <c r="Q7" s="82">
        <f t="shared" si="5"/>
        <v>3.0410737101160275E-2</v>
      </c>
      <c r="R7" s="83">
        <v>4.4347467871785236E-2</v>
      </c>
      <c r="S7" s="84">
        <f t="shared" si="6"/>
        <v>5.4258885257738546E-2</v>
      </c>
      <c r="T7" s="85">
        <f>分析係数表!F10</f>
        <v>0.51899907321594063</v>
      </c>
      <c r="U7" s="86">
        <f t="shared" si="7"/>
        <v>2.8160311162496371E-2</v>
      </c>
      <c r="V7" s="87">
        <f>分析係数表!D10</f>
        <v>9.8239110287303061E-2</v>
      </c>
      <c r="W7" s="88">
        <f t="shared" si="8"/>
        <v>0</v>
      </c>
      <c r="X7" s="76">
        <f>分析係数表!E10</f>
        <v>2.9657089898053754E-2</v>
      </c>
      <c r="Y7" s="89">
        <f t="shared" si="9"/>
        <v>0</v>
      </c>
    </row>
    <row r="8" spans="1:25" x14ac:dyDescent="0.2">
      <c r="A8" s="6" t="s">
        <v>222</v>
      </c>
      <c r="B8" s="5" t="s">
        <v>27</v>
      </c>
      <c r="C8" s="90"/>
      <c r="D8" s="76">
        <f>投入係数表!AH8</f>
        <v>0</v>
      </c>
      <c r="E8" s="77">
        <f t="shared" si="0"/>
        <v>0</v>
      </c>
      <c r="F8" s="76">
        <f>分析係数表!C11</f>
        <v>4.7758906908440535E-3</v>
      </c>
      <c r="G8" s="77">
        <f t="shared" si="1"/>
        <v>0</v>
      </c>
      <c r="H8" s="77">
        <v>2.705994278260329E-3</v>
      </c>
      <c r="I8" s="77">
        <f t="shared" si="2"/>
        <v>2.705994278260329E-3</v>
      </c>
      <c r="J8" s="76">
        <f>分析係数表!G11</f>
        <v>0.34306569343065696</v>
      </c>
      <c r="K8" s="78">
        <f t="shared" si="3"/>
        <v>9.2833380349076984E-4</v>
      </c>
      <c r="L8" s="79"/>
      <c r="M8" s="80"/>
      <c r="N8" s="81">
        <f>分析係数表!H11</f>
        <v>-1.9212480427285565E-5</v>
      </c>
      <c r="O8" s="82">
        <f t="shared" si="4"/>
        <v>-4.6785749386400418E-4</v>
      </c>
      <c r="P8" s="76">
        <f>分析係数表!C11</f>
        <v>4.7758906908440535E-3</v>
      </c>
      <c r="Q8" s="82">
        <f t="shared" si="5"/>
        <v>-2.2344362495867264E-6</v>
      </c>
      <c r="R8" s="83">
        <v>1.3626337562063339E-3</v>
      </c>
      <c r="S8" s="84">
        <f t="shared" si="6"/>
        <v>4.0686280344666634E-3</v>
      </c>
      <c r="T8" s="85">
        <f>分析係数表!F11</f>
        <v>0.56569343065693434</v>
      </c>
      <c r="U8" s="86">
        <f t="shared" si="7"/>
        <v>2.3015961508844264E-3</v>
      </c>
      <c r="V8" s="87">
        <f>分析係数表!D11</f>
        <v>8.0291970802919707E-2</v>
      </c>
      <c r="W8" s="88">
        <f t="shared" si="8"/>
        <v>0</v>
      </c>
      <c r="X8" s="76">
        <f>分析係数表!E11</f>
        <v>6.9343065693430656E-2</v>
      </c>
      <c r="Y8" s="89">
        <f t="shared" si="9"/>
        <v>0</v>
      </c>
    </row>
    <row r="9" spans="1:25" x14ac:dyDescent="0.2">
      <c r="A9" s="6" t="s">
        <v>223</v>
      </c>
      <c r="B9" s="5" t="s">
        <v>191</v>
      </c>
      <c r="C9" s="90"/>
      <c r="D9" s="76">
        <f>投入係数表!AH9</f>
        <v>2.7839643652561246E-4</v>
      </c>
      <c r="E9" s="77">
        <f t="shared" si="0"/>
        <v>2.7839643652561245E-2</v>
      </c>
      <c r="F9" s="76">
        <f>分析係数表!C12</f>
        <v>2.7665742374590407E-2</v>
      </c>
      <c r="G9" s="77">
        <f t="shared" si="1"/>
        <v>7.7020440909216057E-4</v>
      </c>
      <c r="H9" s="77">
        <v>1.0433983729524214E-3</v>
      </c>
      <c r="I9" s="77">
        <f t="shared" si="2"/>
        <v>1.0433983729524214E-3</v>
      </c>
      <c r="J9" s="76">
        <f>分析係数表!G12</f>
        <v>0.13175675675675674</v>
      </c>
      <c r="K9" s="78">
        <f t="shared" si="3"/>
        <v>1.3747478562548793E-4</v>
      </c>
      <c r="L9" s="79"/>
      <c r="M9" s="80"/>
      <c r="N9" s="81">
        <f>分析係数表!H12</f>
        <v>9.8185381223642884E-2</v>
      </c>
      <c r="O9" s="82">
        <f t="shared" si="4"/>
        <v>2.3909857223919935</v>
      </c>
      <c r="P9" s="76">
        <f>分析係数表!C12</f>
        <v>2.7665742374590407E-2</v>
      </c>
      <c r="Q9" s="82">
        <f t="shared" si="5"/>
        <v>6.6148395017020828E-2</v>
      </c>
      <c r="R9" s="83">
        <v>7.4303545126525053E-2</v>
      </c>
      <c r="S9" s="84">
        <f t="shared" si="6"/>
        <v>7.5346943499477473E-2</v>
      </c>
      <c r="T9" s="85">
        <f>分析係数表!F12</f>
        <v>0.37027027027027026</v>
      </c>
      <c r="U9" s="86">
        <f t="shared" si="7"/>
        <v>2.7898733133590307E-2</v>
      </c>
      <c r="V9" s="87">
        <f>分析係数表!D12</f>
        <v>5.1576576576576577E-2</v>
      </c>
      <c r="W9" s="88">
        <f t="shared" si="8"/>
        <v>0</v>
      </c>
      <c r="X9" s="76">
        <f>分析係数表!E12</f>
        <v>4.954954954954955E-2</v>
      </c>
      <c r="Y9" s="89">
        <f t="shared" si="9"/>
        <v>0</v>
      </c>
    </row>
    <row r="10" spans="1:25" x14ac:dyDescent="0.2">
      <c r="A10" s="6" t="s">
        <v>224</v>
      </c>
      <c r="B10" s="5" t="s">
        <v>28</v>
      </c>
      <c r="C10" s="90"/>
      <c r="D10" s="76">
        <f>投入係数表!AH10</f>
        <v>3.3407572383073497E-3</v>
      </c>
      <c r="E10" s="77">
        <f t="shared" si="0"/>
        <v>0.33407572383073497</v>
      </c>
      <c r="F10" s="76">
        <f>分析係数表!C13</f>
        <v>0</v>
      </c>
      <c r="G10" s="77">
        <f t="shared" si="1"/>
        <v>0</v>
      </c>
      <c r="H10" s="77">
        <v>0</v>
      </c>
      <c r="I10" s="77">
        <f t="shared" si="2"/>
        <v>0</v>
      </c>
      <c r="J10" s="76">
        <f>分析係数表!G13</f>
        <v>0.24516960068699012</v>
      </c>
      <c r="K10" s="78">
        <f t="shared" si="3"/>
        <v>0</v>
      </c>
      <c r="L10" s="79"/>
      <c r="M10" s="80"/>
      <c r="N10" s="81">
        <f>分析係数表!H13</f>
        <v>1.522589073862381E-2</v>
      </c>
      <c r="O10" s="82">
        <f t="shared" si="4"/>
        <v>0.37077706388722331</v>
      </c>
      <c r="P10" s="76">
        <f>分析係数表!C13</f>
        <v>0</v>
      </c>
      <c r="Q10" s="82">
        <f t="shared" si="5"/>
        <v>0</v>
      </c>
      <c r="R10" s="83">
        <v>0</v>
      </c>
      <c r="S10" s="84">
        <f t="shared" si="6"/>
        <v>0</v>
      </c>
      <c r="T10" s="85">
        <f>分析係数表!F13</f>
        <v>0.38299699441820523</v>
      </c>
      <c r="U10" s="86">
        <f t="shared" si="7"/>
        <v>0</v>
      </c>
      <c r="V10" s="87">
        <f>分析係数表!D13</f>
        <v>0.13954486904250751</v>
      </c>
      <c r="W10" s="88">
        <f t="shared" si="8"/>
        <v>0</v>
      </c>
      <c r="X10" s="76">
        <f>分析係数表!E13</f>
        <v>0.1348218119364534</v>
      </c>
      <c r="Y10" s="89">
        <f t="shared" si="9"/>
        <v>0</v>
      </c>
    </row>
    <row r="11" spans="1:25" x14ac:dyDescent="0.2">
      <c r="A11" s="6" t="s">
        <v>225</v>
      </c>
      <c r="B11" s="5" t="s">
        <v>268</v>
      </c>
      <c r="C11" s="90"/>
      <c r="D11" s="76">
        <f>投入係数表!AH11</f>
        <v>1.2527839643652562E-3</v>
      </c>
      <c r="E11" s="77">
        <f t="shared" si="0"/>
        <v>0.12527839643652561</v>
      </c>
      <c r="F11" s="76">
        <f>分析係数表!C14</f>
        <v>8.758537565287261E-2</v>
      </c>
      <c r="G11" s="77">
        <f t="shared" si="1"/>
        <v>1.0972555413082593E-2</v>
      </c>
      <c r="H11" s="77">
        <v>3.9570166434535259E-2</v>
      </c>
      <c r="I11" s="77">
        <f t="shared" si="2"/>
        <v>3.9570166434535259E-2</v>
      </c>
      <c r="J11" s="76">
        <f>分析係数表!G14</f>
        <v>0.1675092686215032</v>
      </c>
      <c r="K11" s="78">
        <f t="shared" si="3"/>
        <v>6.6283696386801559E-3</v>
      </c>
      <c r="L11" s="79"/>
      <c r="M11" s="80"/>
      <c r="N11" s="81">
        <f>分析係数表!H14</f>
        <v>1.2392049875599189E-3</v>
      </c>
      <c r="O11" s="82">
        <f t="shared" si="4"/>
        <v>3.0176808354228268E-2</v>
      </c>
      <c r="P11" s="76">
        <f>分析係数表!C14</f>
        <v>8.758537565287261E-2</v>
      </c>
      <c r="Q11" s="82">
        <f t="shared" si="5"/>
        <v>2.6430470957098271E-3</v>
      </c>
      <c r="R11" s="83">
        <v>3.1335160280037404E-2</v>
      </c>
      <c r="S11" s="84">
        <f t="shared" si="6"/>
        <v>7.090532671457267E-2</v>
      </c>
      <c r="T11" s="85">
        <f>分析係数表!F14</f>
        <v>0.31985170205594876</v>
      </c>
      <c r="U11" s="86">
        <f t="shared" si="7"/>
        <v>2.26791894344892E-2</v>
      </c>
      <c r="V11" s="87">
        <f>分析係数表!D14</f>
        <v>3.3704078193461412E-2</v>
      </c>
      <c r="W11" s="88">
        <f t="shared" si="8"/>
        <v>0</v>
      </c>
      <c r="X11" s="76">
        <f>分析係数表!E14</f>
        <v>2.8985507246376812E-2</v>
      </c>
      <c r="Y11" s="89">
        <f t="shared" si="9"/>
        <v>0</v>
      </c>
    </row>
    <row r="12" spans="1:25" x14ac:dyDescent="0.2">
      <c r="A12" s="6" t="s">
        <v>226</v>
      </c>
      <c r="B12" s="5" t="s">
        <v>29</v>
      </c>
      <c r="C12" s="90"/>
      <c r="D12" s="76">
        <f>投入係数表!AH12</f>
        <v>8.3518930957683743E-4</v>
      </c>
      <c r="E12" s="77">
        <f t="shared" si="0"/>
        <v>8.3518930957683743E-2</v>
      </c>
      <c r="F12" s="76">
        <f>分析係数表!C15</f>
        <v>0</v>
      </c>
      <c r="G12" s="77">
        <f t="shared" si="1"/>
        <v>0</v>
      </c>
      <c r="H12" s="77">
        <v>0</v>
      </c>
      <c r="I12" s="77">
        <f t="shared" si="2"/>
        <v>0</v>
      </c>
      <c r="J12" s="76">
        <f>分析係数表!G15</f>
        <v>9.5604813172894237E-2</v>
      </c>
      <c r="K12" s="78">
        <f t="shared" si="3"/>
        <v>0</v>
      </c>
      <c r="L12" s="79"/>
      <c r="M12" s="80"/>
      <c r="N12" s="81">
        <f>分析係数表!H15</f>
        <v>9.0490782812515016E-3</v>
      </c>
      <c r="O12" s="82">
        <f t="shared" si="4"/>
        <v>0.22036087960994599</v>
      </c>
      <c r="P12" s="76">
        <f>分析係数表!C15</f>
        <v>0</v>
      </c>
      <c r="Q12" s="82">
        <f t="shared" si="5"/>
        <v>0</v>
      </c>
      <c r="R12" s="83">
        <v>0</v>
      </c>
      <c r="S12" s="84">
        <f t="shared" si="6"/>
        <v>0</v>
      </c>
      <c r="T12" s="85">
        <f>分析係数表!F15</f>
        <v>0.30347055098163395</v>
      </c>
      <c r="U12" s="86">
        <f t="shared" si="7"/>
        <v>0</v>
      </c>
      <c r="V12" s="87">
        <f>分析係数表!D15</f>
        <v>2.4585180493983533E-2</v>
      </c>
      <c r="W12" s="88">
        <f t="shared" si="8"/>
        <v>0</v>
      </c>
      <c r="X12" s="76">
        <f>分析係数表!E15</f>
        <v>2.2317922735908803E-2</v>
      </c>
      <c r="Y12" s="89">
        <f t="shared" si="9"/>
        <v>0</v>
      </c>
    </row>
    <row r="13" spans="1:25" x14ac:dyDescent="0.2">
      <c r="A13" s="6" t="s">
        <v>227</v>
      </c>
      <c r="B13" s="5" t="s">
        <v>30</v>
      </c>
      <c r="C13" s="90"/>
      <c r="D13" s="76">
        <f>投入係数表!AH13</f>
        <v>1.0857461024498886E-2</v>
      </c>
      <c r="E13" s="77">
        <f t="shared" si="0"/>
        <v>1.0857461024498887</v>
      </c>
      <c r="F13" s="76">
        <f>分析係数表!C16</f>
        <v>0.11006875655518</v>
      </c>
      <c r="G13" s="77">
        <f t="shared" si="1"/>
        <v>0.11950672343129232</v>
      </c>
      <c r="H13" s="77">
        <v>0.13941999504479802</v>
      </c>
      <c r="I13" s="77">
        <f t="shared" si="2"/>
        <v>0.13941999504479802</v>
      </c>
      <c r="J13" s="76">
        <f>分析係数表!G16</f>
        <v>3.3349328214971212E-2</v>
      </c>
      <c r="K13" s="78">
        <f t="shared" si="3"/>
        <v>4.6495631744786292E-3</v>
      </c>
      <c r="L13" s="79"/>
      <c r="M13" s="80"/>
      <c r="N13" s="81">
        <f>分析係数表!H16</f>
        <v>1.7877213037589219E-2</v>
      </c>
      <c r="O13" s="82">
        <f t="shared" si="4"/>
        <v>0.43534139804045591</v>
      </c>
      <c r="P13" s="76">
        <f>分析係数表!C16</f>
        <v>0.11006875655518</v>
      </c>
      <c r="Q13" s="82">
        <f t="shared" si="5"/>
        <v>4.7917486359306656E-2</v>
      </c>
      <c r="R13" s="83">
        <v>6.2277858379503392E-2</v>
      </c>
      <c r="S13" s="84">
        <f t="shared" si="6"/>
        <v>0.20169785342430141</v>
      </c>
      <c r="T13" s="85">
        <f>分析係数表!F16</f>
        <v>0.28862763915547024</v>
      </c>
      <c r="U13" s="86">
        <f t="shared" si="7"/>
        <v>5.8215575256582192E-2</v>
      </c>
      <c r="V13" s="87">
        <f>分析係数表!D16</f>
        <v>1.6314779270633396E-2</v>
      </c>
      <c r="W13" s="88">
        <f t="shared" si="8"/>
        <v>0</v>
      </c>
      <c r="X13" s="76">
        <f>分析係数表!E16</f>
        <v>1.6554702495201537E-2</v>
      </c>
      <c r="Y13" s="89">
        <f t="shared" si="9"/>
        <v>0</v>
      </c>
    </row>
    <row r="14" spans="1:25" x14ac:dyDescent="0.2">
      <c r="A14" s="6" t="s">
        <v>2</v>
      </c>
      <c r="B14" s="5" t="s">
        <v>365</v>
      </c>
      <c r="C14" s="90"/>
      <c r="D14" s="76">
        <f>投入係数表!AH14</f>
        <v>1.9487750556792874E-3</v>
      </c>
      <c r="E14" s="77">
        <f t="shared" si="0"/>
        <v>0.19487750556792874</v>
      </c>
      <c r="F14" s="76">
        <f>分析係数表!C17</f>
        <v>0.13914449142004481</v>
      </c>
      <c r="G14" s="77">
        <f t="shared" si="1"/>
        <v>2.7116131401456394E-2</v>
      </c>
      <c r="H14" s="77">
        <v>5.9567977548081789E-2</v>
      </c>
      <c r="I14" s="77">
        <f t="shared" si="2"/>
        <v>5.9567977548081789E-2</v>
      </c>
      <c r="J14" s="76">
        <f>分析係数表!G17</f>
        <v>0.21214924452667283</v>
      </c>
      <c r="K14" s="78">
        <f t="shared" si="3"/>
        <v>1.263730143480736E-2</v>
      </c>
      <c r="L14" s="79"/>
      <c r="M14" s="80"/>
      <c r="N14" s="81">
        <f>分析係数表!H17</f>
        <v>3.1124218292202617E-3</v>
      </c>
      <c r="O14" s="82">
        <f t="shared" si="4"/>
        <v>7.5792914005968687E-2</v>
      </c>
      <c r="P14" s="76">
        <f>分析係数表!C17</f>
        <v>0.13914449142004481</v>
      </c>
      <c r="Q14" s="82">
        <f t="shared" si="5"/>
        <v>1.0546166472603704E-2</v>
      </c>
      <c r="R14" s="83">
        <v>2.8020206643955818E-2</v>
      </c>
      <c r="S14" s="84">
        <f t="shared" si="6"/>
        <v>8.7588184192037608E-2</v>
      </c>
      <c r="T14" s="85">
        <f>分析係数表!F17</f>
        <v>0.32223250077089116</v>
      </c>
      <c r="U14" s="86">
        <f t="shared" si="7"/>
        <v>2.8223759630181717E-2</v>
      </c>
      <c r="V14" s="87">
        <f>分析係数表!D17</f>
        <v>3.12981806968856E-2</v>
      </c>
      <c r="W14" s="88">
        <f t="shared" si="8"/>
        <v>0</v>
      </c>
      <c r="X14" s="76">
        <f>分析係数表!E17</f>
        <v>2.8677150786308975E-2</v>
      </c>
      <c r="Y14" s="89">
        <f t="shared" si="9"/>
        <v>0</v>
      </c>
    </row>
    <row r="15" spans="1:25" x14ac:dyDescent="0.2">
      <c r="A15" s="6" t="s">
        <v>3</v>
      </c>
      <c r="B15" s="5" t="s">
        <v>31</v>
      </c>
      <c r="C15" s="90"/>
      <c r="D15" s="76">
        <f>投入係数表!AH15</f>
        <v>1.3919821826280623E-4</v>
      </c>
      <c r="E15" s="77">
        <f t="shared" si="0"/>
        <v>1.3919821826280623E-2</v>
      </c>
      <c r="F15" s="76">
        <f>分析係数表!C18</f>
        <v>1</v>
      </c>
      <c r="G15" s="77">
        <f t="shared" si="1"/>
        <v>1.3919821826280623E-2</v>
      </c>
      <c r="H15" s="77">
        <v>0.12262605293961473</v>
      </c>
      <c r="I15" s="77">
        <f t="shared" si="2"/>
        <v>0.12262605293961473</v>
      </c>
      <c r="J15" s="76">
        <f>分析係数表!G18</f>
        <v>0.2156836946153087</v>
      </c>
      <c r="K15" s="78">
        <f t="shared" si="3"/>
        <v>2.6448440154108542E-2</v>
      </c>
      <c r="L15" s="79"/>
      <c r="M15" s="80"/>
      <c r="N15" s="81">
        <f>分析係数表!H18</f>
        <v>4.8031201068213914E-4</v>
      </c>
      <c r="O15" s="82">
        <f t="shared" si="4"/>
        <v>1.1696437346600105E-2</v>
      </c>
      <c r="P15" s="76">
        <f>分析係数表!C18</f>
        <v>1</v>
      </c>
      <c r="Q15" s="82">
        <f t="shared" si="5"/>
        <v>1.1696437346600105E-2</v>
      </c>
      <c r="R15" s="83">
        <v>4.5253960439832874E-2</v>
      </c>
      <c r="S15" s="84">
        <f t="shared" si="6"/>
        <v>0.16788001337944761</v>
      </c>
      <c r="T15" s="85">
        <f>分析係数表!F18</f>
        <v>0.45886648465511004</v>
      </c>
      <c r="U15" s="86">
        <f t="shared" si="7"/>
        <v>7.7034511583279966E-2</v>
      </c>
      <c r="V15" s="87">
        <f>分析係数表!D18</f>
        <v>2.7301733495608698E-2</v>
      </c>
      <c r="W15" s="88">
        <f t="shared" si="8"/>
        <v>0</v>
      </c>
      <c r="X15" s="76">
        <f>分析係数表!E18</f>
        <v>2.9308246439261866E-2</v>
      </c>
      <c r="Y15" s="89">
        <f t="shared" si="9"/>
        <v>0</v>
      </c>
    </row>
    <row r="16" spans="1:25" x14ac:dyDescent="0.2">
      <c r="A16" s="6" t="s">
        <v>4</v>
      </c>
      <c r="B16" s="5" t="s">
        <v>32</v>
      </c>
      <c r="C16" s="90"/>
      <c r="D16" s="76">
        <f>投入係数表!AH16</f>
        <v>0</v>
      </c>
      <c r="E16" s="77">
        <f t="shared" si="0"/>
        <v>0</v>
      </c>
      <c r="F16" s="76">
        <f>分析係数表!C19</f>
        <v>0.27592808390211421</v>
      </c>
      <c r="G16" s="77">
        <f t="shared" si="1"/>
        <v>0</v>
      </c>
      <c r="H16" s="77">
        <v>2.4433062136052786E-2</v>
      </c>
      <c r="I16" s="77">
        <f t="shared" si="2"/>
        <v>2.4433062136052786E-2</v>
      </c>
      <c r="J16" s="76">
        <f>分析係数表!G19</f>
        <v>5.7631973809848587E-2</v>
      </c>
      <c r="K16" s="78">
        <f t="shared" si="3"/>
        <v>1.4081255971193974E-3</v>
      </c>
      <c r="L16" s="79"/>
      <c r="M16" s="80"/>
      <c r="N16" s="81">
        <f>分析係数表!H19</f>
        <v>-1.2488112277735618E-4</v>
      </c>
      <c r="O16" s="82">
        <f t="shared" si="4"/>
        <v>-3.0410737101160272E-3</v>
      </c>
      <c r="P16" s="76">
        <f>分析係数表!C19</f>
        <v>0.27592808390211421</v>
      </c>
      <c r="Q16" s="82">
        <f t="shared" si="5"/>
        <v>-8.3911764183740886E-4</v>
      </c>
      <c r="R16" s="83">
        <v>8.816026929313223E-3</v>
      </c>
      <c r="S16" s="84">
        <f t="shared" si="6"/>
        <v>3.3249089065366007E-2</v>
      </c>
      <c r="T16" s="85">
        <f>分析係数表!F19</f>
        <v>0.23987177738371299</v>
      </c>
      <c r="U16" s="86">
        <f t="shared" si="7"/>
        <v>7.9755180904987205E-3</v>
      </c>
      <c r="V16" s="87">
        <f>分析係数表!D19</f>
        <v>7.502387123175556E-4</v>
      </c>
      <c r="W16" s="88">
        <f t="shared" si="8"/>
        <v>0</v>
      </c>
      <c r="X16" s="76">
        <f>分析係数表!E19</f>
        <v>8.1844223161915155E-4</v>
      </c>
      <c r="Y16" s="89">
        <f t="shared" si="9"/>
        <v>0</v>
      </c>
    </row>
    <row r="17" spans="1:25" x14ac:dyDescent="0.2">
      <c r="A17" s="6" t="s">
        <v>5</v>
      </c>
      <c r="B17" s="5" t="s">
        <v>33</v>
      </c>
      <c r="C17" s="90"/>
      <c r="D17" s="76">
        <f>投入係数表!AH17</f>
        <v>2.7839643652561246E-4</v>
      </c>
      <c r="E17" s="77">
        <f t="shared" si="0"/>
        <v>2.7839643652561245E-2</v>
      </c>
      <c r="F17" s="76">
        <f>分析係数表!C20</f>
        <v>2.5484643868438295E-2</v>
      </c>
      <c r="G17" s="77">
        <f t="shared" si="1"/>
        <v>7.0948340390975201E-4</v>
      </c>
      <c r="H17" s="77">
        <v>2.3737707207742145E-3</v>
      </c>
      <c r="I17" s="77">
        <f t="shared" si="2"/>
        <v>2.3737707207742145E-3</v>
      </c>
      <c r="J17" s="76">
        <f>分析係数表!G20</f>
        <v>9.947643979057591E-2</v>
      </c>
      <c r="K17" s="78">
        <f t="shared" si="3"/>
        <v>2.3613426018172812E-4</v>
      </c>
      <c r="L17" s="79"/>
      <c r="M17" s="80"/>
      <c r="N17" s="81">
        <f>分析係数表!H20</f>
        <v>5.9558689324585256E-4</v>
      </c>
      <c r="O17" s="82">
        <f t="shared" si="4"/>
        <v>1.450358230978413E-2</v>
      </c>
      <c r="P17" s="76">
        <f>分析係数表!C20</f>
        <v>2.5484643868438295E-2</v>
      </c>
      <c r="Q17" s="82">
        <f t="shared" si="5"/>
        <v>3.6961862998143025E-4</v>
      </c>
      <c r="R17" s="83">
        <v>1.5096770528634008E-3</v>
      </c>
      <c r="S17" s="84">
        <f t="shared" si="6"/>
        <v>3.8834477736376153E-3</v>
      </c>
      <c r="T17" s="85">
        <f>分析係数表!F20</f>
        <v>0.22338568935427575</v>
      </c>
      <c r="U17" s="86">
        <f t="shared" si="7"/>
        <v>8.6750665798536605E-4</v>
      </c>
      <c r="V17" s="87">
        <f>分析係数表!D20</f>
        <v>0.15532286212914484</v>
      </c>
      <c r="W17" s="88">
        <f t="shared" si="8"/>
        <v>0</v>
      </c>
      <c r="X17" s="76">
        <f>分析係数表!E20</f>
        <v>0.17102966841186737</v>
      </c>
      <c r="Y17" s="89">
        <f t="shared" si="9"/>
        <v>0</v>
      </c>
    </row>
    <row r="18" spans="1:25" x14ac:dyDescent="0.2">
      <c r="A18" s="6" t="s">
        <v>6</v>
      </c>
      <c r="B18" s="5" t="s">
        <v>34</v>
      </c>
      <c r="C18" s="90"/>
      <c r="D18" s="76">
        <f>投入係数表!AH18</f>
        <v>4.4543429844097994E-3</v>
      </c>
      <c r="E18" s="77">
        <f t="shared" si="0"/>
        <v>0.44543429844097993</v>
      </c>
      <c r="F18" s="76">
        <f>分析係数表!C21</f>
        <v>0.22087867795243854</v>
      </c>
      <c r="G18" s="77">
        <f t="shared" si="1"/>
        <v>9.8386938954315606E-2</v>
      </c>
      <c r="H18" s="77">
        <v>0.12984148256543845</v>
      </c>
      <c r="I18" s="77">
        <f t="shared" si="2"/>
        <v>0.12984148256543845</v>
      </c>
      <c r="J18" s="76">
        <f>分析係数表!G21</f>
        <v>0.28511270745603173</v>
      </c>
      <c r="K18" s="78">
        <f t="shared" si="3"/>
        <v>3.7019456634337297E-2</v>
      </c>
      <c r="L18" s="79"/>
      <c r="M18" s="80"/>
      <c r="N18" s="81">
        <f>分析係数表!H21</f>
        <v>9.8944274200520651E-4</v>
      </c>
      <c r="O18" s="82">
        <f t="shared" si="4"/>
        <v>2.4094660933996214E-2</v>
      </c>
      <c r="P18" s="76">
        <f>分析係数表!C21</f>
        <v>0.22087867795243854</v>
      </c>
      <c r="Q18" s="82">
        <f t="shared" si="5"/>
        <v>5.3219968528133519E-3</v>
      </c>
      <c r="R18" s="83">
        <v>1.6163273603497525E-2</v>
      </c>
      <c r="S18" s="84">
        <f t="shared" si="6"/>
        <v>0.14600475616893599</v>
      </c>
      <c r="T18" s="85">
        <f>分析係数表!F21</f>
        <v>0.42531582858558337</v>
      </c>
      <c r="U18" s="86">
        <f t="shared" si="7"/>
        <v>6.2098133847427073E-2</v>
      </c>
      <c r="V18" s="87">
        <f>分析係数表!D21</f>
        <v>6.1431756254644539E-2</v>
      </c>
      <c r="W18" s="88">
        <f t="shared" si="8"/>
        <v>0</v>
      </c>
      <c r="X18" s="76">
        <f>分析係数表!E21</f>
        <v>5.1523408471637354E-2</v>
      </c>
      <c r="Y18" s="89">
        <f t="shared" si="9"/>
        <v>0</v>
      </c>
    </row>
    <row r="19" spans="1:25" x14ac:dyDescent="0.2">
      <c r="A19" s="6" t="s">
        <v>7</v>
      </c>
      <c r="B19" s="5" t="s">
        <v>269</v>
      </c>
      <c r="C19" s="90"/>
      <c r="D19" s="76">
        <f>投入係数表!AH19</f>
        <v>4.1759465478841872E-4</v>
      </c>
      <c r="E19" s="77">
        <f t="shared" si="0"/>
        <v>4.1759465478841871E-2</v>
      </c>
      <c r="F19" s="76">
        <f>分析係数表!C22</f>
        <v>2.2900763358778664E-2</v>
      </c>
      <c r="G19" s="77">
        <f t="shared" si="1"/>
        <v>9.563236369200444E-4</v>
      </c>
      <c r="H19" s="77">
        <v>2.2459537386224312E-3</v>
      </c>
      <c r="I19" s="77">
        <f t="shared" si="2"/>
        <v>2.2459537386224312E-3</v>
      </c>
      <c r="J19" s="76">
        <f>分析係数表!G22</f>
        <v>0.19537275064267351</v>
      </c>
      <c r="K19" s="78">
        <f t="shared" si="3"/>
        <v>4.3879815973086055E-4</v>
      </c>
      <c r="L19" s="79"/>
      <c r="M19" s="80"/>
      <c r="N19" s="81">
        <f>分析係数表!H22</f>
        <v>4.8031201068213912E-5</v>
      </c>
      <c r="O19" s="82">
        <f t="shared" si="4"/>
        <v>1.1696437346600105E-3</v>
      </c>
      <c r="P19" s="76">
        <f>分析係数表!C22</f>
        <v>2.2900763358778664E-2</v>
      </c>
      <c r="Q19" s="82">
        <f t="shared" si="5"/>
        <v>2.6785734381527004E-5</v>
      </c>
      <c r="R19" s="83">
        <v>3.3725989723414431E-4</v>
      </c>
      <c r="S19" s="84">
        <f t="shared" si="6"/>
        <v>2.5832136358565757E-3</v>
      </c>
      <c r="T19" s="85">
        <f>分析係数表!F22</f>
        <v>0.41388174807197942</v>
      </c>
      <c r="U19" s="86">
        <f t="shared" si="7"/>
        <v>1.0691449752516932E-3</v>
      </c>
      <c r="V19" s="87">
        <f>分析係数表!D22</f>
        <v>2.313624678663239E-2</v>
      </c>
      <c r="W19" s="88">
        <f t="shared" si="8"/>
        <v>0</v>
      </c>
      <c r="X19" s="76">
        <f>分析係数表!E22</f>
        <v>1.713796058269066E-2</v>
      </c>
      <c r="Y19" s="89">
        <f t="shared" si="9"/>
        <v>0</v>
      </c>
    </row>
    <row r="20" spans="1:25" x14ac:dyDescent="0.2">
      <c r="A20" s="6" t="s">
        <v>8</v>
      </c>
      <c r="B20" s="5" t="s">
        <v>270</v>
      </c>
      <c r="C20" s="90"/>
      <c r="D20" s="76">
        <f>投入係数表!AH20</f>
        <v>0</v>
      </c>
      <c r="E20" s="77">
        <f t="shared" si="0"/>
        <v>0</v>
      </c>
      <c r="F20" s="76">
        <f>分析係数表!C23</f>
        <v>0</v>
      </c>
      <c r="G20" s="77">
        <f t="shared" si="1"/>
        <v>0</v>
      </c>
      <c r="H20" s="77">
        <v>0</v>
      </c>
      <c r="I20" s="77">
        <f t="shared" si="2"/>
        <v>0</v>
      </c>
      <c r="J20" s="76">
        <f>分析係数表!G23</f>
        <v>0.21568627450980393</v>
      </c>
      <c r="K20" s="78">
        <f t="shared" si="3"/>
        <v>0</v>
      </c>
      <c r="L20" s="79"/>
      <c r="M20" s="80"/>
      <c r="N20" s="81">
        <f>分析係数表!H23</f>
        <v>2.8818720640928347E-5</v>
      </c>
      <c r="O20" s="82">
        <f t="shared" si="4"/>
        <v>7.0178624079600632E-4</v>
      </c>
      <c r="P20" s="76">
        <f>分析係数表!C23</f>
        <v>0</v>
      </c>
      <c r="Q20" s="82">
        <f t="shared" si="5"/>
        <v>0</v>
      </c>
      <c r="R20" s="83">
        <v>0</v>
      </c>
      <c r="S20" s="84">
        <f t="shared" si="6"/>
        <v>0</v>
      </c>
      <c r="T20" s="85">
        <f>分析係数表!F23</f>
        <v>0.44049247606019154</v>
      </c>
      <c r="U20" s="86">
        <f t="shared" si="7"/>
        <v>0</v>
      </c>
      <c r="V20" s="87">
        <f>分析係数表!D23</f>
        <v>5.6087551299589603E-2</v>
      </c>
      <c r="W20" s="88">
        <f t="shared" si="8"/>
        <v>0</v>
      </c>
      <c r="X20" s="76">
        <f>分析係数表!E23</f>
        <v>5.0615595075239397E-2</v>
      </c>
      <c r="Y20" s="89">
        <f t="shared" si="9"/>
        <v>0</v>
      </c>
    </row>
    <row r="21" spans="1:25" x14ac:dyDescent="0.2">
      <c r="A21" s="6" t="s">
        <v>9</v>
      </c>
      <c r="B21" s="5" t="s">
        <v>271</v>
      </c>
      <c r="C21" s="90"/>
      <c r="D21" s="76">
        <f>投入係数表!AH21</f>
        <v>3.2015590200445434E-3</v>
      </c>
      <c r="E21" s="77">
        <f t="shared" si="0"/>
        <v>0.32015590200445432</v>
      </c>
      <c r="F21" s="76">
        <f>分析係数表!C24</f>
        <v>0.12778993435448582</v>
      </c>
      <c r="G21" s="77">
        <f t="shared" si="1"/>
        <v>4.0912701700350412E-2</v>
      </c>
      <c r="H21" s="77">
        <v>4.4773157163775071E-2</v>
      </c>
      <c r="I21" s="77">
        <f t="shared" si="2"/>
        <v>4.4773157163775071E-2</v>
      </c>
      <c r="J21" s="76">
        <f>分析係数表!G24</f>
        <v>0.20582120582120583</v>
      </c>
      <c r="K21" s="78">
        <f t="shared" si="3"/>
        <v>9.2152651958705457E-3</v>
      </c>
      <c r="L21" s="79"/>
      <c r="M21" s="80"/>
      <c r="N21" s="81">
        <f>分析係数表!H24</f>
        <v>3.7464336833206854E-4</v>
      </c>
      <c r="O21" s="82">
        <f t="shared" si="4"/>
        <v>9.1232211303480821E-3</v>
      </c>
      <c r="P21" s="76">
        <f>分析係数表!C24</f>
        <v>0.12778993435448582</v>
      </c>
      <c r="Q21" s="82">
        <f t="shared" si="5"/>
        <v>1.1658558293486394E-3</v>
      </c>
      <c r="R21" s="83">
        <v>6.6678628952279145E-3</v>
      </c>
      <c r="S21" s="84">
        <f t="shared" si="6"/>
        <v>5.1441020059002987E-2</v>
      </c>
      <c r="T21" s="85">
        <f>分析係数表!F24</f>
        <v>0.38877338877338879</v>
      </c>
      <c r="U21" s="86">
        <f t="shared" si="7"/>
        <v>1.9998899690298461E-2</v>
      </c>
      <c r="V21" s="87">
        <f>分析係数表!D24</f>
        <v>2.0790020790020791E-3</v>
      </c>
      <c r="W21" s="88">
        <f t="shared" si="8"/>
        <v>0</v>
      </c>
      <c r="X21" s="76">
        <f>分析係数表!E24</f>
        <v>0</v>
      </c>
      <c r="Y21" s="89">
        <f t="shared" si="9"/>
        <v>0</v>
      </c>
    </row>
    <row r="22" spans="1:25" x14ac:dyDescent="0.2">
      <c r="A22" s="6" t="s">
        <v>10</v>
      </c>
      <c r="B22" s="5" t="s">
        <v>272</v>
      </c>
      <c r="C22" s="90"/>
      <c r="D22" s="76">
        <f>投入係数表!AH22</f>
        <v>2.366369710467706E-3</v>
      </c>
      <c r="E22" s="77">
        <f t="shared" si="0"/>
        <v>0.23663697104677062</v>
      </c>
      <c r="F22" s="76">
        <f>分析係数表!C25</f>
        <v>1.1170547514159801E-2</v>
      </c>
      <c r="G22" s="77">
        <f t="shared" si="1"/>
        <v>2.6433645286848082E-3</v>
      </c>
      <c r="H22" s="77">
        <v>4.3038782332272593E-3</v>
      </c>
      <c r="I22" s="77">
        <f t="shared" si="2"/>
        <v>4.3038782332272593E-3</v>
      </c>
      <c r="J22" s="76">
        <f>分析係数表!G25</f>
        <v>0.19560185185185186</v>
      </c>
      <c r="K22" s="78">
        <f t="shared" si="3"/>
        <v>8.4184655256412829E-4</v>
      </c>
      <c r="L22" s="79"/>
      <c r="M22" s="80"/>
      <c r="N22" s="81">
        <f>分析係数表!H25</f>
        <v>5.4755569217763858E-4</v>
      </c>
      <c r="O22" s="82">
        <f t="shared" si="4"/>
        <v>1.3333938575124119E-2</v>
      </c>
      <c r="P22" s="76">
        <f>分析係数表!C25</f>
        <v>1.1170547514159801E-2</v>
      </c>
      <c r="Q22" s="82">
        <f t="shared" si="5"/>
        <v>1.4894739440431221E-4</v>
      </c>
      <c r="R22" s="83">
        <v>1.5371777142201366E-3</v>
      </c>
      <c r="S22" s="84">
        <f t="shared" si="6"/>
        <v>5.8410559474473961E-3</v>
      </c>
      <c r="T22" s="85">
        <f>分析係数表!F25</f>
        <v>0.34722222222222221</v>
      </c>
      <c r="U22" s="86">
        <f t="shared" si="7"/>
        <v>2.0281444261970125E-3</v>
      </c>
      <c r="V22" s="87">
        <f>分析係数表!D25</f>
        <v>0.24652777777777779</v>
      </c>
      <c r="W22" s="88">
        <f t="shared" si="8"/>
        <v>0</v>
      </c>
      <c r="X22" s="76">
        <f>分析係数表!E25</f>
        <v>0.22337962962962962</v>
      </c>
      <c r="Y22" s="89">
        <f t="shared" si="9"/>
        <v>0</v>
      </c>
    </row>
    <row r="23" spans="1:25" x14ac:dyDescent="0.2">
      <c r="A23" s="6" t="s">
        <v>11</v>
      </c>
      <c r="B23" s="5" t="s">
        <v>35</v>
      </c>
      <c r="C23" s="90"/>
      <c r="D23" s="76">
        <f>投入係数表!AH23</f>
        <v>1.9487750556792874E-3</v>
      </c>
      <c r="E23" s="77">
        <f t="shared" si="0"/>
        <v>0.19487750556792874</v>
      </c>
      <c r="F23" s="76">
        <f>分析係数表!C26</f>
        <v>0.68426150121065377</v>
      </c>
      <c r="G23" s="77">
        <f t="shared" si="1"/>
        <v>0.13334717451209846</v>
      </c>
      <c r="H23" s="77">
        <v>0.18144651050368843</v>
      </c>
      <c r="I23" s="77">
        <f t="shared" si="2"/>
        <v>0.18144651050368843</v>
      </c>
      <c r="J23" s="76">
        <f>分析係数表!G26</f>
        <v>0.19646752810874307</v>
      </c>
      <c r="K23" s="78">
        <f t="shared" si="3"/>
        <v>3.5648347402616749E-2</v>
      </c>
      <c r="L23" s="79"/>
      <c r="M23" s="80"/>
      <c r="N23" s="81">
        <f>分析係数表!H26</f>
        <v>1.1546700736798624E-2</v>
      </c>
      <c r="O23" s="82">
        <f t="shared" si="4"/>
        <v>0.28118235381226647</v>
      </c>
      <c r="P23" s="76">
        <f>分析係数表!C26</f>
        <v>0.68426150121065377</v>
      </c>
      <c r="Q23" s="82">
        <f t="shared" si="5"/>
        <v>0.19240225953352666</v>
      </c>
      <c r="R23" s="83">
        <v>0.22056481007025439</v>
      </c>
      <c r="S23" s="84">
        <f t="shared" si="6"/>
        <v>0.40201132057394284</v>
      </c>
      <c r="T23" s="85">
        <f>分析係数表!F26</f>
        <v>0.33441013592884711</v>
      </c>
      <c r="U23" s="86">
        <f t="shared" si="7"/>
        <v>0.13443666035806756</v>
      </c>
      <c r="V23" s="87">
        <f>分析係数表!D26</f>
        <v>3.0416177210941434E-2</v>
      </c>
      <c r="W23" s="88">
        <f t="shared" si="8"/>
        <v>0</v>
      </c>
      <c r="X23" s="76">
        <f>分析係数表!E26</f>
        <v>3.3227051518711193E-2</v>
      </c>
      <c r="Y23" s="89">
        <f t="shared" si="9"/>
        <v>0</v>
      </c>
    </row>
    <row r="24" spans="1:25" x14ac:dyDescent="0.2">
      <c r="A24" s="6" t="s">
        <v>12</v>
      </c>
      <c r="B24" s="5" t="s">
        <v>366</v>
      </c>
      <c r="C24" s="90"/>
      <c r="D24" s="76">
        <f>投入係数表!AH24</f>
        <v>1.6703786191536749E-3</v>
      </c>
      <c r="E24" s="77">
        <f t="shared" si="0"/>
        <v>0.16703786191536749</v>
      </c>
      <c r="F24" s="76">
        <f>分析係数表!C27</f>
        <v>0.55841188231933736</v>
      </c>
      <c r="G24" s="77">
        <f t="shared" si="1"/>
        <v>9.3275926890757907E-2</v>
      </c>
      <c r="H24" s="77">
        <v>9.8208376743867218E-2</v>
      </c>
      <c r="I24" s="77">
        <f t="shared" si="2"/>
        <v>9.8208376743867218E-2</v>
      </c>
      <c r="J24" s="76">
        <f>分析係数表!G27</f>
        <v>0.17085913312693499</v>
      </c>
      <c r="K24" s="78">
        <f t="shared" si="3"/>
        <v>1.6779798116260593E-2</v>
      </c>
      <c r="L24" s="79"/>
      <c r="M24" s="80"/>
      <c r="N24" s="81">
        <f>分析係数表!H27</f>
        <v>1.1844494183421551E-2</v>
      </c>
      <c r="O24" s="82">
        <f t="shared" si="4"/>
        <v>0.28843414496715858</v>
      </c>
      <c r="P24" s="76">
        <f>分析係数表!C27</f>
        <v>0.55841188231933736</v>
      </c>
      <c r="Q24" s="82">
        <f t="shared" si="5"/>
        <v>0.16106505381627964</v>
      </c>
      <c r="R24" s="83">
        <v>0.1648848868325466</v>
      </c>
      <c r="S24" s="84">
        <f t="shared" si="6"/>
        <v>0.26309326357641383</v>
      </c>
      <c r="T24" s="85">
        <f>分析係数表!F27</f>
        <v>0.32159442724458204</v>
      </c>
      <c r="U24" s="86">
        <f t="shared" si="7"/>
        <v>8.4609327411764662E-2</v>
      </c>
      <c r="V24" s="87">
        <f>分析係数表!D27</f>
        <v>0</v>
      </c>
      <c r="W24" s="88">
        <f t="shared" si="8"/>
        <v>0</v>
      </c>
      <c r="X24" s="76">
        <f>分析係数表!E27</f>
        <v>0</v>
      </c>
      <c r="Y24" s="89">
        <f t="shared" si="9"/>
        <v>0</v>
      </c>
    </row>
    <row r="25" spans="1:25" x14ac:dyDescent="0.2">
      <c r="A25" s="6" t="s">
        <v>13</v>
      </c>
      <c r="B25" s="5" t="s">
        <v>192</v>
      </c>
      <c r="C25" s="90"/>
      <c r="D25" s="76">
        <f>投入係数表!AH25</f>
        <v>5.4287305122494431E-3</v>
      </c>
      <c r="E25" s="77">
        <f t="shared" si="0"/>
        <v>0.54287305122494434</v>
      </c>
      <c r="F25" s="76">
        <f>分析係数表!C28</f>
        <v>4.6678935921030562E-2</v>
      </c>
      <c r="G25" s="77">
        <f t="shared" si="1"/>
        <v>2.534073637138352E-2</v>
      </c>
      <c r="H25" s="77">
        <v>3.2889963852712541E-2</v>
      </c>
      <c r="I25" s="77">
        <f t="shared" si="2"/>
        <v>3.2889963852712541E-2</v>
      </c>
      <c r="J25" s="76">
        <f>分析係数表!G28</f>
        <v>0.12480417754569191</v>
      </c>
      <c r="K25" s="78">
        <f t="shared" si="3"/>
        <v>4.1048048881453247E-3</v>
      </c>
      <c r="L25" s="79"/>
      <c r="M25" s="80"/>
      <c r="N25" s="81">
        <f>分析係数表!H28</f>
        <v>2.1854196486037331E-2</v>
      </c>
      <c r="O25" s="82">
        <f t="shared" si="4"/>
        <v>0.53218789927030474</v>
      </c>
      <c r="P25" s="76">
        <f>分析係数表!C28</f>
        <v>4.6678935921030562E-2</v>
      </c>
      <c r="Q25" s="82">
        <f t="shared" si="5"/>
        <v>2.4841964847986422E-2</v>
      </c>
      <c r="R25" s="83">
        <v>2.6761484376296881E-2</v>
      </c>
      <c r="S25" s="84">
        <f t="shared" si="6"/>
        <v>5.9651448229009418E-2</v>
      </c>
      <c r="T25" s="85">
        <f>分析係数表!F28</f>
        <v>0.21409921671018275</v>
      </c>
      <c r="U25" s="86">
        <f t="shared" si="7"/>
        <v>1.2771328341458934E-2</v>
      </c>
      <c r="V25" s="87">
        <f>分析係数表!D28</f>
        <v>3.7075718015665796E-2</v>
      </c>
      <c r="W25" s="88">
        <f t="shared" si="8"/>
        <v>0</v>
      </c>
      <c r="X25" s="76">
        <f>分析係数表!E28</f>
        <v>3.3420365535248041E-2</v>
      </c>
      <c r="Y25" s="89">
        <f t="shared" si="9"/>
        <v>0</v>
      </c>
    </row>
    <row r="26" spans="1:25" x14ac:dyDescent="0.2">
      <c r="A26" s="6" t="s">
        <v>14</v>
      </c>
      <c r="B26" s="5" t="s">
        <v>50</v>
      </c>
      <c r="C26" s="90"/>
      <c r="D26" s="76">
        <f>投入係数表!AH26</f>
        <v>8.9086859688195987E-3</v>
      </c>
      <c r="E26" s="77">
        <f t="shared" si="0"/>
        <v>0.89086859688195985</v>
      </c>
      <c r="F26" s="76">
        <f>分析係数表!C29</f>
        <v>0.714898177920686</v>
      </c>
      <c r="G26" s="77">
        <f t="shared" si="1"/>
        <v>0.63688033667767119</v>
      </c>
      <c r="H26" s="77">
        <v>0.84756997398633394</v>
      </c>
      <c r="I26" s="77">
        <f t="shared" si="2"/>
        <v>0.84756997398633394</v>
      </c>
      <c r="J26" s="76">
        <f>分析係数表!G29</f>
        <v>0.2589450092051549</v>
      </c>
      <c r="K26" s="78">
        <f t="shared" si="3"/>
        <v>0.21947401471590414</v>
      </c>
      <c r="L26" s="79"/>
      <c r="M26" s="80"/>
      <c r="N26" s="81">
        <f>分析係数表!H29</f>
        <v>1.0662926637143489E-2</v>
      </c>
      <c r="O26" s="82">
        <f t="shared" si="4"/>
        <v>0.25966090909452233</v>
      </c>
      <c r="P26" s="76">
        <f>分析係数表!C29</f>
        <v>0.714898177920686</v>
      </c>
      <c r="Q26" s="82">
        <f t="shared" si="5"/>
        <v>0.1856311107889029</v>
      </c>
      <c r="R26" s="83">
        <v>0.31327356362059899</v>
      </c>
      <c r="S26" s="84">
        <f t="shared" si="6"/>
        <v>1.160843537606933</v>
      </c>
      <c r="T26" s="85">
        <f>分析係数表!F29</f>
        <v>0.37284879532538223</v>
      </c>
      <c r="U26" s="86">
        <f t="shared" si="7"/>
        <v>0.43281911455800004</v>
      </c>
      <c r="V26" s="87">
        <f>分析係数表!D29</f>
        <v>6.5236532458176578E-3</v>
      </c>
      <c r="W26" s="88">
        <f t="shared" si="8"/>
        <v>0</v>
      </c>
      <c r="X26" s="76">
        <f>分析係数表!E29</f>
        <v>4.8026895061234294E-3</v>
      </c>
      <c r="Y26" s="89">
        <f t="shared" si="9"/>
        <v>0</v>
      </c>
    </row>
    <row r="27" spans="1:25" x14ac:dyDescent="0.2">
      <c r="A27" s="6" t="s">
        <v>15</v>
      </c>
      <c r="B27" s="5" t="s">
        <v>36</v>
      </c>
      <c r="C27" s="90"/>
      <c r="D27" s="76">
        <f>投入係数表!AH27</f>
        <v>8.2126948775055678E-3</v>
      </c>
      <c r="E27" s="77">
        <f t="shared" si="0"/>
        <v>0.82126948775055675</v>
      </c>
      <c r="F27" s="76">
        <f>分析係数表!C30</f>
        <v>1</v>
      </c>
      <c r="G27" s="77">
        <f t="shared" si="1"/>
        <v>0.82126948775055675</v>
      </c>
      <c r="H27" s="77">
        <v>0.87792720778000077</v>
      </c>
      <c r="I27" s="77">
        <f t="shared" si="2"/>
        <v>0.87792720778000077</v>
      </c>
      <c r="J27" s="76">
        <f>分析係数表!G30</f>
        <v>0.34457852549986789</v>
      </c>
      <c r="K27" s="78">
        <f t="shared" si="3"/>
        <v>0.30251486275304884</v>
      </c>
      <c r="L27" s="79"/>
      <c r="M27" s="80"/>
      <c r="N27" s="81">
        <f>分析係数表!H30</f>
        <v>0</v>
      </c>
      <c r="O27" s="82">
        <f t="shared" si="4"/>
        <v>0</v>
      </c>
      <c r="P27" s="76">
        <f>分析係数表!C30</f>
        <v>1</v>
      </c>
      <c r="Q27" s="82">
        <f t="shared" si="5"/>
        <v>0</v>
      </c>
      <c r="R27" s="83">
        <v>5.1143801886702131E-2</v>
      </c>
      <c r="S27" s="84">
        <f t="shared" si="6"/>
        <v>0.92907100966670286</v>
      </c>
      <c r="T27" s="85">
        <f>分析係数表!F30</f>
        <v>0.44032414339822074</v>
      </c>
      <c r="U27" s="86">
        <f t="shared" si="7"/>
        <v>0.40909239648761098</v>
      </c>
      <c r="V27" s="87">
        <f>分析係数表!D30</f>
        <v>0.11177662291905223</v>
      </c>
      <c r="W27" s="88">
        <f t="shared" si="8"/>
        <v>0</v>
      </c>
      <c r="X27" s="76">
        <f>分析係数表!E30</f>
        <v>7.5662820399894304E-2</v>
      </c>
      <c r="Y27" s="89">
        <f t="shared" si="9"/>
        <v>0</v>
      </c>
    </row>
    <row r="28" spans="1:25" x14ac:dyDescent="0.2">
      <c r="A28" s="6" t="s">
        <v>16</v>
      </c>
      <c r="B28" s="5" t="s">
        <v>193</v>
      </c>
      <c r="C28" s="90"/>
      <c r="D28" s="76">
        <f>投入係数表!AH28</f>
        <v>1.2110244988864143E-2</v>
      </c>
      <c r="E28" s="77">
        <f t="shared" si="0"/>
        <v>1.2110244988864143</v>
      </c>
      <c r="F28" s="76">
        <f>分析係数表!C31</f>
        <v>0.96265092809515229</v>
      </c>
      <c r="G28" s="77">
        <f t="shared" si="1"/>
        <v>1.1657938577989735</v>
      </c>
      <c r="H28" s="77">
        <v>1.5560377064035598</v>
      </c>
      <c r="I28" s="77">
        <f t="shared" si="2"/>
        <v>1.5560377064035598</v>
      </c>
      <c r="J28" s="76">
        <f>分析係数表!G31</f>
        <v>7.0888135593220339E-2</v>
      </c>
      <c r="K28" s="78">
        <f t="shared" si="3"/>
        <v>0.11030461191969912</v>
      </c>
      <c r="L28" s="79"/>
      <c r="M28" s="80"/>
      <c r="N28" s="81">
        <f>分析係数表!H31</f>
        <v>2.4361425181798096E-2</v>
      </c>
      <c r="O28" s="82">
        <f t="shared" si="4"/>
        <v>0.59324330221955734</v>
      </c>
      <c r="P28" s="76">
        <f>分析係数表!C31</f>
        <v>0.96265092809515229</v>
      </c>
      <c r="Q28" s="82">
        <f t="shared" si="5"/>
        <v>0.57108621546788985</v>
      </c>
      <c r="R28" s="83">
        <v>0.81231077101470084</v>
      </c>
      <c r="S28" s="84">
        <f t="shared" si="6"/>
        <v>2.3683484774182606</v>
      </c>
      <c r="T28" s="85">
        <f>分析係数表!F31</f>
        <v>0.34461468926553673</v>
      </c>
      <c r="U28" s="86">
        <f t="shared" si="7"/>
        <v>0.81616767461800088</v>
      </c>
      <c r="V28" s="87">
        <f>分析係数表!D31</f>
        <v>2.2598870056497176E-3</v>
      </c>
      <c r="W28" s="88">
        <f t="shared" si="8"/>
        <v>0</v>
      </c>
      <c r="X28" s="76">
        <f>分析係数表!E31</f>
        <v>1.9706214689265535E-3</v>
      </c>
      <c r="Y28" s="89">
        <f t="shared" si="9"/>
        <v>0</v>
      </c>
    </row>
    <row r="29" spans="1:25" x14ac:dyDescent="0.2">
      <c r="A29" s="6" t="s">
        <v>17</v>
      </c>
      <c r="B29" s="5" t="s">
        <v>273</v>
      </c>
      <c r="C29" s="90"/>
      <c r="D29" s="76">
        <f>投入係数表!AH29</f>
        <v>4.0367483296213811E-3</v>
      </c>
      <c r="E29" s="77">
        <f t="shared" si="0"/>
        <v>0.40367483296213813</v>
      </c>
      <c r="F29" s="76">
        <f>分析係数表!C32</f>
        <v>0.97339246119733924</v>
      </c>
      <c r="G29" s="77">
        <f t="shared" si="1"/>
        <v>0.39293403918044045</v>
      </c>
      <c r="H29" s="77">
        <v>0.46236284791477356</v>
      </c>
      <c r="I29" s="77">
        <f t="shared" si="2"/>
        <v>0.46236284791477356</v>
      </c>
      <c r="J29" s="76">
        <f>分析係数表!G32</f>
        <v>0.14027149321266968</v>
      </c>
      <c r="K29" s="78">
        <f t="shared" si="3"/>
        <v>6.485632708306778E-2</v>
      </c>
      <c r="L29" s="79"/>
      <c r="M29" s="80"/>
      <c r="N29" s="81">
        <f>分析係数表!H32</f>
        <v>6.9260991940364464E-3</v>
      </c>
      <c r="O29" s="82">
        <f t="shared" si="4"/>
        <v>0.16866262653797351</v>
      </c>
      <c r="P29" s="76">
        <f>分析係数表!C32</f>
        <v>0.97339246119733924</v>
      </c>
      <c r="Q29" s="82">
        <f t="shared" si="5"/>
        <v>0.16417492915780571</v>
      </c>
      <c r="R29" s="83">
        <v>0.22071003509129686</v>
      </c>
      <c r="S29" s="84">
        <f t="shared" si="6"/>
        <v>0.68307288300607039</v>
      </c>
      <c r="T29" s="85">
        <f>分析係数表!F32</f>
        <v>0.48190045248868779</v>
      </c>
      <c r="U29" s="86">
        <f t="shared" si="7"/>
        <v>0.32917313140337784</v>
      </c>
      <c r="V29" s="87">
        <f>分析係数表!D32</f>
        <v>3.0542986425339366E-2</v>
      </c>
      <c r="W29" s="88">
        <f t="shared" si="8"/>
        <v>0</v>
      </c>
      <c r="X29" s="76">
        <f>分析係数表!E32</f>
        <v>4.6380090497737558E-2</v>
      </c>
      <c r="Y29" s="89">
        <f t="shared" si="9"/>
        <v>0</v>
      </c>
    </row>
    <row r="30" spans="1:25" x14ac:dyDescent="0.2">
      <c r="A30" s="6" t="s">
        <v>18</v>
      </c>
      <c r="B30" s="5" t="s">
        <v>274</v>
      </c>
      <c r="C30" s="90"/>
      <c r="D30" s="76">
        <f>投入係数表!AH30</f>
        <v>2.7422048997772827E-2</v>
      </c>
      <c r="E30" s="77">
        <f t="shared" si="0"/>
        <v>2.7422048997772825</v>
      </c>
      <c r="F30" s="76">
        <f>分析係数表!C33</f>
        <v>0.73613503272476755</v>
      </c>
      <c r="G30" s="77">
        <f t="shared" si="1"/>
        <v>2.0186330936355676</v>
      </c>
      <c r="H30" s="77">
        <v>2.0465125506894637</v>
      </c>
      <c r="I30" s="77">
        <f t="shared" si="2"/>
        <v>2.0465125506894637</v>
      </c>
      <c r="J30" s="76">
        <f>分析係数表!G33</f>
        <v>0.507239607659972</v>
      </c>
      <c r="K30" s="78">
        <f t="shared" si="3"/>
        <v>1.038072223282932</v>
      </c>
      <c r="L30" s="79"/>
      <c r="M30" s="80"/>
      <c r="N30" s="81">
        <f>分析係数表!H33</f>
        <v>1.0278677028597778E-3</v>
      </c>
      <c r="O30" s="82">
        <f t="shared" si="4"/>
        <v>2.5030375921724225E-2</v>
      </c>
      <c r="P30" s="76">
        <f>分析係数表!C33</f>
        <v>0.73613503272476755</v>
      </c>
      <c r="Q30" s="82">
        <f t="shared" si="5"/>
        <v>1.8425736598251696E-2</v>
      </c>
      <c r="R30" s="83">
        <v>8.8777251089655632E-2</v>
      </c>
      <c r="S30" s="84">
        <f t="shared" si="6"/>
        <v>2.1352898017791193</v>
      </c>
      <c r="T30" s="85">
        <f>分析係数表!F33</f>
        <v>0.64409154600653895</v>
      </c>
      <c r="U30" s="86">
        <f t="shared" si="7"/>
        <v>1.3753221095999091</v>
      </c>
      <c r="V30" s="87">
        <f>分析係数表!D33</f>
        <v>0.11583372255955161</v>
      </c>
      <c r="W30" s="88">
        <f t="shared" si="8"/>
        <v>0</v>
      </c>
      <c r="X30" s="76">
        <f>分析係数表!E33</f>
        <v>0.11116300794021486</v>
      </c>
      <c r="Y30" s="89">
        <f t="shared" si="9"/>
        <v>0</v>
      </c>
    </row>
    <row r="31" spans="1:25" x14ac:dyDescent="0.2">
      <c r="A31" s="6" t="s">
        <v>19</v>
      </c>
      <c r="B31" s="5" t="s">
        <v>275</v>
      </c>
      <c r="C31" s="90"/>
      <c r="D31" s="76">
        <f>投入係数表!AH31</f>
        <v>1.002227171492205E-2</v>
      </c>
      <c r="E31" s="77">
        <f t="shared" si="0"/>
        <v>1.0022271714922049</v>
      </c>
      <c r="F31" s="76">
        <f>分析係数表!C34</f>
        <v>0.16452089215864052</v>
      </c>
      <c r="G31" s="77">
        <f t="shared" si="1"/>
        <v>0.16488730839952837</v>
      </c>
      <c r="H31" s="77">
        <v>0.22776418113669281</v>
      </c>
      <c r="I31" s="77">
        <f t="shared" si="2"/>
        <v>0.22776418113669281</v>
      </c>
      <c r="J31" s="76">
        <f>分析係数表!G34</f>
        <v>0.42495687176538238</v>
      </c>
      <c r="K31" s="78">
        <f t="shared" si="3"/>
        <v>9.6789953916052884E-2</v>
      </c>
      <c r="L31" s="79"/>
      <c r="M31" s="80"/>
      <c r="N31" s="81">
        <f>分析係数表!H34</f>
        <v>0.1722879182316833</v>
      </c>
      <c r="O31" s="82">
        <f t="shared" si="4"/>
        <v>4.195512076225457</v>
      </c>
      <c r="P31" s="76">
        <f>分析係数表!C34</f>
        <v>0.16452089215864052</v>
      </c>
      <c r="Q31" s="82">
        <f t="shared" si="5"/>
        <v>0.69024938984296236</v>
      </c>
      <c r="R31" s="83">
        <v>0.77595435125462708</v>
      </c>
      <c r="S31" s="84">
        <f t="shared" si="6"/>
        <v>1.0037185323913198</v>
      </c>
      <c r="T31" s="85">
        <f>分析係数表!F34</f>
        <v>0.6985815602836879</v>
      </c>
      <c r="U31" s="86">
        <f t="shared" si="7"/>
        <v>0.70117925844358153</v>
      </c>
      <c r="V31" s="87">
        <f>分析係数表!D34</f>
        <v>0.35882691201840139</v>
      </c>
      <c r="W31" s="88">
        <f t="shared" si="8"/>
        <v>0</v>
      </c>
      <c r="X31" s="76">
        <f>分析係数表!E34</f>
        <v>0.25177304964539005</v>
      </c>
      <c r="Y31" s="89">
        <f t="shared" si="9"/>
        <v>0</v>
      </c>
    </row>
    <row r="32" spans="1:25" x14ac:dyDescent="0.2">
      <c r="A32" s="6" t="s">
        <v>20</v>
      </c>
      <c r="B32" s="5" t="s">
        <v>37</v>
      </c>
      <c r="C32" s="90"/>
      <c r="D32" s="76">
        <f>投入係数表!AH32</f>
        <v>2.1158129175946547E-2</v>
      </c>
      <c r="E32" s="77">
        <f t="shared" si="0"/>
        <v>2.1158129175946545</v>
      </c>
      <c r="F32" s="76">
        <f>分析係数表!C35</f>
        <v>0.4086737714624038</v>
      </c>
      <c r="G32" s="77">
        <f t="shared" si="1"/>
        <v>0.86467724474227969</v>
      </c>
      <c r="H32" s="77">
        <v>0.95524045857035744</v>
      </c>
      <c r="I32" s="77">
        <f t="shared" si="2"/>
        <v>0.95524045857035744</v>
      </c>
      <c r="J32" s="76">
        <f>分析係数表!G35</f>
        <v>0.3140916808149406</v>
      </c>
      <c r="K32" s="78">
        <f t="shared" si="3"/>
        <v>0.30003308121479821</v>
      </c>
      <c r="L32" s="79"/>
      <c r="M32" s="80"/>
      <c r="N32" s="81">
        <f>分析係数表!H35</f>
        <v>6.449629679439764E-2</v>
      </c>
      <c r="O32" s="82">
        <f t="shared" si="4"/>
        <v>1.570597606901462</v>
      </c>
      <c r="P32" s="76">
        <f>分析係数表!C35</f>
        <v>0.4086737714624038</v>
      </c>
      <c r="Q32" s="82">
        <f t="shared" si="5"/>
        <v>0.6418620474622464</v>
      </c>
      <c r="R32" s="83">
        <v>0.72662698592640707</v>
      </c>
      <c r="S32" s="84">
        <f t="shared" si="6"/>
        <v>1.6818674444967645</v>
      </c>
      <c r="T32" s="85">
        <f>分析係数表!F35</f>
        <v>0.64261460101867574</v>
      </c>
      <c r="U32" s="86">
        <f t="shared" si="7"/>
        <v>1.080792576811588</v>
      </c>
      <c r="V32" s="87">
        <f>分析係数表!D35</f>
        <v>5.9932088285229203E-2</v>
      </c>
      <c r="W32" s="88">
        <f t="shared" si="8"/>
        <v>0</v>
      </c>
      <c r="X32" s="76">
        <f>分析係数表!E35</f>
        <v>5.2631578947368418E-2</v>
      </c>
      <c r="Y32" s="89">
        <f t="shared" si="9"/>
        <v>0</v>
      </c>
    </row>
    <row r="33" spans="1:25" x14ac:dyDescent="0.2">
      <c r="A33" s="6" t="s">
        <v>21</v>
      </c>
      <c r="B33" s="5" t="s">
        <v>38</v>
      </c>
      <c r="C33" s="90"/>
      <c r="D33" s="76">
        <f>投入係数表!AH33</f>
        <v>1.6703786191536749E-3</v>
      </c>
      <c r="E33" s="77">
        <f t="shared" si="0"/>
        <v>0.16703786191536749</v>
      </c>
      <c r="F33" s="76">
        <f>分析係数表!C36</f>
        <v>0.74689610106730564</v>
      </c>
      <c r="G33" s="77">
        <f t="shared" si="1"/>
        <v>0.12475992779520696</v>
      </c>
      <c r="H33" s="77">
        <v>0.1784051648985539</v>
      </c>
      <c r="I33" s="77">
        <f t="shared" si="2"/>
        <v>0.1784051648985539</v>
      </c>
      <c r="J33" s="76">
        <f>分析係数表!G36</f>
        <v>1.5876708345449259E-2</v>
      </c>
      <c r="K33" s="78">
        <f t="shared" si="3"/>
        <v>2.8324867704161219E-3</v>
      </c>
      <c r="L33" s="79"/>
      <c r="M33" s="80"/>
      <c r="N33" s="81">
        <f>分析係数表!H36</f>
        <v>4.3132018559256094E-2</v>
      </c>
      <c r="O33" s="82">
        <f t="shared" si="4"/>
        <v>1.0503400737246895</v>
      </c>
      <c r="P33" s="76">
        <f>分析係数表!C36</f>
        <v>0.74689610106730564</v>
      </c>
      <c r="Q33" s="82">
        <f t="shared" si="5"/>
        <v>0.78449490585971693</v>
      </c>
      <c r="R33" s="83">
        <v>0.90444163304133507</v>
      </c>
      <c r="S33" s="84">
        <f t="shared" si="6"/>
        <v>1.082846797939889</v>
      </c>
      <c r="T33" s="85">
        <f>分析係数表!F36</f>
        <v>0.88601337598138996</v>
      </c>
      <c r="U33" s="86">
        <f t="shared" si="7"/>
        <v>0.95941674711335911</v>
      </c>
      <c r="V33" s="87">
        <f>分析係数表!D36</f>
        <v>1.0468159348647864E-2</v>
      </c>
      <c r="W33" s="88">
        <f t="shared" si="8"/>
        <v>0</v>
      </c>
      <c r="X33" s="76">
        <f>分析係数表!E36</f>
        <v>4.1291072986333237E-3</v>
      </c>
      <c r="Y33" s="89">
        <f t="shared" si="9"/>
        <v>0</v>
      </c>
    </row>
    <row r="34" spans="1:25" x14ac:dyDescent="0.2">
      <c r="A34" s="6" t="s">
        <v>22</v>
      </c>
      <c r="B34" s="5" t="s">
        <v>378</v>
      </c>
      <c r="C34" s="90"/>
      <c r="D34" s="76">
        <f>投入係数表!AH34</f>
        <v>2.3106904231625834E-2</v>
      </c>
      <c r="E34" s="77">
        <f t="shared" si="0"/>
        <v>2.3106904231625833</v>
      </c>
      <c r="F34" s="76">
        <f>分析係数表!C37</f>
        <v>0.19184325518019074</v>
      </c>
      <c r="G34" s="77">
        <f t="shared" si="1"/>
        <v>0.44329037249320241</v>
      </c>
      <c r="H34" s="77">
        <v>0.53128519968212085</v>
      </c>
      <c r="I34" s="77">
        <f t="shared" si="2"/>
        <v>0.53128519968212085</v>
      </c>
      <c r="J34" s="76">
        <f>分析係数表!G37</f>
        <v>0.41984423991099423</v>
      </c>
      <c r="K34" s="78">
        <f t="shared" si="3"/>
        <v>0.22305703083650083</v>
      </c>
      <c r="L34" s="79"/>
      <c r="M34" s="80"/>
      <c r="N34" s="81">
        <f>分析係数表!H37</f>
        <v>5.2046609477516596E-2</v>
      </c>
      <c r="O34" s="82">
        <f t="shared" si="4"/>
        <v>1.2674259508775874</v>
      </c>
      <c r="P34" s="76">
        <f>分析係数表!C37</f>
        <v>0.19184325518019074</v>
      </c>
      <c r="Q34" s="82">
        <f t="shared" si="5"/>
        <v>0.2431471201162049</v>
      </c>
      <c r="R34" s="83">
        <v>0.32511441312055211</v>
      </c>
      <c r="S34" s="84">
        <f t="shared" si="6"/>
        <v>0.85639961280267296</v>
      </c>
      <c r="T34" s="85">
        <f>分析係数表!F37</f>
        <v>0.69485182562961467</v>
      </c>
      <c r="U34" s="86">
        <f t="shared" si="7"/>
        <v>0.59507083442443243</v>
      </c>
      <c r="V34" s="87">
        <f>分析係数表!D37</f>
        <v>8.7589764337008186E-2</v>
      </c>
      <c r="W34" s="88">
        <f t="shared" si="8"/>
        <v>0</v>
      </c>
      <c r="X34" s="76">
        <f>分析係数表!E37</f>
        <v>8.1420046525740877E-2</v>
      </c>
      <c r="Y34" s="89">
        <f t="shared" si="9"/>
        <v>0</v>
      </c>
    </row>
    <row r="35" spans="1:25" x14ac:dyDescent="0.2">
      <c r="A35" s="6" t="s">
        <v>23</v>
      </c>
      <c r="B35" s="5" t="s">
        <v>194</v>
      </c>
      <c r="C35" s="90"/>
      <c r="D35" s="76">
        <f>投入係数表!AH35</f>
        <v>3.0902004454342984E-2</v>
      </c>
      <c r="E35" s="77">
        <f t="shared" si="0"/>
        <v>3.0902004454342982</v>
      </c>
      <c r="F35" s="76">
        <f>分析係数表!C38</f>
        <v>3.8450184501845008E-2</v>
      </c>
      <c r="G35" s="77">
        <f t="shared" si="1"/>
        <v>0.11881877727463239</v>
      </c>
      <c r="H35" s="77">
        <v>0.12848343090274844</v>
      </c>
      <c r="I35" s="77">
        <f t="shared" si="2"/>
        <v>0.12848343090274844</v>
      </c>
      <c r="J35" s="76">
        <f>分析係数表!G38</f>
        <v>0.35618279569892475</v>
      </c>
      <c r="K35" s="78">
        <f t="shared" si="3"/>
        <v>4.576358761993056E-2</v>
      </c>
      <c r="L35" s="79"/>
      <c r="M35" s="80"/>
      <c r="N35" s="81">
        <f>分析係数表!H38</f>
        <v>4.5927434461426143E-2</v>
      </c>
      <c r="O35" s="82">
        <f t="shared" si="4"/>
        <v>1.118413339081902</v>
      </c>
      <c r="P35" s="76">
        <f>分析係数表!C38</f>
        <v>3.8450184501845008E-2</v>
      </c>
      <c r="Q35" s="82">
        <f t="shared" si="5"/>
        <v>4.3003199237023677E-2</v>
      </c>
      <c r="R35" s="83">
        <v>5.6173590897662037E-2</v>
      </c>
      <c r="S35" s="84">
        <f t="shared" si="6"/>
        <v>0.18465702180041049</v>
      </c>
      <c r="T35" s="85">
        <f>分析係数表!F38</f>
        <v>0.56854838709677424</v>
      </c>
      <c r="U35" s="86">
        <f t="shared" si="7"/>
        <v>0.10498645191071726</v>
      </c>
      <c r="V35" s="87">
        <f>分析係数表!D38</f>
        <v>5.6451612903225805E-2</v>
      </c>
      <c r="W35" s="88">
        <f t="shared" si="8"/>
        <v>0</v>
      </c>
      <c r="X35" s="76">
        <f>分析係数表!E38</f>
        <v>4.7043010752688172E-2</v>
      </c>
      <c r="Y35" s="89">
        <f t="shared" si="9"/>
        <v>0</v>
      </c>
    </row>
    <row r="36" spans="1:25" x14ac:dyDescent="0.2">
      <c r="A36" s="6" t="s">
        <v>24</v>
      </c>
      <c r="B36" s="5" t="s">
        <v>39</v>
      </c>
      <c r="C36" s="75">
        <f>最終需要_まとめ!C37</f>
        <v>100</v>
      </c>
      <c r="D36" s="76">
        <f>投入係数表!AH36</f>
        <v>0</v>
      </c>
      <c r="E36" s="77">
        <f t="shared" si="0"/>
        <v>0</v>
      </c>
      <c r="F36" s="76">
        <f>分析係数表!C39</f>
        <v>1</v>
      </c>
      <c r="G36" s="77">
        <f t="shared" si="1"/>
        <v>0</v>
      </c>
      <c r="H36" s="77">
        <v>9.5735110428093406E-2</v>
      </c>
      <c r="I36" s="77">
        <f t="shared" si="2"/>
        <v>100.09573511042809</v>
      </c>
      <c r="J36" s="76">
        <f>分析係数表!G39</f>
        <v>0.35147550111358572</v>
      </c>
      <c r="K36" s="78">
        <f t="shared" si="3"/>
        <v>35.18119865727045</v>
      </c>
      <c r="L36" s="79"/>
      <c r="M36" s="80"/>
      <c r="N36" s="81">
        <f>分析係数表!H39</f>
        <v>4.1114708114391111E-3</v>
      </c>
      <c r="O36" s="82">
        <f t="shared" si="4"/>
        <v>0.1001215036868969</v>
      </c>
      <c r="P36" s="76">
        <f>分析係数表!C39</f>
        <v>1</v>
      </c>
      <c r="Q36" s="82">
        <f t="shared" si="5"/>
        <v>0.1001215036868969</v>
      </c>
      <c r="R36" s="83">
        <v>0.52936989487910346</v>
      </c>
      <c r="S36" s="84">
        <f t="shared" si="6"/>
        <v>100.6251050053072</v>
      </c>
      <c r="T36" s="85">
        <f>分析係数表!F39</f>
        <v>0.70211581291759462</v>
      </c>
      <c r="U36" s="86">
        <f t="shared" si="7"/>
        <v>70.650477400719581</v>
      </c>
      <c r="V36" s="87">
        <f>分析係数表!D39</f>
        <v>7.4053452115812921E-2</v>
      </c>
      <c r="W36" s="88">
        <f t="shared" si="8"/>
        <v>7</v>
      </c>
      <c r="X36" s="76">
        <f>分析係数表!E39</f>
        <v>9.3819599109131402E-2</v>
      </c>
      <c r="Y36" s="89">
        <f t="shared" si="9"/>
        <v>9</v>
      </c>
    </row>
    <row r="37" spans="1:25" x14ac:dyDescent="0.2">
      <c r="A37" s="6" t="s">
        <v>25</v>
      </c>
      <c r="B37" s="5" t="s">
        <v>40</v>
      </c>
      <c r="C37" s="90"/>
      <c r="D37" s="76">
        <f>投入係数表!AH37</f>
        <v>1.3919821826280623E-4</v>
      </c>
      <c r="E37" s="77">
        <f t="shared" si="0"/>
        <v>1.3919821826280623E-2</v>
      </c>
      <c r="F37" s="76">
        <f>分析係数表!C40</f>
        <v>0.87072171446580526</v>
      </c>
      <c r="G37" s="77">
        <f t="shared" si="1"/>
        <v>1.2120291125637601E-2</v>
      </c>
      <c r="H37" s="77">
        <v>1.3850231412021831E-2</v>
      </c>
      <c r="I37" s="77">
        <f t="shared" si="2"/>
        <v>1.3850231412021831E-2</v>
      </c>
      <c r="J37" s="76">
        <f>分析係数表!G40</f>
        <v>0.51632160548710782</v>
      </c>
      <c r="K37" s="78">
        <f t="shared" si="3"/>
        <v>7.1511737190230844E-3</v>
      </c>
      <c r="L37" s="79"/>
      <c r="M37" s="80"/>
      <c r="N37" s="81">
        <f>分析係数表!H40</f>
        <v>3.2209723436344248E-2</v>
      </c>
      <c r="O37" s="82">
        <f t="shared" si="4"/>
        <v>0.78436308846300296</v>
      </c>
      <c r="P37" s="76">
        <f>分析係数表!C40</f>
        <v>0.87072171446580526</v>
      </c>
      <c r="Q37" s="82">
        <f t="shared" si="5"/>
        <v>0.68296197315020002</v>
      </c>
      <c r="R37" s="83">
        <v>0.68436202384937794</v>
      </c>
      <c r="S37" s="84">
        <f t="shared" si="6"/>
        <v>0.69821225526139974</v>
      </c>
      <c r="T37" s="85">
        <f>分析係数表!F40</f>
        <v>0.71084719928870821</v>
      </c>
      <c r="U37" s="86">
        <f t="shared" si="7"/>
        <v>0.49632222616161864</v>
      </c>
      <c r="V37" s="87">
        <f>分析係数表!D40</f>
        <v>7.6590880223548832E-2</v>
      </c>
      <c r="W37" s="88">
        <f t="shared" si="8"/>
        <v>0</v>
      </c>
      <c r="X37" s="76">
        <f>分析係数表!E40</f>
        <v>4.8520259113425633E-2</v>
      </c>
      <c r="Y37" s="89">
        <f t="shared" si="9"/>
        <v>0</v>
      </c>
    </row>
    <row r="38" spans="1:25" x14ac:dyDescent="0.2">
      <c r="A38" s="6" t="s">
        <v>26</v>
      </c>
      <c r="B38" s="5" t="s">
        <v>277</v>
      </c>
      <c r="C38" s="90"/>
      <c r="D38" s="76">
        <f>投入係数表!AH38</f>
        <v>0</v>
      </c>
      <c r="E38" s="77">
        <f t="shared" si="0"/>
        <v>0</v>
      </c>
      <c r="F38" s="76">
        <f>分析係数表!C41</f>
        <v>0.84583808437856334</v>
      </c>
      <c r="G38" s="77">
        <f t="shared" si="1"/>
        <v>0</v>
      </c>
      <c r="H38" s="77">
        <v>1.4571445821504848E-3</v>
      </c>
      <c r="I38" s="77">
        <f t="shared" si="2"/>
        <v>1.4571445821504848E-3</v>
      </c>
      <c r="J38" s="76">
        <f>分析係数表!G41</f>
        <v>0.44301808878315901</v>
      </c>
      <c r="K38" s="78">
        <f t="shared" si="3"/>
        <v>6.4554140786504265E-4</v>
      </c>
      <c r="L38" s="79"/>
      <c r="M38" s="80"/>
      <c r="N38" s="81">
        <f>分析係数表!H41</f>
        <v>7.1326333586297655E-2</v>
      </c>
      <c r="O38" s="82">
        <f t="shared" si="4"/>
        <v>1.7369209459701154</v>
      </c>
      <c r="P38" s="76">
        <f>分析係数表!C41</f>
        <v>0.84583808437856334</v>
      </c>
      <c r="Q38" s="82">
        <f t="shared" si="5"/>
        <v>1.4691538856563644</v>
      </c>
      <c r="R38" s="83">
        <v>1.4998027368048927</v>
      </c>
      <c r="S38" s="84">
        <f t="shared" si="6"/>
        <v>1.5012598813870432</v>
      </c>
      <c r="T38" s="85">
        <f>分析係数表!F41</f>
        <v>0.54692759998204588</v>
      </c>
      <c r="U38" s="86">
        <f t="shared" si="7"/>
        <v>0.82108046387634648</v>
      </c>
      <c r="V38" s="87">
        <f>分析係数表!D41</f>
        <v>0.14515911845235424</v>
      </c>
      <c r="W38" s="88">
        <f t="shared" si="8"/>
        <v>0</v>
      </c>
      <c r="X38" s="76">
        <f>分析係数表!E41</f>
        <v>0.14242111405359306</v>
      </c>
      <c r="Y38" s="89">
        <f t="shared" si="9"/>
        <v>0</v>
      </c>
    </row>
    <row r="39" spans="1:25" x14ac:dyDescent="0.2">
      <c r="A39" s="6" t="s">
        <v>51</v>
      </c>
      <c r="B39" s="5" t="s">
        <v>368</v>
      </c>
      <c r="C39" s="90"/>
      <c r="D39" s="76">
        <f>投入係数表!AH39</f>
        <v>0</v>
      </c>
      <c r="E39" s="77">
        <f>$C$36*D39</f>
        <v>0</v>
      </c>
      <c r="F39" s="76">
        <f>分析係数表!C42</f>
        <v>0.23407560849300879</v>
      </c>
      <c r="G39" s="77">
        <f>E39*F39</f>
        <v>0</v>
      </c>
      <c r="H39" s="77">
        <v>4.9564674352644235E-3</v>
      </c>
      <c r="I39" s="77">
        <f>C39+H39</f>
        <v>4.9564674352644235E-3</v>
      </c>
      <c r="J39" s="76">
        <f>分析係数表!G42</f>
        <v>0.48351648351648352</v>
      </c>
      <c r="K39" s="78">
        <f>I39*J39</f>
        <v>2.3965337049630178E-3</v>
      </c>
      <c r="L39" s="79"/>
      <c r="M39" s="80"/>
      <c r="N39" s="81">
        <f>分析係数表!H42</f>
        <v>1.4092354393413963E-2</v>
      </c>
      <c r="O39" s="82">
        <f t="shared" si="4"/>
        <v>0.34317347174924706</v>
      </c>
      <c r="P39" s="76">
        <f>分析係数表!C42</f>
        <v>0.23407560849300879</v>
      </c>
      <c r="Q39" s="82">
        <f>O39*P39</f>
        <v>8.0328539218363373E-2</v>
      </c>
      <c r="R39" s="83">
        <v>8.566425625474397E-2</v>
      </c>
      <c r="S39" s="84">
        <f>I39+R39</f>
        <v>9.0620723690008398E-2</v>
      </c>
      <c r="T39" s="85">
        <f>分析係数表!F42</f>
        <v>0.55384615384615388</v>
      </c>
      <c r="U39" s="86">
        <f>S39*T39</f>
        <v>5.0189939274466196E-2</v>
      </c>
      <c r="V39" s="87">
        <f>分析係数表!D42</f>
        <v>0.66153846153846152</v>
      </c>
      <c r="W39" s="88">
        <f>ROUND(S39*V39,0)</f>
        <v>0</v>
      </c>
      <c r="X39" s="76">
        <f>分析係数表!E42</f>
        <v>0.56483516483516483</v>
      </c>
      <c r="Y39" s="89">
        <f>ROUND(S39*X39,0)</f>
        <v>0</v>
      </c>
    </row>
    <row r="40" spans="1:25" x14ac:dyDescent="0.2">
      <c r="A40" s="6" t="s">
        <v>195</v>
      </c>
      <c r="B40" s="5" t="s">
        <v>41</v>
      </c>
      <c r="C40" s="90"/>
      <c r="D40" s="76">
        <f>投入係数表!AH40</f>
        <v>9.2288418708240533E-2</v>
      </c>
      <c r="E40" s="77">
        <f>$C$36*D40</f>
        <v>9.2288418708240538</v>
      </c>
      <c r="F40" s="76">
        <f>分析係数表!C43</f>
        <v>0.27699973067600325</v>
      </c>
      <c r="G40" s="77">
        <f>E40*F40</f>
        <v>2.5563867126696849</v>
      </c>
      <c r="H40" s="77">
        <v>2.8435088818764775</v>
      </c>
      <c r="I40" s="77">
        <f>C40+H40</f>
        <v>2.8435088818764775</v>
      </c>
      <c r="J40" s="76">
        <f>分析係数表!G43</f>
        <v>0.36947234730400647</v>
      </c>
      <c r="K40" s="78">
        <f>I40*J40</f>
        <v>1.050597901166693</v>
      </c>
      <c r="L40" s="79"/>
      <c r="M40" s="80"/>
      <c r="N40" s="81">
        <f>分析係数表!H43</f>
        <v>3.8415354614357487E-2</v>
      </c>
      <c r="O40" s="82">
        <f t="shared" si="4"/>
        <v>0.93548105898107636</v>
      </c>
      <c r="P40" s="76">
        <f>分析係数表!C43</f>
        <v>0.27699973067600325</v>
      </c>
      <c r="Q40" s="82">
        <f>O40*P40</f>
        <v>0.25912800139026049</v>
      </c>
      <c r="R40" s="83">
        <v>0.44935581272090941</v>
      </c>
      <c r="S40" s="84">
        <f>I40+R40</f>
        <v>3.292864694597387</v>
      </c>
      <c r="T40" s="85">
        <f>分析係数表!F43</f>
        <v>0.59762152176423045</v>
      </c>
      <c r="U40" s="86">
        <f>S40*T40</f>
        <v>1.9678868097489983</v>
      </c>
      <c r="V40" s="87">
        <f>分析係数表!D43</f>
        <v>0.12735249971134974</v>
      </c>
      <c r="W40" s="88">
        <f>ROUND(S40*V40,0)</f>
        <v>0</v>
      </c>
      <c r="X40" s="76">
        <f>分析係数表!E43</f>
        <v>0.10079667474887426</v>
      </c>
      <c r="Y40" s="89">
        <f>ROUND(S40*X40,0)</f>
        <v>0</v>
      </c>
    </row>
    <row r="41" spans="1:25" x14ac:dyDescent="0.2">
      <c r="A41" s="6" t="s">
        <v>341</v>
      </c>
      <c r="B41" s="5" t="s">
        <v>42</v>
      </c>
      <c r="C41" s="90"/>
      <c r="D41" s="76">
        <f>投入係数表!AH41</f>
        <v>5.5679287305122492E-4</v>
      </c>
      <c r="E41" s="77">
        <f>$C$36*D41</f>
        <v>5.5679287305122491E-2</v>
      </c>
      <c r="F41" s="76">
        <f>分析係数表!C44</f>
        <v>0.49584741394123377</v>
      </c>
      <c r="G41" s="77">
        <f>E41*F41</f>
        <v>2.7608430620335956E-2</v>
      </c>
      <c r="H41" s="77">
        <v>3.0313471365692252E-2</v>
      </c>
      <c r="I41" s="77">
        <f>C41+H41</f>
        <v>3.0313471365692252E-2</v>
      </c>
      <c r="J41" s="76">
        <f>分析係数表!G44</f>
        <v>0.26302305721605468</v>
      </c>
      <c r="K41" s="78">
        <f>I41*J41</f>
        <v>7.9731419134357086E-3</v>
      </c>
      <c r="L41" s="79"/>
      <c r="M41" s="80"/>
      <c r="N41" s="81">
        <f>分析係数表!H44</f>
        <v>0.12140366382001748</v>
      </c>
      <c r="O41" s="82">
        <f t="shared" si="4"/>
        <v>2.9563915037266422</v>
      </c>
      <c r="P41" s="76">
        <f>分析係数表!C44</f>
        <v>0.49584741394123377</v>
      </c>
      <c r="Q41" s="82">
        <f>O41*P41</f>
        <v>1.4659190817206909</v>
      </c>
      <c r="R41" s="83">
        <v>1.4927248164674007</v>
      </c>
      <c r="S41" s="84">
        <f>I41+R41</f>
        <v>1.523038287833093</v>
      </c>
      <c r="T41" s="85">
        <f>分析係数表!F44</f>
        <v>0.50173640762880733</v>
      </c>
      <c r="U41" s="86">
        <f>S41*T41</f>
        <v>0.76416375921850554</v>
      </c>
      <c r="V41" s="87">
        <f>分析係数表!D44</f>
        <v>0.16572729860518076</v>
      </c>
      <c r="W41" s="88">
        <f>ROUND(S41*V41,0)</f>
        <v>0</v>
      </c>
      <c r="X41" s="76">
        <f>分析係数表!E44</f>
        <v>0.11534301167093652</v>
      </c>
      <c r="Y41" s="89">
        <f>ROUND(S41*X41,0)</f>
        <v>0</v>
      </c>
    </row>
    <row r="42" spans="1:25" x14ac:dyDescent="0.2">
      <c r="A42" s="6" t="s">
        <v>342</v>
      </c>
      <c r="B42" s="5" t="s">
        <v>279</v>
      </c>
      <c r="C42" s="90"/>
      <c r="D42" s="76">
        <f>投入係数表!AH42</f>
        <v>4.4543429844097994E-3</v>
      </c>
      <c r="E42" s="77">
        <f>$C$36*D42</f>
        <v>0.44543429844097993</v>
      </c>
      <c r="F42" s="76">
        <f>分析係数表!C45</f>
        <v>1</v>
      </c>
      <c r="G42" s="77">
        <f>E42*F42</f>
        <v>0.44543429844097993</v>
      </c>
      <c r="H42" s="77">
        <v>0.47556285504002666</v>
      </c>
      <c r="I42" s="77">
        <f>C42+H42</f>
        <v>0.47556285504002666</v>
      </c>
      <c r="J42" s="76">
        <f>分析係数表!G45</f>
        <v>0</v>
      </c>
      <c r="K42" s="78">
        <f>I42*J42</f>
        <v>0</v>
      </c>
      <c r="L42" s="79"/>
      <c r="M42" s="80"/>
      <c r="N42" s="81">
        <f>分析係数表!H45</f>
        <v>0</v>
      </c>
      <c r="O42" s="82">
        <f t="shared" si="4"/>
        <v>0</v>
      </c>
      <c r="P42" s="76">
        <f>分析係数表!C45</f>
        <v>1</v>
      </c>
      <c r="Q42" s="82">
        <f>O42*P42</f>
        <v>0</v>
      </c>
      <c r="R42" s="83">
        <v>2.8386003633590083E-2</v>
      </c>
      <c r="S42" s="84">
        <f>I42+R42</f>
        <v>0.50394885867361672</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投入係数表!AH43</f>
        <v>3.8975501113585748E-3</v>
      </c>
      <c r="E43" s="77">
        <f>$C$36*D43</f>
        <v>0.38975501113585748</v>
      </c>
      <c r="F43" s="76">
        <f>分析係数表!C46</f>
        <v>1</v>
      </c>
      <c r="G43" s="77">
        <f>E43*F43</f>
        <v>0.38975501113585748</v>
      </c>
      <c r="H43" s="77">
        <v>0.50459207365970637</v>
      </c>
      <c r="I43" s="77">
        <f>C43+H43</f>
        <v>0.50459207365970637</v>
      </c>
      <c r="J43" s="76">
        <f>分析係数表!G46</f>
        <v>9.2759598041741824E-3</v>
      </c>
      <c r="K43" s="78">
        <f>I43*J43</f>
        <v>4.6805757927723349E-3</v>
      </c>
      <c r="L43" s="79"/>
      <c r="M43" s="80"/>
      <c r="N43" s="81">
        <f>分析係数表!H46</f>
        <v>9.0452357851660434E-2</v>
      </c>
      <c r="O43" s="82">
        <f t="shared" si="4"/>
        <v>2.2026730811117314</v>
      </c>
      <c r="P43" s="76">
        <f>分析係数表!C46</f>
        <v>1</v>
      </c>
      <c r="Q43" s="82">
        <f>O43*P43</f>
        <v>2.2026730811117314</v>
      </c>
      <c r="R43" s="83">
        <v>2.2624441007926035</v>
      </c>
      <c r="S43" s="84">
        <f>I43+R43</f>
        <v>2.76703617445231</v>
      </c>
      <c r="T43" s="85">
        <f>分析係数表!F46</f>
        <v>0.31349308597440523</v>
      </c>
      <c r="U43" s="86">
        <f>S43*T43</f>
        <v>0.8674467093318674</v>
      </c>
      <c r="V43" s="87">
        <f>分析係数表!D46</f>
        <v>1.71777033410633E-4</v>
      </c>
      <c r="W43" s="88">
        <f>ROUND(S43*V43,0)</f>
        <v>0</v>
      </c>
      <c r="X43" s="76">
        <f>分析係数表!E46</f>
        <v>5.1533110023189901E-4</v>
      </c>
      <c r="Y43" s="89">
        <f>ROUND(S43*X43,0)</f>
        <v>0</v>
      </c>
    </row>
    <row r="44" spans="1:25" x14ac:dyDescent="0.2">
      <c r="A44" s="192">
        <v>40</v>
      </c>
      <c r="B44" s="14" t="s">
        <v>151</v>
      </c>
      <c r="C44" s="197">
        <f>SUM(C5:C43)</f>
        <v>100</v>
      </c>
      <c r="D44" s="92">
        <f>投入係数表!AH44</f>
        <v>0.28730512249443207</v>
      </c>
      <c r="E44" s="91">
        <f>SUM(E5:E43)</f>
        <v>28.730512249443208</v>
      </c>
      <c r="F44" s="92">
        <f>分析係数表!C47</f>
        <v>0.37574754530031729</v>
      </c>
      <c r="G44" s="91">
        <f>SUM(G5:G43)</f>
        <v>10.751107276220182</v>
      </c>
      <c r="H44" s="91">
        <f>SUM(H5:H43)</f>
        <v>12.682144127048987</v>
      </c>
      <c r="I44" s="91">
        <f>SUM(I5:I43)</f>
        <v>112.68214412704897</v>
      </c>
      <c r="J44" s="92">
        <f>分析係数表!G47</f>
        <v>0.18377890112838052</v>
      </c>
      <c r="K44" s="93">
        <f>SUM(K5:K43)</f>
        <v>38.817877726154862</v>
      </c>
      <c r="L44" s="94">
        <f>最終需要_まとめ!$L$33</f>
        <v>0.62733333333333341</v>
      </c>
      <c r="M44" s="91">
        <f>K44*L44</f>
        <v>24.351748626874485</v>
      </c>
      <c r="N44" s="95">
        <f>分析係数表!H47</f>
        <v>1</v>
      </c>
      <c r="O44" s="96">
        <f>SUM(O5:O43)</f>
        <v>24.351748626874482</v>
      </c>
      <c r="P44" s="92">
        <f>分析係数表!C47</f>
        <v>0.37574754530031729</v>
      </c>
      <c r="Q44" s="96">
        <f>SUM(Q5:Q43)</f>
        <v>10.457734338318865</v>
      </c>
      <c r="R44" s="91">
        <f>SUM(R5:R43)</f>
        <v>12.443824058680043</v>
      </c>
      <c r="S44" s="97">
        <f>SUM(S5:S43)</f>
        <v>125.12596818572902</v>
      </c>
      <c r="T44" s="98">
        <f>分析係数表!F47</f>
        <v>0.42462652784065186</v>
      </c>
      <c r="U44" s="99">
        <f>SUM(U5:U43)</f>
        <v>83.176380768264693</v>
      </c>
      <c r="V44" s="100">
        <f>分析係数表!D47</f>
        <v>4.7224737186258234E-2</v>
      </c>
      <c r="W44" s="101">
        <f>SUM(W5:W43)</f>
        <v>7</v>
      </c>
      <c r="X44" s="92">
        <f>分析係数表!E47</f>
        <v>3.9558288483141357E-2</v>
      </c>
      <c r="Y44" s="102">
        <f>SUM(Y5:Y43)</f>
        <v>9</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398" t="str">
        <f>取引基本表!$E$1</f>
        <v>2015年赤穂市産業連関表</v>
      </c>
      <c r="H1" s="401"/>
      <c r="I1" s="401"/>
    </row>
    <row r="2" spans="1:25" x14ac:dyDescent="0.2">
      <c r="B2" s="3" t="s">
        <v>288</v>
      </c>
      <c r="S2" s="3" t="s">
        <v>153</v>
      </c>
      <c r="U2" s="64" t="s">
        <v>210</v>
      </c>
      <c r="W2" s="3" t="s">
        <v>130</v>
      </c>
      <c r="Y2" s="3" t="s">
        <v>154</v>
      </c>
    </row>
    <row r="3" spans="1:25" ht="44" x14ac:dyDescent="0.2">
      <c r="B3" s="65"/>
      <c r="C3" s="66" t="s">
        <v>228</v>
      </c>
      <c r="D3" s="66" t="s">
        <v>230</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投入係数表!AI5</f>
        <v>2.2227867394893942E-3</v>
      </c>
      <c r="E5" s="77">
        <f>$C$37*D5</f>
        <v>0.22227867394893941</v>
      </c>
      <c r="F5" s="76">
        <f>分析係数表!C8</f>
        <v>1</v>
      </c>
      <c r="G5" s="77">
        <f t="shared" ref="G5:G38" si="0">E5*F5</f>
        <v>0.22227867394893941</v>
      </c>
      <c r="H5" s="77">
        <f t="array" ref="H5:H43">MMULT(逆行列係数!C5:AO43,'33'!G5:G43)</f>
        <v>0.27289948144799581</v>
      </c>
      <c r="I5" s="77">
        <f t="shared" ref="I5:I38" si="1">C5+H5</f>
        <v>0.27289948144799581</v>
      </c>
      <c r="J5" s="76">
        <f>分析係数表!G8</f>
        <v>0.11972098922003804</v>
      </c>
      <c r="K5" s="78">
        <f t="shared" ref="K5:K38" si="2">I5*J5</f>
        <v>3.2671795876589478E-2</v>
      </c>
      <c r="L5" s="79" t="s">
        <v>188</v>
      </c>
      <c r="M5" s="80" t="s">
        <v>188</v>
      </c>
      <c r="N5" s="81">
        <f>分析係数表!H8</f>
        <v>1.236323115495826E-2</v>
      </c>
      <c r="O5" s="82">
        <f t="shared" ref="O5:O43" si="3">$M$44*N5</f>
        <v>0.42331900945804479</v>
      </c>
      <c r="P5" s="76">
        <f>分析係数表!C8</f>
        <v>1</v>
      </c>
      <c r="Q5" s="82">
        <f t="shared" ref="Q5:Q38" si="4">O5*P5</f>
        <v>0.42331900945804479</v>
      </c>
      <c r="R5" s="83">
        <f t="array" ref="R5:R43">MMULT(逆行列係数!C5:AO43,'33'!Q5:Q43)</f>
        <v>0.56596643746870767</v>
      </c>
      <c r="S5" s="84">
        <f t="shared" ref="S5:S38" si="5">I5+R5</f>
        <v>0.83886591891670348</v>
      </c>
      <c r="T5" s="85">
        <f>分析係数表!F8</f>
        <v>0.45136334812935952</v>
      </c>
      <c r="U5" s="86">
        <f t="shared" ref="U5:U38" si="6">S5*T5</f>
        <v>0.37863332979385511</v>
      </c>
      <c r="V5" s="87">
        <f>分析係数表!D8</f>
        <v>6.2777425491439443E-2</v>
      </c>
      <c r="W5" s="88">
        <f t="shared" ref="W5:W38" si="7">ROUND(S5*V5,0)</f>
        <v>0</v>
      </c>
      <c r="X5" s="76">
        <f>分析係数表!E8</f>
        <v>5.7324032974001266E-2</v>
      </c>
      <c r="Y5" s="89">
        <f t="shared" ref="Y5:Y38" si="8">ROUND(S5*X5,0)</f>
        <v>0</v>
      </c>
    </row>
    <row r="6" spans="1:25" x14ac:dyDescent="0.2">
      <c r="A6" s="6" t="s">
        <v>220</v>
      </c>
      <c r="B6" s="5" t="s">
        <v>266</v>
      </c>
      <c r="C6" s="90"/>
      <c r="D6" s="76">
        <f>投入係数表!AI6</f>
        <v>6.3508192556839833E-5</v>
      </c>
      <c r="E6" s="77">
        <f t="shared" ref="E6:E43" si="9">$C$37*D6</f>
        <v>6.3508192556839833E-3</v>
      </c>
      <c r="F6" s="76">
        <f>分析係数表!C9</f>
        <v>2.7906976744186074E-2</v>
      </c>
      <c r="G6" s="77">
        <f t="shared" si="0"/>
        <v>1.7723216527490204E-4</v>
      </c>
      <c r="H6" s="77">
        <v>2.9634111483035631E-4</v>
      </c>
      <c r="I6" s="77">
        <f t="shared" si="1"/>
        <v>2.9634111483035631E-4</v>
      </c>
      <c r="J6" s="76">
        <f>分析係数表!G9</f>
        <v>0.2857142857142857</v>
      </c>
      <c r="K6" s="78">
        <f t="shared" si="2"/>
        <v>8.4668889951530367E-5</v>
      </c>
      <c r="L6" s="79"/>
      <c r="M6" s="80"/>
      <c r="N6" s="81">
        <f>分析係数表!H9</f>
        <v>6.5322433452770924E-4</v>
      </c>
      <c r="O6" s="82">
        <f t="shared" si="3"/>
        <v>2.2366505550230807E-2</v>
      </c>
      <c r="P6" s="76">
        <f>分析係数表!C9</f>
        <v>2.7906976744186074E-2</v>
      </c>
      <c r="Q6" s="82">
        <f t="shared" si="4"/>
        <v>6.2418155023899989E-4</v>
      </c>
      <c r="R6" s="83">
        <v>7.4094577845627461E-4</v>
      </c>
      <c r="S6" s="84">
        <f t="shared" si="5"/>
        <v>1.037286893286631E-3</v>
      </c>
      <c r="T6" s="85">
        <f>分析係数表!F9</f>
        <v>0.7142857142857143</v>
      </c>
      <c r="U6" s="86">
        <f t="shared" si="6"/>
        <v>7.4091920949045074E-4</v>
      </c>
      <c r="V6" s="87">
        <f>分析係数表!D9</f>
        <v>0</v>
      </c>
      <c r="W6" s="88">
        <f t="shared" si="7"/>
        <v>0</v>
      </c>
      <c r="X6" s="76">
        <f>分析係数表!E9</f>
        <v>0</v>
      </c>
      <c r="Y6" s="89">
        <f t="shared" si="8"/>
        <v>0</v>
      </c>
    </row>
    <row r="7" spans="1:25" x14ac:dyDescent="0.2">
      <c r="A7" s="6" t="s">
        <v>221</v>
      </c>
      <c r="B7" s="5" t="s">
        <v>267</v>
      </c>
      <c r="C7" s="90"/>
      <c r="D7" s="76">
        <f>投入係数表!AI7</f>
        <v>6.3508192556839833E-5</v>
      </c>
      <c r="E7" s="77">
        <f t="shared" si="9"/>
        <v>6.3508192556839833E-3</v>
      </c>
      <c r="F7" s="76">
        <f>分析係数表!C10</f>
        <v>1</v>
      </c>
      <c r="G7" s="77">
        <f t="shared" si="0"/>
        <v>6.3508192556839833E-3</v>
      </c>
      <c r="H7" s="77">
        <v>2.6852798671265766E-2</v>
      </c>
      <c r="I7" s="77">
        <f t="shared" si="1"/>
        <v>2.6852798671265766E-2</v>
      </c>
      <c r="J7" s="76">
        <f>分析係数表!G10</f>
        <v>0.17979610750695088</v>
      </c>
      <c r="K7" s="78">
        <f t="shared" si="2"/>
        <v>4.8280286767614072E-3</v>
      </c>
      <c r="L7" s="79"/>
      <c r="M7" s="80"/>
      <c r="N7" s="81">
        <f>分析係数表!H10</f>
        <v>1.2488112277735618E-3</v>
      </c>
      <c r="O7" s="82">
        <f t="shared" si="3"/>
        <v>4.2759495904853013E-2</v>
      </c>
      <c r="P7" s="76">
        <f>分析係数表!C10</f>
        <v>1</v>
      </c>
      <c r="Q7" s="82">
        <f t="shared" si="4"/>
        <v>4.2759495904853013E-2</v>
      </c>
      <c r="R7" s="83">
        <v>6.2355455724282714E-2</v>
      </c>
      <c r="S7" s="84">
        <f t="shared" si="5"/>
        <v>8.9208254395548484E-2</v>
      </c>
      <c r="T7" s="85">
        <f>分析係数表!F10</f>
        <v>0.51899907321594063</v>
      </c>
      <c r="U7" s="86">
        <f t="shared" si="6"/>
        <v>4.6299001354501525E-2</v>
      </c>
      <c r="V7" s="87">
        <f>分析係数表!D10</f>
        <v>9.8239110287303061E-2</v>
      </c>
      <c r="W7" s="88">
        <f t="shared" si="7"/>
        <v>0</v>
      </c>
      <c r="X7" s="76">
        <f>分析係数表!E10</f>
        <v>2.9657089898053754E-2</v>
      </c>
      <c r="Y7" s="89">
        <f t="shared" si="8"/>
        <v>0</v>
      </c>
    </row>
    <row r="8" spans="1:25" x14ac:dyDescent="0.2">
      <c r="A8" s="6" t="s">
        <v>222</v>
      </c>
      <c r="B8" s="5" t="s">
        <v>27</v>
      </c>
      <c r="C8" s="90"/>
      <c r="D8" s="76">
        <f>投入係数表!AI8</f>
        <v>6.3508192556839833E-5</v>
      </c>
      <c r="E8" s="77">
        <f t="shared" si="9"/>
        <v>6.3508192556839833E-3</v>
      </c>
      <c r="F8" s="76">
        <f>分析係数表!C11</f>
        <v>4.7758906908440535E-3</v>
      </c>
      <c r="G8" s="77">
        <f t="shared" si="0"/>
        <v>3.0330818562454296E-5</v>
      </c>
      <c r="H8" s="77">
        <v>3.675539080137743E-3</v>
      </c>
      <c r="I8" s="77">
        <f t="shared" si="1"/>
        <v>3.675539080137743E-3</v>
      </c>
      <c r="J8" s="76">
        <f>分析係数表!G11</f>
        <v>0.34306569343065696</v>
      </c>
      <c r="K8" s="78">
        <f t="shared" si="2"/>
        <v>1.2609513632589337E-3</v>
      </c>
      <c r="L8" s="79"/>
      <c r="M8" s="80"/>
      <c r="N8" s="81">
        <f>分析係数表!H11</f>
        <v>-1.9212480427285565E-5</v>
      </c>
      <c r="O8" s="82">
        <f t="shared" si="3"/>
        <v>-6.5783839853620024E-4</v>
      </c>
      <c r="P8" s="76">
        <f>分析係数表!C11</f>
        <v>4.7758906908440535E-3</v>
      </c>
      <c r="Q8" s="82">
        <f t="shared" si="4"/>
        <v>-3.1417642836487991E-6</v>
      </c>
      <c r="R8" s="83">
        <v>1.9159526559484866E-3</v>
      </c>
      <c r="S8" s="84">
        <f t="shared" si="5"/>
        <v>5.5914917360862298E-3</v>
      </c>
      <c r="T8" s="85">
        <f>分析係数表!F11</f>
        <v>0.56569343065693434</v>
      </c>
      <c r="U8" s="86">
        <f t="shared" si="6"/>
        <v>3.1630701426765169E-3</v>
      </c>
      <c r="V8" s="87">
        <f>分析係数表!D11</f>
        <v>8.0291970802919707E-2</v>
      </c>
      <c r="W8" s="88">
        <f t="shared" si="7"/>
        <v>0</v>
      </c>
      <c r="X8" s="76">
        <f>分析係数表!E11</f>
        <v>6.9343065693430656E-2</v>
      </c>
      <c r="Y8" s="89">
        <f t="shared" si="8"/>
        <v>0</v>
      </c>
    </row>
    <row r="9" spans="1:25" x14ac:dyDescent="0.2">
      <c r="A9" s="6" t="s">
        <v>223</v>
      </c>
      <c r="B9" s="5" t="s">
        <v>191</v>
      </c>
      <c r="C9" s="90"/>
      <c r="D9" s="76">
        <f>投入係数表!AI9</f>
        <v>6.0332782928997838E-3</v>
      </c>
      <c r="E9" s="77">
        <f t="shared" si="9"/>
        <v>0.60332782928997841</v>
      </c>
      <c r="F9" s="76">
        <f>分析係数表!C12</f>
        <v>2.7665742374590407E-2</v>
      </c>
      <c r="G9" s="77">
        <f t="shared" si="0"/>
        <v>1.6691512292557404E-2</v>
      </c>
      <c r="H9" s="77">
        <v>1.8710782792671299E-2</v>
      </c>
      <c r="I9" s="77">
        <f t="shared" si="1"/>
        <v>1.8710782792671299E-2</v>
      </c>
      <c r="J9" s="76">
        <f>分析係数表!G12</f>
        <v>0.13175675675675674</v>
      </c>
      <c r="K9" s="78">
        <f t="shared" si="2"/>
        <v>2.4652720571425018E-3</v>
      </c>
      <c r="L9" s="79"/>
      <c r="M9" s="80"/>
      <c r="N9" s="81">
        <f>分析係数表!H12</f>
        <v>9.8185381223642884E-2</v>
      </c>
      <c r="O9" s="82">
        <f t="shared" si="3"/>
        <v>3.3618831357192516</v>
      </c>
      <c r="P9" s="76">
        <f>分析係数表!C12</f>
        <v>2.7665742374590407E-2</v>
      </c>
      <c r="Q9" s="82">
        <f t="shared" si="4"/>
        <v>9.3008992726288972E-2</v>
      </c>
      <c r="R9" s="83">
        <v>0.10447566999066556</v>
      </c>
      <c r="S9" s="84">
        <f t="shared" si="5"/>
        <v>0.12318645278333686</v>
      </c>
      <c r="T9" s="85">
        <f>分析係数表!F12</f>
        <v>0.37027027027027026</v>
      </c>
      <c r="U9" s="86">
        <f t="shared" si="6"/>
        <v>4.5612281165722024E-2</v>
      </c>
      <c r="V9" s="87">
        <f>分析係数表!D12</f>
        <v>5.1576576576576577E-2</v>
      </c>
      <c r="W9" s="88">
        <f t="shared" si="7"/>
        <v>0</v>
      </c>
      <c r="X9" s="76">
        <f>分析係数表!E12</f>
        <v>4.954954954954955E-2</v>
      </c>
      <c r="Y9" s="89">
        <f t="shared" si="8"/>
        <v>0</v>
      </c>
    </row>
    <row r="10" spans="1:25" x14ac:dyDescent="0.2">
      <c r="A10" s="6" t="s">
        <v>224</v>
      </c>
      <c r="B10" s="5" t="s">
        <v>28</v>
      </c>
      <c r="C10" s="90"/>
      <c r="D10" s="76">
        <f>投入係数表!AI10</f>
        <v>5.7157373301155849E-4</v>
      </c>
      <c r="E10" s="77">
        <f t="shared" si="9"/>
        <v>5.7157373301155848E-2</v>
      </c>
      <c r="F10" s="76">
        <f>分析係数表!C13</f>
        <v>0</v>
      </c>
      <c r="G10" s="77">
        <f t="shared" si="0"/>
        <v>0</v>
      </c>
      <c r="H10" s="77">
        <v>0</v>
      </c>
      <c r="I10" s="77">
        <f t="shared" si="1"/>
        <v>0</v>
      </c>
      <c r="J10" s="76">
        <f>分析係数表!G13</f>
        <v>0.24516960068699012</v>
      </c>
      <c r="K10" s="78">
        <f t="shared" si="2"/>
        <v>0</v>
      </c>
      <c r="L10" s="79"/>
      <c r="M10" s="80"/>
      <c r="N10" s="81">
        <f>分析係数表!H13</f>
        <v>1.522589073862381E-2</v>
      </c>
      <c r="O10" s="82">
        <f t="shared" si="3"/>
        <v>0.52133693083993871</v>
      </c>
      <c r="P10" s="76">
        <f>分析係数表!C13</f>
        <v>0</v>
      </c>
      <c r="Q10" s="82">
        <f t="shared" si="4"/>
        <v>0</v>
      </c>
      <c r="R10" s="83">
        <v>0</v>
      </c>
      <c r="S10" s="84">
        <f t="shared" si="5"/>
        <v>0</v>
      </c>
      <c r="T10" s="85">
        <f>分析係数表!F13</f>
        <v>0.38299699441820523</v>
      </c>
      <c r="U10" s="86">
        <f t="shared" si="6"/>
        <v>0</v>
      </c>
      <c r="V10" s="87">
        <f>分析係数表!D13</f>
        <v>0.13954486904250751</v>
      </c>
      <c r="W10" s="88">
        <f t="shared" si="7"/>
        <v>0</v>
      </c>
      <c r="X10" s="76">
        <f>分析係数表!E13</f>
        <v>0.1348218119364534</v>
      </c>
      <c r="Y10" s="89">
        <f t="shared" si="8"/>
        <v>0</v>
      </c>
    </row>
    <row r="11" spans="1:25" x14ac:dyDescent="0.2">
      <c r="A11" s="6" t="s">
        <v>225</v>
      </c>
      <c r="B11" s="5" t="s">
        <v>268</v>
      </c>
      <c r="C11" s="90"/>
      <c r="D11" s="76">
        <f>投入係数表!AI11</f>
        <v>7.1764257589229013E-3</v>
      </c>
      <c r="E11" s="77">
        <f t="shared" si="9"/>
        <v>0.71764257589229008</v>
      </c>
      <c r="F11" s="76">
        <f>分析係数表!C14</f>
        <v>8.758537565287261E-2</v>
      </c>
      <c r="G11" s="77">
        <f t="shared" si="0"/>
        <v>6.2854994594021371E-2</v>
      </c>
      <c r="H11" s="77">
        <v>0.10960877909912806</v>
      </c>
      <c r="I11" s="77">
        <f t="shared" si="1"/>
        <v>0.10960877909912806</v>
      </c>
      <c r="J11" s="76">
        <f>分析係数表!G14</f>
        <v>0.1675092686215032</v>
      </c>
      <c r="K11" s="78">
        <f t="shared" si="2"/>
        <v>1.8360486421390848E-2</v>
      </c>
      <c r="L11" s="79"/>
      <c r="M11" s="80"/>
      <c r="N11" s="81">
        <f>分析係数表!H14</f>
        <v>1.2392049875599189E-3</v>
      </c>
      <c r="O11" s="82">
        <f t="shared" si="3"/>
        <v>4.2430576705584915E-2</v>
      </c>
      <c r="P11" s="76">
        <f>分析係数表!C14</f>
        <v>8.758537565287261E-2</v>
      </c>
      <c r="Q11" s="82">
        <f t="shared" si="4"/>
        <v>3.7162979999266809E-3</v>
      </c>
      <c r="R11" s="83">
        <v>4.4059295676231777E-2</v>
      </c>
      <c r="S11" s="84">
        <f t="shared" si="5"/>
        <v>0.15366807477535982</v>
      </c>
      <c r="T11" s="85">
        <f>分析係数表!F14</f>
        <v>0.31985170205594876</v>
      </c>
      <c r="U11" s="86">
        <f t="shared" si="6"/>
        <v>4.9150995268559643E-2</v>
      </c>
      <c r="V11" s="87">
        <f>分析係数表!D14</f>
        <v>3.3704078193461412E-2</v>
      </c>
      <c r="W11" s="88">
        <f t="shared" si="7"/>
        <v>0</v>
      </c>
      <c r="X11" s="76">
        <f>分析係数表!E14</f>
        <v>2.8985507246376812E-2</v>
      </c>
      <c r="Y11" s="89">
        <f t="shared" si="8"/>
        <v>0</v>
      </c>
    </row>
    <row r="12" spans="1:25" x14ac:dyDescent="0.2">
      <c r="A12" s="6" t="s">
        <v>226</v>
      </c>
      <c r="B12" s="5" t="s">
        <v>29</v>
      </c>
      <c r="C12" s="90"/>
      <c r="D12" s="76">
        <f>投入係数表!AI12</f>
        <v>8.8911469579575769E-3</v>
      </c>
      <c r="E12" s="77">
        <f t="shared" si="9"/>
        <v>0.88911469579575764</v>
      </c>
      <c r="F12" s="76">
        <f>分析係数表!C15</f>
        <v>0</v>
      </c>
      <c r="G12" s="77">
        <f t="shared" si="0"/>
        <v>0</v>
      </c>
      <c r="H12" s="77">
        <v>0</v>
      </c>
      <c r="I12" s="77">
        <f t="shared" si="1"/>
        <v>0</v>
      </c>
      <c r="J12" s="76">
        <f>分析係数表!G15</f>
        <v>9.5604813172894237E-2</v>
      </c>
      <c r="K12" s="78">
        <f t="shared" si="2"/>
        <v>0</v>
      </c>
      <c r="L12" s="79"/>
      <c r="M12" s="80"/>
      <c r="N12" s="81">
        <f>分析係数表!H15</f>
        <v>9.0490782812515016E-3</v>
      </c>
      <c r="O12" s="82">
        <f t="shared" si="3"/>
        <v>0.30984188571055032</v>
      </c>
      <c r="P12" s="76">
        <f>分析係数表!C15</f>
        <v>0</v>
      </c>
      <c r="Q12" s="82">
        <f t="shared" si="4"/>
        <v>0</v>
      </c>
      <c r="R12" s="83">
        <v>0</v>
      </c>
      <c r="S12" s="84">
        <f t="shared" si="5"/>
        <v>0</v>
      </c>
      <c r="T12" s="85">
        <f>分析係数表!F15</f>
        <v>0.30347055098163395</v>
      </c>
      <c r="U12" s="86">
        <f t="shared" si="6"/>
        <v>0</v>
      </c>
      <c r="V12" s="87">
        <f>分析係数表!D15</f>
        <v>2.4585180493983533E-2</v>
      </c>
      <c r="W12" s="88">
        <f t="shared" si="7"/>
        <v>0</v>
      </c>
      <c r="X12" s="76">
        <f>分析係数表!E15</f>
        <v>2.2317922735908803E-2</v>
      </c>
      <c r="Y12" s="89">
        <f t="shared" si="8"/>
        <v>0</v>
      </c>
    </row>
    <row r="13" spans="1:25" x14ac:dyDescent="0.2">
      <c r="A13" s="6" t="s">
        <v>227</v>
      </c>
      <c r="B13" s="5" t="s">
        <v>30</v>
      </c>
      <c r="C13" s="90"/>
      <c r="D13" s="76">
        <f>投入係数表!AI13</f>
        <v>3.7469833608535499E-3</v>
      </c>
      <c r="E13" s="77">
        <f t="shared" si="9"/>
        <v>0.37469833608535497</v>
      </c>
      <c r="F13" s="76">
        <f>分析係数表!C16</f>
        <v>0.11006875655518</v>
      </c>
      <c r="G13" s="77">
        <f t="shared" si="0"/>
        <v>4.1242579936209951E-2</v>
      </c>
      <c r="H13" s="77">
        <v>6.6320490618288624E-2</v>
      </c>
      <c r="I13" s="77">
        <f t="shared" si="1"/>
        <v>6.6320490618288624E-2</v>
      </c>
      <c r="J13" s="76">
        <f>分析係数表!G16</f>
        <v>3.3349328214971212E-2</v>
      </c>
      <c r="K13" s="78">
        <f t="shared" si="2"/>
        <v>2.2117438090072262E-3</v>
      </c>
      <c r="L13" s="79"/>
      <c r="M13" s="80"/>
      <c r="N13" s="81">
        <f>分析係数表!H16</f>
        <v>1.7877213037589219E-2</v>
      </c>
      <c r="O13" s="82">
        <f t="shared" si="3"/>
        <v>0.6121186298379343</v>
      </c>
      <c r="P13" s="76">
        <f>分析係数表!C16</f>
        <v>0.11006875655518</v>
      </c>
      <c r="Q13" s="82">
        <f t="shared" si="4"/>
        <v>6.7375136450521927E-2</v>
      </c>
      <c r="R13" s="83">
        <v>8.7566763721744476E-2</v>
      </c>
      <c r="S13" s="84">
        <f t="shared" si="5"/>
        <v>0.15388725434003309</v>
      </c>
      <c r="T13" s="85">
        <f>分析係数表!F16</f>
        <v>0.28862763915547024</v>
      </c>
      <c r="U13" s="86">
        <f t="shared" si="6"/>
        <v>4.4416114916281141E-2</v>
      </c>
      <c r="V13" s="87">
        <f>分析係数表!D16</f>
        <v>1.6314779270633396E-2</v>
      </c>
      <c r="W13" s="88">
        <f t="shared" si="7"/>
        <v>0</v>
      </c>
      <c r="X13" s="76">
        <f>分析係数表!E16</f>
        <v>1.6554702495201537E-2</v>
      </c>
      <c r="Y13" s="89">
        <f t="shared" si="8"/>
        <v>0</v>
      </c>
    </row>
    <row r="14" spans="1:25" x14ac:dyDescent="0.2">
      <c r="A14" s="6" t="s">
        <v>2</v>
      </c>
      <c r="B14" s="5" t="s">
        <v>365</v>
      </c>
      <c r="C14" s="90"/>
      <c r="D14" s="76">
        <f>投入係数表!AI14</f>
        <v>4.3185570938651082E-3</v>
      </c>
      <c r="E14" s="77">
        <f t="shared" si="9"/>
        <v>0.4318557093865108</v>
      </c>
      <c r="F14" s="76">
        <f>分析係数表!C17</f>
        <v>0.13914449142004481</v>
      </c>
      <c r="G14" s="77">
        <f t="shared" si="0"/>
        <v>6.0090343049428716E-2</v>
      </c>
      <c r="H14" s="77">
        <v>0.10210445432776362</v>
      </c>
      <c r="I14" s="77">
        <f t="shared" si="1"/>
        <v>0.10210445432776362</v>
      </c>
      <c r="J14" s="76">
        <f>分析係数表!G17</f>
        <v>0.21214924452667283</v>
      </c>
      <c r="K14" s="78">
        <f t="shared" si="2"/>
        <v>2.1661382848443222E-2</v>
      </c>
      <c r="L14" s="79"/>
      <c r="M14" s="80"/>
      <c r="N14" s="81">
        <f>分析係数表!H17</f>
        <v>3.1124218292202617E-3</v>
      </c>
      <c r="O14" s="82">
        <f t="shared" si="3"/>
        <v>0.10656982056286445</v>
      </c>
      <c r="P14" s="76">
        <f>分析係数表!C17</f>
        <v>0.13914449142004481</v>
      </c>
      <c r="Q14" s="82">
        <f t="shared" si="4"/>
        <v>1.4828603482945207E-2</v>
      </c>
      <c r="R14" s="83">
        <v>3.9398252901921643E-2</v>
      </c>
      <c r="S14" s="84">
        <f t="shared" si="5"/>
        <v>0.14150270722968528</v>
      </c>
      <c r="T14" s="85">
        <f>分析係数表!F17</f>
        <v>0.32223250077089116</v>
      </c>
      <c r="U14" s="86">
        <f t="shared" si="6"/>
        <v>4.5596771216472744E-2</v>
      </c>
      <c r="V14" s="87">
        <f>分析係数表!D17</f>
        <v>3.12981806968856E-2</v>
      </c>
      <c r="W14" s="88">
        <f t="shared" si="7"/>
        <v>0</v>
      </c>
      <c r="X14" s="76">
        <f>分析係数表!E17</f>
        <v>2.8677150786308975E-2</v>
      </c>
      <c r="Y14" s="89">
        <f t="shared" si="8"/>
        <v>0</v>
      </c>
    </row>
    <row r="15" spans="1:25" x14ac:dyDescent="0.2">
      <c r="A15" s="6" t="s">
        <v>3</v>
      </c>
      <c r="B15" s="5" t="s">
        <v>31</v>
      </c>
      <c r="C15" s="90"/>
      <c r="D15" s="76">
        <f>投入係数表!AI15</f>
        <v>1.968753969262035E-3</v>
      </c>
      <c r="E15" s="77">
        <f t="shared" si="9"/>
        <v>0.19687539692620348</v>
      </c>
      <c r="F15" s="76">
        <f>分析係数表!C18</f>
        <v>1</v>
      </c>
      <c r="G15" s="77">
        <f t="shared" si="0"/>
        <v>0.19687539692620348</v>
      </c>
      <c r="H15" s="77">
        <v>0.33273080489249668</v>
      </c>
      <c r="I15" s="77">
        <f t="shared" si="1"/>
        <v>0.33273080489249668</v>
      </c>
      <c r="J15" s="76">
        <f>分析係数表!G18</f>
        <v>0.2156836946153087</v>
      </c>
      <c r="K15" s="78">
        <f t="shared" si="2"/>
        <v>7.1764609311539121E-2</v>
      </c>
      <c r="L15" s="79"/>
      <c r="M15" s="80"/>
      <c r="N15" s="81">
        <f>分析係数表!H18</f>
        <v>4.8031201068213914E-4</v>
      </c>
      <c r="O15" s="82">
        <f t="shared" si="3"/>
        <v>1.6445959963405005E-2</v>
      </c>
      <c r="P15" s="76">
        <f>分析係数表!C18</f>
        <v>1</v>
      </c>
      <c r="Q15" s="82">
        <f t="shared" si="4"/>
        <v>1.6445959963405005E-2</v>
      </c>
      <c r="R15" s="83">
        <v>6.3630043877877129E-2</v>
      </c>
      <c r="S15" s="84">
        <f t="shared" si="5"/>
        <v>0.39636084877037381</v>
      </c>
      <c r="T15" s="85">
        <f>分析係数表!F18</f>
        <v>0.45886648465511004</v>
      </c>
      <c r="U15" s="86">
        <f t="shared" si="6"/>
        <v>0.18187670933017713</v>
      </c>
      <c r="V15" s="87">
        <f>分析係数表!D18</f>
        <v>2.7301733495608698E-2</v>
      </c>
      <c r="W15" s="88">
        <f t="shared" si="7"/>
        <v>0</v>
      </c>
      <c r="X15" s="76">
        <f>分析係数表!E18</f>
        <v>2.9308246439261866E-2</v>
      </c>
      <c r="Y15" s="89">
        <f t="shared" si="8"/>
        <v>0</v>
      </c>
    </row>
    <row r="16" spans="1:25" x14ac:dyDescent="0.2">
      <c r="A16" s="6" t="s">
        <v>4</v>
      </c>
      <c r="B16" s="5" t="s">
        <v>32</v>
      </c>
      <c r="C16" s="90"/>
      <c r="D16" s="76">
        <f>投入係数表!AI16</f>
        <v>0</v>
      </c>
      <c r="E16" s="77">
        <f t="shared" si="9"/>
        <v>0</v>
      </c>
      <c r="F16" s="76">
        <f>分析係数表!C19</f>
        <v>0.27592808390211421</v>
      </c>
      <c r="G16" s="77">
        <f t="shared" si="0"/>
        <v>0</v>
      </c>
      <c r="H16" s="77">
        <v>1.6373206743698184E-2</v>
      </c>
      <c r="I16" s="77">
        <f t="shared" si="1"/>
        <v>1.6373206743698184E-2</v>
      </c>
      <c r="J16" s="76">
        <f>分析係数表!G19</f>
        <v>5.7631973809848587E-2</v>
      </c>
      <c r="K16" s="78">
        <f t="shared" si="2"/>
        <v>9.4362022223605003E-4</v>
      </c>
      <c r="L16" s="79"/>
      <c r="M16" s="80"/>
      <c r="N16" s="81">
        <f>分析係数表!H19</f>
        <v>-1.2488112277735618E-4</v>
      </c>
      <c r="O16" s="82">
        <f t="shared" si="3"/>
        <v>-4.2759495904853015E-3</v>
      </c>
      <c r="P16" s="76">
        <f>分析係数表!C19</f>
        <v>0.27592808390211421</v>
      </c>
      <c r="Q16" s="82">
        <f t="shared" si="4"/>
        <v>-1.1798545773646391E-3</v>
      </c>
      <c r="R16" s="83">
        <v>1.2395913526432082E-2</v>
      </c>
      <c r="S16" s="84">
        <f t="shared" si="5"/>
        <v>2.8769120270130268E-2</v>
      </c>
      <c r="T16" s="85">
        <f>分析係数表!F19</f>
        <v>0.23987177738371299</v>
      </c>
      <c r="U16" s="86">
        <f t="shared" si="6"/>
        <v>6.9009000129619524E-3</v>
      </c>
      <c r="V16" s="87">
        <f>分析係数表!D19</f>
        <v>7.502387123175556E-4</v>
      </c>
      <c r="W16" s="88">
        <f t="shared" si="7"/>
        <v>0</v>
      </c>
      <c r="X16" s="76">
        <f>分析係数表!E19</f>
        <v>8.1844223161915155E-4</v>
      </c>
      <c r="Y16" s="89">
        <f t="shared" si="8"/>
        <v>0</v>
      </c>
    </row>
    <row r="17" spans="1:25" x14ac:dyDescent="0.2">
      <c r="A17" s="6" t="s">
        <v>5</v>
      </c>
      <c r="B17" s="5" t="s">
        <v>33</v>
      </c>
      <c r="C17" s="90"/>
      <c r="D17" s="76">
        <f>投入係数表!AI17</f>
        <v>1.2701638511367967E-4</v>
      </c>
      <c r="E17" s="77">
        <f t="shared" si="9"/>
        <v>1.2701638511367967E-2</v>
      </c>
      <c r="F17" s="76">
        <f>分析係数表!C20</f>
        <v>2.5484643868438295E-2</v>
      </c>
      <c r="G17" s="77">
        <f t="shared" si="0"/>
        <v>3.2369673400785336E-4</v>
      </c>
      <c r="H17" s="77">
        <v>2.0931205372173578E-3</v>
      </c>
      <c r="I17" s="77">
        <f t="shared" si="1"/>
        <v>2.0931205372173578E-3</v>
      </c>
      <c r="J17" s="76">
        <f>分析係数表!G20</f>
        <v>9.947643979057591E-2</v>
      </c>
      <c r="K17" s="78">
        <f t="shared" si="2"/>
        <v>2.082161790949204E-4</v>
      </c>
      <c r="L17" s="79"/>
      <c r="M17" s="80"/>
      <c r="N17" s="81">
        <f>分析係数表!H20</f>
        <v>5.9558689324585256E-4</v>
      </c>
      <c r="O17" s="82">
        <f t="shared" si="3"/>
        <v>2.039299035462221E-2</v>
      </c>
      <c r="P17" s="76">
        <f>分析係数表!C20</f>
        <v>2.5484643868438295E-2</v>
      </c>
      <c r="Q17" s="82">
        <f t="shared" si="4"/>
        <v>5.1970809660004417E-4</v>
      </c>
      <c r="R17" s="83">
        <v>2.1227051993126553E-3</v>
      </c>
      <c r="S17" s="84">
        <f t="shared" si="5"/>
        <v>4.2158257365300135E-3</v>
      </c>
      <c r="T17" s="85">
        <f>分析係数表!F20</f>
        <v>0.22338568935427575</v>
      </c>
      <c r="U17" s="86">
        <f t="shared" si="6"/>
        <v>9.4175513835225431E-4</v>
      </c>
      <c r="V17" s="87">
        <f>分析係数表!D20</f>
        <v>0.15532286212914484</v>
      </c>
      <c r="W17" s="88">
        <f t="shared" si="7"/>
        <v>0</v>
      </c>
      <c r="X17" s="76">
        <f>分析係数表!E20</f>
        <v>0.17102966841186737</v>
      </c>
      <c r="Y17" s="89">
        <f t="shared" si="8"/>
        <v>0</v>
      </c>
    </row>
    <row r="18" spans="1:25" x14ac:dyDescent="0.2">
      <c r="A18" s="6" t="s">
        <v>6</v>
      </c>
      <c r="B18" s="5" t="s">
        <v>34</v>
      </c>
      <c r="C18" s="90"/>
      <c r="D18" s="76">
        <f>投入係数表!AI18</f>
        <v>1.9052457767051949E-4</v>
      </c>
      <c r="E18" s="77">
        <f t="shared" si="9"/>
        <v>1.9052457767051948E-2</v>
      </c>
      <c r="F18" s="76">
        <f>分析係数表!C21</f>
        <v>0.22087867795243854</v>
      </c>
      <c r="G18" s="77">
        <f t="shared" si="0"/>
        <v>4.2082816833311039E-3</v>
      </c>
      <c r="H18" s="77">
        <v>3.386642754247348E-2</v>
      </c>
      <c r="I18" s="77">
        <f t="shared" si="1"/>
        <v>3.386642754247348E-2</v>
      </c>
      <c r="J18" s="76">
        <f>分析係数表!G21</f>
        <v>0.28511270745603173</v>
      </c>
      <c r="K18" s="78">
        <f t="shared" si="2"/>
        <v>9.6557488484981368E-3</v>
      </c>
      <c r="L18" s="79"/>
      <c r="M18" s="80"/>
      <c r="N18" s="81">
        <f>分析係数表!H21</f>
        <v>9.8944274200520651E-4</v>
      </c>
      <c r="O18" s="82">
        <f t="shared" si="3"/>
        <v>3.3878677524614306E-2</v>
      </c>
      <c r="P18" s="76">
        <f>分析係数表!C21</f>
        <v>0.22087867795243854</v>
      </c>
      <c r="Q18" s="82">
        <f t="shared" si="4"/>
        <v>7.483077502413801E-3</v>
      </c>
      <c r="R18" s="83">
        <v>2.272662544017726E-2</v>
      </c>
      <c r="S18" s="84">
        <f t="shared" si="5"/>
        <v>5.6593052982650743E-2</v>
      </c>
      <c r="T18" s="85">
        <f>分析係数表!F21</f>
        <v>0.42531582858558337</v>
      </c>
      <c r="U18" s="86">
        <f t="shared" si="6"/>
        <v>2.406992122150392E-2</v>
      </c>
      <c r="V18" s="87">
        <f>分析係数表!D21</f>
        <v>6.1431756254644539E-2</v>
      </c>
      <c r="W18" s="88">
        <f t="shared" si="7"/>
        <v>0</v>
      </c>
      <c r="X18" s="76">
        <f>分析係数表!E21</f>
        <v>5.1523408471637354E-2</v>
      </c>
      <c r="Y18" s="89">
        <f t="shared" si="8"/>
        <v>0</v>
      </c>
    </row>
    <row r="19" spans="1:25" x14ac:dyDescent="0.2">
      <c r="A19" s="6" t="s">
        <v>7</v>
      </c>
      <c r="B19" s="5" t="s">
        <v>269</v>
      </c>
      <c r="C19" s="90"/>
      <c r="D19" s="76">
        <f>投入係数表!AI19</f>
        <v>0</v>
      </c>
      <c r="E19" s="77">
        <f t="shared" si="9"/>
        <v>0</v>
      </c>
      <c r="F19" s="76">
        <f>分析係数表!C22</f>
        <v>2.2900763358778664E-2</v>
      </c>
      <c r="G19" s="77">
        <f t="shared" si="0"/>
        <v>0</v>
      </c>
      <c r="H19" s="77">
        <v>1.1866576415617369E-3</v>
      </c>
      <c r="I19" s="77">
        <f t="shared" si="1"/>
        <v>1.1866576415617369E-3</v>
      </c>
      <c r="J19" s="76">
        <f>分析係数表!G22</f>
        <v>0.19537275064267351</v>
      </c>
      <c r="K19" s="78">
        <f t="shared" si="2"/>
        <v>2.3184056750306427E-4</v>
      </c>
      <c r="L19" s="79"/>
      <c r="M19" s="80"/>
      <c r="N19" s="81">
        <f>分析係数表!H22</f>
        <v>4.8031201068213912E-5</v>
      </c>
      <c r="O19" s="82">
        <f t="shared" si="3"/>
        <v>1.6445959963405006E-3</v>
      </c>
      <c r="P19" s="76">
        <f>分析係数表!C22</f>
        <v>2.2900763358778664E-2</v>
      </c>
      <c r="Q19" s="82">
        <f t="shared" si="4"/>
        <v>3.7662503732988623E-5</v>
      </c>
      <c r="R19" s="83">
        <v>4.7420959073380455E-4</v>
      </c>
      <c r="S19" s="84">
        <f t="shared" si="5"/>
        <v>1.6608672322955414E-3</v>
      </c>
      <c r="T19" s="85">
        <f>分析係数表!F22</f>
        <v>0.41388174807197942</v>
      </c>
      <c r="U19" s="86">
        <f t="shared" si="6"/>
        <v>6.8740263341794899E-4</v>
      </c>
      <c r="V19" s="87">
        <f>分析係数表!D22</f>
        <v>2.313624678663239E-2</v>
      </c>
      <c r="W19" s="88">
        <f t="shared" si="7"/>
        <v>0</v>
      </c>
      <c r="X19" s="76">
        <f>分析係数表!E22</f>
        <v>1.713796058269066E-2</v>
      </c>
      <c r="Y19" s="89">
        <f t="shared" si="8"/>
        <v>0</v>
      </c>
    </row>
    <row r="20" spans="1:25" x14ac:dyDescent="0.2">
      <c r="A20" s="6" t="s">
        <v>8</v>
      </c>
      <c r="B20" s="5" t="s">
        <v>270</v>
      </c>
      <c r="C20" s="90"/>
      <c r="D20" s="76">
        <f>投入係数表!AI20</f>
        <v>0</v>
      </c>
      <c r="E20" s="77">
        <f t="shared" si="9"/>
        <v>0</v>
      </c>
      <c r="F20" s="76">
        <f>分析係数表!C23</f>
        <v>0</v>
      </c>
      <c r="G20" s="77">
        <f t="shared" si="0"/>
        <v>0</v>
      </c>
      <c r="H20" s="77">
        <v>0</v>
      </c>
      <c r="I20" s="77">
        <f t="shared" si="1"/>
        <v>0</v>
      </c>
      <c r="J20" s="76">
        <f>分析係数表!G23</f>
        <v>0.21568627450980393</v>
      </c>
      <c r="K20" s="78">
        <f t="shared" si="2"/>
        <v>0</v>
      </c>
      <c r="L20" s="79"/>
      <c r="M20" s="80"/>
      <c r="N20" s="81">
        <f>分析係数表!H23</f>
        <v>2.8818720640928347E-5</v>
      </c>
      <c r="O20" s="82">
        <f t="shared" si="3"/>
        <v>9.8675759780430042E-4</v>
      </c>
      <c r="P20" s="76">
        <f>分析係数表!C23</f>
        <v>0</v>
      </c>
      <c r="Q20" s="82">
        <f t="shared" si="4"/>
        <v>0</v>
      </c>
      <c r="R20" s="83">
        <v>0</v>
      </c>
      <c r="S20" s="84">
        <f t="shared" si="5"/>
        <v>0</v>
      </c>
      <c r="T20" s="85">
        <f>分析係数表!F23</f>
        <v>0.44049247606019154</v>
      </c>
      <c r="U20" s="86">
        <f t="shared" si="6"/>
        <v>0</v>
      </c>
      <c r="V20" s="87">
        <f>分析係数表!D23</f>
        <v>5.6087551299589603E-2</v>
      </c>
      <c r="W20" s="88">
        <f t="shared" si="7"/>
        <v>0</v>
      </c>
      <c r="X20" s="76">
        <f>分析係数表!E23</f>
        <v>5.0615595075239397E-2</v>
      </c>
      <c r="Y20" s="89">
        <f t="shared" si="8"/>
        <v>0</v>
      </c>
    </row>
    <row r="21" spans="1:25" x14ac:dyDescent="0.2">
      <c r="A21" s="6" t="s">
        <v>9</v>
      </c>
      <c r="B21" s="5" t="s">
        <v>271</v>
      </c>
      <c r="C21" s="90"/>
      <c r="D21" s="76">
        <f>投入係数表!AI21</f>
        <v>0</v>
      </c>
      <c r="E21" s="77">
        <f t="shared" si="9"/>
        <v>0</v>
      </c>
      <c r="F21" s="76">
        <f>分析係数表!C24</f>
        <v>0.12778993435448582</v>
      </c>
      <c r="G21" s="77">
        <f t="shared" si="0"/>
        <v>0</v>
      </c>
      <c r="H21" s="77">
        <v>3.9234001541184251E-3</v>
      </c>
      <c r="I21" s="77">
        <f t="shared" si="1"/>
        <v>3.9234001541184251E-3</v>
      </c>
      <c r="J21" s="76">
        <f>分析係数表!G24</f>
        <v>0.20582120582120583</v>
      </c>
      <c r="K21" s="78">
        <f t="shared" si="2"/>
        <v>8.0751895063975909E-4</v>
      </c>
      <c r="L21" s="79"/>
      <c r="M21" s="80"/>
      <c r="N21" s="81">
        <f>分析係数表!H24</f>
        <v>3.7464336833206854E-4</v>
      </c>
      <c r="O21" s="82">
        <f t="shared" si="3"/>
        <v>1.2827848771455905E-2</v>
      </c>
      <c r="P21" s="76">
        <f>分析係数表!C24</f>
        <v>0.12778993435448582</v>
      </c>
      <c r="Q21" s="82">
        <f t="shared" si="4"/>
        <v>1.6392699524136218E-3</v>
      </c>
      <c r="R21" s="83">
        <v>9.3754536502747687E-3</v>
      </c>
      <c r="S21" s="84">
        <f t="shared" si="5"/>
        <v>1.3298853804393194E-2</v>
      </c>
      <c r="T21" s="85">
        <f>分析係数表!F24</f>
        <v>0.38877338877338879</v>
      </c>
      <c r="U21" s="86">
        <f t="shared" si="6"/>
        <v>5.1702404603358159E-3</v>
      </c>
      <c r="V21" s="87">
        <f>分析係数表!D24</f>
        <v>2.0790020790020791E-3</v>
      </c>
      <c r="W21" s="88">
        <f t="shared" si="7"/>
        <v>0</v>
      </c>
      <c r="X21" s="76">
        <f>分析係数表!E24</f>
        <v>0</v>
      </c>
      <c r="Y21" s="89">
        <f t="shared" si="8"/>
        <v>0</v>
      </c>
    </row>
    <row r="22" spans="1:25" x14ac:dyDescent="0.2">
      <c r="A22" s="6" t="s">
        <v>10</v>
      </c>
      <c r="B22" s="5" t="s">
        <v>272</v>
      </c>
      <c r="C22" s="90"/>
      <c r="D22" s="76">
        <f>投入係数表!AI22</f>
        <v>1.7147211990346755E-3</v>
      </c>
      <c r="E22" s="77">
        <f t="shared" si="9"/>
        <v>0.17147211990346756</v>
      </c>
      <c r="F22" s="76">
        <f>分析係数表!C25</f>
        <v>1.1170547514159801E-2</v>
      </c>
      <c r="G22" s="77">
        <f t="shared" si="0"/>
        <v>1.9154374627353909E-3</v>
      </c>
      <c r="H22" s="77">
        <v>3.1188161140464454E-3</v>
      </c>
      <c r="I22" s="77">
        <f t="shared" si="1"/>
        <v>3.1188161140464454E-3</v>
      </c>
      <c r="J22" s="76">
        <f>分析係数表!G25</f>
        <v>0.19560185185185186</v>
      </c>
      <c r="K22" s="78">
        <f t="shared" si="2"/>
        <v>6.1004620749288111E-4</v>
      </c>
      <c r="L22" s="79"/>
      <c r="M22" s="80"/>
      <c r="N22" s="81">
        <f>分析係数表!H25</f>
        <v>5.4755569217763858E-4</v>
      </c>
      <c r="O22" s="82">
        <f t="shared" si="3"/>
        <v>1.8748394358281704E-2</v>
      </c>
      <c r="P22" s="76">
        <f>分析係数表!C25</f>
        <v>1.1170547514159801E-2</v>
      </c>
      <c r="Q22" s="82">
        <f t="shared" si="4"/>
        <v>2.0942982999339133E-4</v>
      </c>
      <c r="R22" s="83">
        <v>2.1613729373800503E-3</v>
      </c>
      <c r="S22" s="84">
        <f t="shared" si="5"/>
        <v>5.2801890514264961E-3</v>
      </c>
      <c r="T22" s="85">
        <f>分析係数表!F25</f>
        <v>0.34722222222222221</v>
      </c>
      <c r="U22" s="86">
        <f t="shared" si="6"/>
        <v>1.8333989761897555E-3</v>
      </c>
      <c r="V22" s="87">
        <f>分析係数表!D25</f>
        <v>0.24652777777777779</v>
      </c>
      <c r="W22" s="88">
        <f t="shared" si="7"/>
        <v>0</v>
      </c>
      <c r="X22" s="76">
        <f>分析係数表!E25</f>
        <v>0.22337962962962962</v>
      </c>
      <c r="Y22" s="89">
        <f t="shared" si="8"/>
        <v>0</v>
      </c>
    </row>
    <row r="23" spans="1:25" x14ac:dyDescent="0.2">
      <c r="A23" s="6" t="s">
        <v>11</v>
      </c>
      <c r="B23" s="5" t="s">
        <v>35</v>
      </c>
      <c r="C23" s="90"/>
      <c r="D23" s="76">
        <f>投入係数表!AI23</f>
        <v>5.0806554045471867E-4</v>
      </c>
      <c r="E23" s="77">
        <f t="shared" si="9"/>
        <v>5.0806554045471866E-2</v>
      </c>
      <c r="F23" s="76">
        <f>分析係数表!C26</f>
        <v>0.68426150121065377</v>
      </c>
      <c r="G23" s="77">
        <f t="shared" si="0"/>
        <v>3.4764968942494791E-2</v>
      </c>
      <c r="H23" s="77">
        <v>6.7867303427293899E-2</v>
      </c>
      <c r="I23" s="77">
        <f t="shared" si="1"/>
        <v>6.7867303427293899E-2</v>
      </c>
      <c r="J23" s="76">
        <f>分析係数表!G26</f>
        <v>0.19646752810874307</v>
      </c>
      <c r="K23" s="78">
        <f t="shared" si="2"/>
        <v>1.333372134376646E-2</v>
      </c>
      <c r="L23" s="79"/>
      <c r="M23" s="80"/>
      <c r="N23" s="81">
        <f>分析係数表!H26</f>
        <v>1.1546700736798624E-2</v>
      </c>
      <c r="O23" s="82">
        <f t="shared" si="3"/>
        <v>0.39536087752025628</v>
      </c>
      <c r="P23" s="76">
        <f>分析係数表!C26</f>
        <v>0.68426150121065377</v>
      </c>
      <c r="Q23" s="82">
        <f t="shared" si="4"/>
        <v>0.27053022757197198</v>
      </c>
      <c r="R23" s="83">
        <v>0.31012862534640412</v>
      </c>
      <c r="S23" s="84">
        <f t="shared" si="5"/>
        <v>0.37799592877369803</v>
      </c>
      <c r="T23" s="85">
        <f>分析係数表!F26</f>
        <v>0.33441013592884711</v>
      </c>
      <c r="U23" s="86">
        <f t="shared" si="6"/>
        <v>0.12640566992176316</v>
      </c>
      <c r="V23" s="87">
        <f>分析係数表!D26</f>
        <v>3.0416177210941434E-2</v>
      </c>
      <c r="W23" s="88">
        <f t="shared" si="7"/>
        <v>0</v>
      </c>
      <c r="X23" s="76">
        <f>分析係数表!E26</f>
        <v>3.3227051518711193E-2</v>
      </c>
      <c r="Y23" s="89">
        <f t="shared" si="8"/>
        <v>0</v>
      </c>
    </row>
    <row r="24" spans="1:25" x14ac:dyDescent="0.2">
      <c r="A24" s="6" t="s">
        <v>12</v>
      </c>
      <c r="B24" s="5" t="s">
        <v>366</v>
      </c>
      <c r="C24" s="90"/>
      <c r="D24" s="76">
        <f>投入係数表!AI24</f>
        <v>1.2701638511367967E-4</v>
      </c>
      <c r="E24" s="77">
        <f t="shared" si="9"/>
        <v>1.2701638511367967E-2</v>
      </c>
      <c r="F24" s="76">
        <f>分析係数表!C27</f>
        <v>0.55841188231933736</v>
      </c>
      <c r="G24" s="77">
        <f t="shared" si="0"/>
        <v>7.0927458696727723E-3</v>
      </c>
      <c r="H24" s="77">
        <v>1.0151674560288624E-2</v>
      </c>
      <c r="I24" s="77">
        <f t="shared" si="1"/>
        <v>1.0151674560288624E-2</v>
      </c>
      <c r="J24" s="76">
        <f>分析係数表!G27</f>
        <v>0.17085913312693499</v>
      </c>
      <c r="K24" s="78">
        <f t="shared" si="2"/>
        <v>1.7345063151576732E-3</v>
      </c>
      <c r="L24" s="79"/>
      <c r="M24" s="80"/>
      <c r="N24" s="81">
        <f>分析係数表!H27</f>
        <v>1.1844494183421551E-2</v>
      </c>
      <c r="O24" s="82">
        <f t="shared" si="3"/>
        <v>0.40555737269756742</v>
      </c>
      <c r="P24" s="76">
        <f>分析係数表!C27</f>
        <v>0.55841188231933736</v>
      </c>
      <c r="Q24" s="82">
        <f t="shared" si="4"/>
        <v>0.22646805587653365</v>
      </c>
      <c r="R24" s="83">
        <v>0.23183899225577906</v>
      </c>
      <c r="S24" s="84">
        <f t="shared" si="5"/>
        <v>0.24199066681606768</v>
      </c>
      <c r="T24" s="85">
        <f>分析係数表!F27</f>
        <v>0.32159442724458204</v>
      </c>
      <c r="U24" s="86">
        <f t="shared" si="6"/>
        <v>7.7822849893247767E-2</v>
      </c>
      <c r="V24" s="87">
        <f>分析係数表!D27</f>
        <v>0</v>
      </c>
      <c r="W24" s="88">
        <f t="shared" si="7"/>
        <v>0</v>
      </c>
      <c r="X24" s="76">
        <f>分析係数表!E27</f>
        <v>0</v>
      </c>
      <c r="Y24" s="89">
        <f t="shared" si="8"/>
        <v>0</v>
      </c>
    </row>
    <row r="25" spans="1:25" x14ac:dyDescent="0.2">
      <c r="A25" s="6" t="s">
        <v>13</v>
      </c>
      <c r="B25" s="5" t="s">
        <v>192</v>
      </c>
      <c r="C25" s="90"/>
      <c r="D25" s="76">
        <f>投入係数表!AI25</f>
        <v>6.3508192556839833E-5</v>
      </c>
      <c r="E25" s="77">
        <f t="shared" si="9"/>
        <v>6.3508192556839833E-3</v>
      </c>
      <c r="F25" s="76">
        <f>分析係数表!C28</f>
        <v>4.6678935921030562E-2</v>
      </c>
      <c r="G25" s="77">
        <f t="shared" si="0"/>
        <v>2.9644948508211966E-4</v>
      </c>
      <c r="H25" s="77">
        <v>6.0310399198819954E-3</v>
      </c>
      <c r="I25" s="77">
        <f t="shared" si="1"/>
        <v>6.0310399198819954E-3</v>
      </c>
      <c r="J25" s="76">
        <f>分析係数表!G28</f>
        <v>0.12480417754569191</v>
      </c>
      <c r="K25" s="78">
        <f t="shared" si="2"/>
        <v>7.526989769461081E-4</v>
      </c>
      <c r="L25" s="79"/>
      <c r="M25" s="80"/>
      <c r="N25" s="81">
        <f>分析係数表!H28</f>
        <v>2.1854196486037331E-2</v>
      </c>
      <c r="O25" s="82">
        <f t="shared" si="3"/>
        <v>0.74829117833492775</v>
      </c>
      <c r="P25" s="76">
        <f>分析係数表!C28</f>
        <v>4.6678935921030562E-2</v>
      </c>
      <c r="Q25" s="82">
        <f t="shared" si="4"/>
        <v>3.4929435963768546E-2</v>
      </c>
      <c r="R25" s="83">
        <v>3.7628406631169585E-2</v>
      </c>
      <c r="S25" s="84">
        <f t="shared" si="5"/>
        <v>4.3659446551051584E-2</v>
      </c>
      <c r="T25" s="85">
        <f>分析係数表!F28</f>
        <v>0.21409921671018275</v>
      </c>
      <c r="U25" s="86">
        <f t="shared" si="6"/>
        <v>9.3474533085802346E-3</v>
      </c>
      <c r="V25" s="87">
        <f>分析係数表!D28</f>
        <v>3.7075718015665796E-2</v>
      </c>
      <c r="W25" s="88">
        <f t="shared" si="7"/>
        <v>0</v>
      </c>
      <c r="X25" s="76">
        <f>分析係数表!E28</f>
        <v>3.3420365535248041E-2</v>
      </c>
      <c r="Y25" s="89">
        <f t="shared" si="8"/>
        <v>0</v>
      </c>
    </row>
    <row r="26" spans="1:25" x14ac:dyDescent="0.2">
      <c r="A26" s="6" t="s">
        <v>14</v>
      </c>
      <c r="B26" s="5" t="s">
        <v>50</v>
      </c>
      <c r="C26" s="90"/>
      <c r="D26" s="76">
        <f>投入係数表!AI26</f>
        <v>1.8861933189381432E-2</v>
      </c>
      <c r="E26" s="77">
        <f t="shared" si="9"/>
        <v>1.8861933189381432</v>
      </c>
      <c r="F26" s="76">
        <f>分析係数表!C29</f>
        <v>0.714898177920686</v>
      </c>
      <c r="G26" s="77">
        <f t="shared" si="0"/>
        <v>1.34843616691505</v>
      </c>
      <c r="H26" s="77">
        <v>1.6523604260616436</v>
      </c>
      <c r="I26" s="77">
        <f t="shared" si="1"/>
        <v>1.6523604260616436</v>
      </c>
      <c r="J26" s="76">
        <f>分析係数表!G29</f>
        <v>0.2589450092051549</v>
      </c>
      <c r="K26" s="78">
        <f t="shared" si="2"/>
        <v>0.42787048573676595</v>
      </c>
      <c r="L26" s="79"/>
      <c r="M26" s="80"/>
      <c r="N26" s="81">
        <f>分析係数表!H29</f>
        <v>1.0662926637143489E-2</v>
      </c>
      <c r="O26" s="82">
        <f t="shared" si="3"/>
        <v>0.36510031118759112</v>
      </c>
      <c r="P26" s="76">
        <f>分析係数表!C29</f>
        <v>0.714898177920686</v>
      </c>
      <c r="Q26" s="82">
        <f t="shared" si="4"/>
        <v>0.26100954722628433</v>
      </c>
      <c r="R26" s="83">
        <v>0.4404832285443892</v>
      </c>
      <c r="S26" s="84">
        <f t="shared" si="5"/>
        <v>2.0928436546060327</v>
      </c>
      <c r="T26" s="85">
        <f>分析係数表!F29</f>
        <v>0.37284879532538223</v>
      </c>
      <c r="U26" s="86">
        <f t="shared" si="6"/>
        <v>0.78031423542422962</v>
      </c>
      <c r="V26" s="87">
        <f>分析係数表!D29</f>
        <v>6.5236532458176578E-3</v>
      </c>
      <c r="W26" s="88">
        <f t="shared" si="7"/>
        <v>0</v>
      </c>
      <c r="X26" s="76">
        <f>分析係数表!E29</f>
        <v>4.8026895061234294E-3</v>
      </c>
      <c r="Y26" s="89">
        <f t="shared" si="8"/>
        <v>0</v>
      </c>
    </row>
    <row r="27" spans="1:25" x14ac:dyDescent="0.2">
      <c r="A27" s="6" t="s">
        <v>15</v>
      </c>
      <c r="B27" s="5" t="s">
        <v>36</v>
      </c>
      <c r="C27" s="90"/>
      <c r="D27" s="76">
        <f>投入係数表!AI27</f>
        <v>5.6522291375587447E-3</v>
      </c>
      <c r="E27" s="77">
        <f t="shared" si="9"/>
        <v>0.56522291375587452</v>
      </c>
      <c r="F27" s="76">
        <f>分析係数表!C30</f>
        <v>1</v>
      </c>
      <c r="G27" s="77">
        <f t="shared" si="0"/>
        <v>0.56522291375587452</v>
      </c>
      <c r="H27" s="77">
        <v>0.65113201734261283</v>
      </c>
      <c r="I27" s="77">
        <f t="shared" si="1"/>
        <v>0.65113201734261283</v>
      </c>
      <c r="J27" s="76">
        <f>分析係数表!G30</f>
        <v>0.34457852549986789</v>
      </c>
      <c r="K27" s="78">
        <f t="shared" si="2"/>
        <v>0.22436611044167193</v>
      </c>
      <c r="L27" s="79"/>
      <c r="M27" s="80"/>
      <c r="N27" s="81">
        <f>分析係数表!H30</f>
        <v>0</v>
      </c>
      <c r="O27" s="82">
        <f t="shared" si="3"/>
        <v>0</v>
      </c>
      <c r="P27" s="76">
        <f>分析係数表!C30</f>
        <v>1</v>
      </c>
      <c r="Q27" s="82">
        <f t="shared" si="4"/>
        <v>0</v>
      </c>
      <c r="R27" s="83">
        <v>7.1911548215962712E-2</v>
      </c>
      <c r="S27" s="84">
        <f t="shared" si="5"/>
        <v>0.72304356555857552</v>
      </c>
      <c r="T27" s="85">
        <f>分析係数表!F30</f>
        <v>0.44032414339822074</v>
      </c>
      <c r="U27" s="86">
        <f t="shared" si="6"/>
        <v>0.318373538644175</v>
      </c>
      <c r="V27" s="87">
        <f>分析係数表!D30</f>
        <v>0.11177662291905223</v>
      </c>
      <c r="W27" s="88">
        <f t="shared" si="7"/>
        <v>0</v>
      </c>
      <c r="X27" s="76">
        <f>分析係数表!E30</f>
        <v>7.5662820399894304E-2</v>
      </c>
      <c r="Y27" s="89">
        <f t="shared" si="8"/>
        <v>0</v>
      </c>
    </row>
    <row r="28" spans="1:25" x14ac:dyDescent="0.2">
      <c r="A28" s="6" t="s">
        <v>16</v>
      </c>
      <c r="B28" s="5" t="s">
        <v>193</v>
      </c>
      <c r="C28" s="90"/>
      <c r="D28" s="76">
        <f>投入係数表!AI28</f>
        <v>1.9814556077734028E-2</v>
      </c>
      <c r="E28" s="77">
        <f t="shared" si="9"/>
        <v>1.9814556077734029</v>
      </c>
      <c r="F28" s="76">
        <f>分析係数表!C31</f>
        <v>0.96265092809515229</v>
      </c>
      <c r="G28" s="77">
        <f t="shared" si="0"/>
        <v>1.9074500798024103</v>
      </c>
      <c r="H28" s="77">
        <v>2.3074592331336854</v>
      </c>
      <c r="I28" s="77">
        <f t="shared" si="1"/>
        <v>2.3074592331336854</v>
      </c>
      <c r="J28" s="76">
        <f>分析係数表!G31</f>
        <v>7.0888135593220339E-2</v>
      </c>
      <c r="K28" s="78">
        <f t="shared" si="2"/>
        <v>0.1635714829942089</v>
      </c>
      <c r="L28" s="79"/>
      <c r="M28" s="80"/>
      <c r="N28" s="81">
        <f>分析係数表!H31</f>
        <v>2.4361425181798096E-2</v>
      </c>
      <c r="O28" s="82">
        <f t="shared" si="3"/>
        <v>0.83413908934390191</v>
      </c>
      <c r="P28" s="76">
        <f>分析係数表!C31</f>
        <v>0.96265092809515229</v>
      </c>
      <c r="Q28" s="82">
        <f t="shared" si="4"/>
        <v>0.80298476851735234</v>
      </c>
      <c r="R28" s="83">
        <v>1.1421623544056052</v>
      </c>
      <c r="S28" s="84">
        <f t="shared" si="5"/>
        <v>3.4496215875392906</v>
      </c>
      <c r="T28" s="85">
        <f>分析係数表!F31</f>
        <v>0.34461468926553673</v>
      </c>
      <c r="U28" s="86">
        <f t="shared" si="6"/>
        <v>1.1887902714735401</v>
      </c>
      <c r="V28" s="87">
        <f>分析係数表!D31</f>
        <v>2.2598870056497176E-3</v>
      </c>
      <c r="W28" s="88">
        <f t="shared" si="7"/>
        <v>0</v>
      </c>
      <c r="X28" s="76">
        <f>分析係数表!E31</f>
        <v>1.9706214689265535E-3</v>
      </c>
      <c r="Y28" s="89">
        <f t="shared" si="8"/>
        <v>0</v>
      </c>
    </row>
    <row r="29" spans="1:25" x14ac:dyDescent="0.2">
      <c r="A29" s="6" t="s">
        <v>17</v>
      </c>
      <c r="B29" s="5" t="s">
        <v>273</v>
      </c>
      <c r="C29" s="90"/>
      <c r="D29" s="76">
        <f>投入係数表!AI29</f>
        <v>9.526228883525974E-3</v>
      </c>
      <c r="E29" s="77">
        <f t="shared" si="9"/>
        <v>0.95262288835259745</v>
      </c>
      <c r="F29" s="76">
        <f>分析係数表!C32</f>
        <v>0.97339246119733924</v>
      </c>
      <c r="G29" s="77">
        <f t="shared" si="0"/>
        <v>0.92727593788645291</v>
      </c>
      <c r="H29" s="77">
        <v>1.0375502231625897</v>
      </c>
      <c r="I29" s="77">
        <f t="shared" si="1"/>
        <v>1.0375502231625897</v>
      </c>
      <c r="J29" s="76">
        <f>分析係数表!G32</f>
        <v>0.14027149321266968</v>
      </c>
      <c r="K29" s="78">
        <f t="shared" si="2"/>
        <v>0.14553871908615512</v>
      </c>
      <c r="L29" s="79"/>
      <c r="M29" s="80"/>
      <c r="N29" s="81">
        <f>分析係数表!H32</f>
        <v>6.9260991940364464E-3</v>
      </c>
      <c r="O29" s="82">
        <f t="shared" si="3"/>
        <v>0.23715074267230019</v>
      </c>
      <c r="P29" s="76">
        <f>分析係数表!C32</f>
        <v>0.97339246119733924</v>
      </c>
      <c r="Q29" s="82">
        <f t="shared" si="4"/>
        <v>0.23084074508456714</v>
      </c>
      <c r="R29" s="83">
        <v>0.31033282127470052</v>
      </c>
      <c r="S29" s="84">
        <f t="shared" si="5"/>
        <v>1.3478830444372902</v>
      </c>
      <c r="T29" s="85">
        <f>分析係数表!F32</f>
        <v>0.48190045248868779</v>
      </c>
      <c r="U29" s="86">
        <f t="shared" si="6"/>
        <v>0.64954544901616029</v>
      </c>
      <c r="V29" s="87">
        <f>分析係数表!D32</f>
        <v>3.0542986425339366E-2</v>
      </c>
      <c r="W29" s="88">
        <f t="shared" si="7"/>
        <v>0</v>
      </c>
      <c r="X29" s="76">
        <f>分析係数表!E32</f>
        <v>4.6380090497737558E-2</v>
      </c>
      <c r="Y29" s="89">
        <f t="shared" si="8"/>
        <v>0</v>
      </c>
    </row>
    <row r="30" spans="1:25" x14ac:dyDescent="0.2">
      <c r="A30" s="6" t="s">
        <v>18</v>
      </c>
      <c r="B30" s="5" t="s">
        <v>274</v>
      </c>
      <c r="C30" s="90"/>
      <c r="D30" s="76">
        <f>投入係数表!AI30</f>
        <v>4.8901308268766673E-3</v>
      </c>
      <c r="E30" s="77">
        <f t="shared" si="9"/>
        <v>0.48901308268766674</v>
      </c>
      <c r="F30" s="76">
        <f>分析係数表!C33</f>
        <v>0.73613503272476755</v>
      </c>
      <c r="G30" s="77">
        <f t="shared" si="0"/>
        <v>0.35997966162712502</v>
      </c>
      <c r="H30" s="77">
        <v>0.40847753608277565</v>
      </c>
      <c r="I30" s="77">
        <f t="shared" si="1"/>
        <v>0.40847753608277565</v>
      </c>
      <c r="J30" s="76">
        <f>分析係数表!G33</f>
        <v>0.507239607659972</v>
      </c>
      <c r="K30" s="78">
        <f t="shared" si="2"/>
        <v>0.20719598514053919</v>
      </c>
      <c r="L30" s="79"/>
      <c r="M30" s="80"/>
      <c r="N30" s="81">
        <f>分析係数表!H33</f>
        <v>1.0278677028597778E-3</v>
      </c>
      <c r="O30" s="82">
        <f t="shared" si="3"/>
        <v>3.5194354321686716E-2</v>
      </c>
      <c r="P30" s="76">
        <f>分析係数表!C33</f>
        <v>0.73613503272476755</v>
      </c>
      <c r="Q30" s="82">
        <f t="shared" si="4"/>
        <v>2.5907797170321916E-2</v>
      </c>
      <c r="R30" s="83">
        <v>0.12482665223748904</v>
      </c>
      <c r="S30" s="84">
        <f t="shared" si="5"/>
        <v>0.53330418832026472</v>
      </c>
      <c r="T30" s="85">
        <f>分析係数表!F33</f>
        <v>0.64409154600653895</v>
      </c>
      <c r="U30" s="86">
        <f t="shared" si="6"/>
        <v>0.34349671914696167</v>
      </c>
      <c r="V30" s="87">
        <f>分析係数表!D33</f>
        <v>0.11583372255955161</v>
      </c>
      <c r="W30" s="88">
        <f t="shared" si="7"/>
        <v>0</v>
      </c>
      <c r="X30" s="76">
        <f>分析係数表!E33</f>
        <v>0.11116300794021486</v>
      </c>
      <c r="Y30" s="89">
        <f t="shared" si="8"/>
        <v>0</v>
      </c>
    </row>
    <row r="31" spans="1:25" x14ac:dyDescent="0.2">
      <c r="A31" s="6" t="s">
        <v>19</v>
      </c>
      <c r="B31" s="5" t="s">
        <v>275</v>
      </c>
      <c r="C31" s="90"/>
      <c r="D31" s="76">
        <f>投入係数表!AI31</f>
        <v>2.0830687158643463E-2</v>
      </c>
      <c r="E31" s="77">
        <f t="shared" si="9"/>
        <v>2.0830687158643464</v>
      </c>
      <c r="F31" s="76">
        <f>分析係数表!C34</f>
        <v>0.16452089215864052</v>
      </c>
      <c r="G31" s="77">
        <f t="shared" si="0"/>
        <v>0.3427083235617559</v>
      </c>
      <c r="H31" s="77">
        <v>0.42788264734588455</v>
      </c>
      <c r="I31" s="77">
        <f t="shared" si="1"/>
        <v>0.42788264734588455</v>
      </c>
      <c r="J31" s="76">
        <f>分析係数表!G34</f>
        <v>0.42495687176538238</v>
      </c>
      <c r="K31" s="78">
        <f t="shared" si="2"/>
        <v>0.1818316712987974</v>
      </c>
      <c r="L31" s="79"/>
      <c r="M31" s="80"/>
      <c r="N31" s="81">
        <f>分析係数表!H34</f>
        <v>0.1722879182316833</v>
      </c>
      <c r="O31" s="82">
        <f t="shared" si="3"/>
        <v>5.8991658388733752</v>
      </c>
      <c r="P31" s="76">
        <f>分析係数表!C34</f>
        <v>0.16452089215864052</v>
      </c>
      <c r="Q31" s="82">
        <f t="shared" si="4"/>
        <v>0.97053602680322271</v>
      </c>
      <c r="R31" s="83">
        <v>1.091042837746909</v>
      </c>
      <c r="S31" s="84">
        <f t="shared" si="5"/>
        <v>1.5189254850927936</v>
      </c>
      <c r="T31" s="85">
        <f>分析係数表!F34</f>
        <v>0.6985815602836879</v>
      </c>
      <c r="U31" s="86">
        <f t="shared" si="6"/>
        <v>1.0610933353307812</v>
      </c>
      <c r="V31" s="87">
        <f>分析係数表!D34</f>
        <v>0.35882691201840139</v>
      </c>
      <c r="W31" s="88">
        <f t="shared" si="7"/>
        <v>1</v>
      </c>
      <c r="X31" s="76">
        <f>分析係数表!E34</f>
        <v>0.25177304964539005</v>
      </c>
      <c r="Y31" s="89">
        <f t="shared" si="8"/>
        <v>0</v>
      </c>
    </row>
    <row r="32" spans="1:25" x14ac:dyDescent="0.2">
      <c r="A32" s="6" t="s">
        <v>20</v>
      </c>
      <c r="B32" s="5" t="s">
        <v>37</v>
      </c>
      <c r="C32" s="90"/>
      <c r="D32" s="76">
        <f>投入係数表!AI32</f>
        <v>7.1764257589229013E-3</v>
      </c>
      <c r="E32" s="77">
        <f t="shared" si="9"/>
        <v>0.71764257589229008</v>
      </c>
      <c r="F32" s="76">
        <f>分析係数表!C35</f>
        <v>0.4086737714624038</v>
      </c>
      <c r="G32" s="77">
        <f t="shared" si="0"/>
        <v>0.29328169805189652</v>
      </c>
      <c r="H32" s="77">
        <v>0.38888008023987564</v>
      </c>
      <c r="I32" s="77">
        <f t="shared" si="1"/>
        <v>0.38888008023987564</v>
      </c>
      <c r="J32" s="76">
        <f>分析係数表!G35</f>
        <v>0.3140916808149406</v>
      </c>
      <c r="K32" s="78">
        <f t="shared" si="2"/>
        <v>0.1221439980379915</v>
      </c>
      <c r="L32" s="79"/>
      <c r="M32" s="80"/>
      <c r="N32" s="81">
        <f>分析係数表!H35</f>
        <v>6.449629679439764E-2</v>
      </c>
      <c r="O32" s="82">
        <f t="shared" si="3"/>
        <v>2.2083635038860239</v>
      </c>
      <c r="P32" s="76">
        <f>分析係数表!C35</f>
        <v>0.4086737714624038</v>
      </c>
      <c r="Q32" s="82">
        <f t="shared" si="4"/>
        <v>0.90250024189303024</v>
      </c>
      <c r="R32" s="83">
        <v>1.0216853187649455</v>
      </c>
      <c r="S32" s="84">
        <f t="shared" si="5"/>
        <v>1.4105653990048213</v>
      </c>
      <c r="T32" s="85">
        <f>分析係数表!F35</f>
        <v>0.64261460101867574</v>
      </c>
      <c r="U32" s="86">
        <f t="shared" si="6"/>
        <v>0.90644992109223232</v>
      </c>
      <c r="V32" s="87">
        <f>分析係数表!D35</f>
        <v>5.9932088285229203E-2</v>
      </c>
      <c r="W32" s="88">
        <f t="shared" si="7"/>
        <v>0</v>
      </c>
      <c r="X32" s="76">
        <f>分析係数表!E35</f>
        <v>5.2631578947368418E-2</v>
      </c>
      <c r="Y32" s="89">
        <f t="shared" si="8"/>
        <v>0</v>
      </c>
    </row>
    <row r="33" spans="1:25" x14ac:dyDescent="0.2">
      <c r="A33" s="6" t="s">
        <v>21</v>
      </c>
      <c r="B33" s="5" t="s">
        <v>38</v>
      </c>
      <c r="C33" s="90"/>
      <c r="D33" s="76">
        <f>投入係数表!AI33</f>
        <v>6.6683602184681827E-3</v>
      </c>
      <c r="E33" s="77">
        <f t="shared" si="9"/>
        <v>0.66683602184681823</v>
      </c>
      <c r="F33" s="76">
        <f>分析係数表!C36</f>
        <v>0.74689610106730564</v>
      </c>
      <c r="G33" s="77">
        <f t="shared" si="0"/>
        <v>0.49805722476862119</v>
      </c>
      <c r="H33" s="77">
        <v>0.57104448893478754</v>
      </c>
      <c r="I33" s="77">
        <f t="shared" si="1"/>
        <v>0.57104448893478754</v>
      </c>
      <c r="J33" s="76">
        <f>分析係数表!G36</f>
        <v>1.5876708345449259E-2</v>
      </c>
      <c r="K33" s="78">
        <f t="shared" si="2"/>
        <v>9.0663068030937492E-3</v>
      </c>
      <c r="L33" s="79"/>
      <c r="M33" s="80"/>
      <c r="N33" s="81">
        <f>分析係数表!H36</f>
        <v>4.3132018559256094E-2</v>
      </c>
      <c r="O33" s="82">
        <f t="shared" si="3"/>
        <v>1.4768472047137695</v>
      </c>
      <c r="P33" s="76">
        <f>分析係数表!C36</f>
        <v>0.74689610106730564</v>
      </c>
      <c r="Q33" s="82">
        <f t="shared" si="4"/>
        <v>1.1030514190728635</v>
      </c>
      <c r="R33" s="83">
        <v>1.2717044041242269</v>
      </c>
      <c r="S33" s="84">
        <f t="shared" si="5"/>
        <v>1.8427488930590146</v>
      </c>
      <c r="T33" s="85">
        <f>分析係数表!F36</f>
        <v>0.88601337598138996</v>
      </c>
      <c r="U33" s="86">
        <f t="shared" si="6"/>
        <v>1.6327001678251869</v>
      </c>
      <c r="V33" s="87">
        <f>分析係数表!D36</f>
        <v>1.0468159348647864E-2</v>
      </c>
      <c r="W33" s="88">
        <f t="shared" si="7"/>
        <v>0</v>
      </c>
      <c r="X33" s="76">
        <f>分析係数表!E36</f>
        <v>4.1291072986333237E-3</v>
      </c>
      <c r="Y33" s="89">
        <f t="shared" si="8"/>
        <v>0</v>
      </c>
    </row>
    <row r="34" spans="1:25" x14ac:dyDescent="0.2">
      <c r="A34" s="6" t="s">
        <v>22</v>
      </c>
      <c r="B34" s="5" t="s">
        <v>378</v>
      </c>
      <c r="C34" s="90"/>
      <c r="D34" s="76">
        <f>投入係数表!AI34</f>
        <v>1.9242982344722468E-2</v>
      </c>
      <c r="E34" s="77">
        <f t="shared" si="9"/>
        <v>1.9242982344722468</v>
      </c>
      <c r="F34" s="76">
        <f>分析係数表!C37</f>
        <v>0.19184325518019074</v>
      </c>
      <c r="G34" s="77">
        <f t="shared" si="0"/>
        <v>0.36916363723864976</v>
      </c>
      <c r="H34" s="77">
        <v>0.48683163929022139</v>
      </c>
      <c r="I34" s="77">
        <f t="shared" si="1"/>
        <v>0.48683163929022139</v>
      </c>
      <c r="J34" s="76">
        <f>分析係数表!G37</f>
        <v>0.41984423991099423</v>
      </c>
      <c r="K34" s="78">
        <f t="shared" si="2"/>
        <v>0.2043934595624263</v>
      </c>
      <c r="L34" s="79"/>
      <c r="M34" s="80"/>
      <c r="N34" s="81">
        <f>分析係数表!H37</f>
        <v>5.2046609477516596E-2</v>
      </c>
      <c r="O34" s="82">
        <f t="shared" si="3"/>
        <v>1.7820842216345665</v>
      </c>
      <c r="P34" s="76">
        <f>分析係数表!C37</f>
        <v>0.19184325518019074</v>
      </c>
      <c r="Q34" s="82">
        <f t="shared" si="4"/>
        <v>0.34188083808363173</v>
      </c>
      <c r="R34" s="83">
        <v>0.45713224149067211</v>
      </c>
      <c r="S34" s="84">
        <f t="shared" si="5"/>
        <v>0.94396388078089344</v>
      </c>
      <c r="T34" s="85">
        <f>分析係数表!F37</f>
        <v>0.69485182562961467</v>
      </c>
      <c r="U34" s="86">
        <f t="shared" si="6"/>
        <v>0.65591502588901973</v>
      </c>
      <c r="V34" s="87">
        <f>分析係数表!D37</f>
        <v>8.7589764337008186E-2</v>
      </c>
      <c r="W34" s="88">
        <f t="shared" si="7"/>
        <v>0</v>
      </c>
      <c r="X34" s="76">
        <f>分析係数表!E37</f>
        <v>8.1420046525740877E-2</v>
      </c>
      <c r="Y34" s="89">
        <f t="shared" si="8"/>
        <v>0</v>
      </c>
    </row>
    <row r="35" spans="1:25" x14ac:dyDescent="0.2">
      <c r="A35" s="6" t="s">
        <v>23</v>
      </c>
      <c r="B35" s="5" t="s">
        <v>194</v>
      </c>
      <c r="C35" s="90"/>
      <c r="D35" s="76">
        <f>投入係数表!AI35</f>
        <v>3.0547440619839959E-2</v>
      </c>
      <c r="E35" s="77">
        <f t="shared" si="9"/>
        <v>3.0547440619839961</v>
      </c>
      <c r="F35" s="76">
        <f>分析係数表!C38</f>
        <v>3.8450184501845008E-2</v>
      </c>
      <c r="G35" s="77">
        <f t="shared" si="0"/>
        <v>0.11745547278920011</v>
      </c>
      <c r="H35" s="77">
        <v>0.12881373072485361</v>
      </c>
      <c r="I35" s="77">
        <f t="shared" si="1"/>
        <v>0.12881373072485361</v>
      </c>
      <c r="J35" s="76">
        <f>分析係数表!G38</f>
        <v>0.35618279569892475</v>
      </c>
      <c r="K35" s="78">
        <f t="shared" si="2"/>
        <v>4.5881234733986836E-2</v>
      </c>
      <c r="L35" s="79"/>
      <c r="M35" s="80"/>
      <c r="N35" s="81">
        <f>分析係数表!H38</f>
        <v>4.5927434461426143E-2</v>
      </c>
      <c r="O35" s="82">
        <f t="shared" si="3"/>
        <v>1.5725626917007867</v>
      </c>
      <c r="P35" s="76">
        <f>分析係数表!C38</f>
        <v>3.8450184501845008E-2</v>
      </c>
      <c r="Q35" s="82">
        <f t="shared" si="4"/>
        <v>6.0465325636613255E-2</v>
      </c>
      <c r="R35" s="83">
        <v>7.8983762279731987E-2</v>
      </c>
      <c r="S35" s="84">
        <f t="shared" si="5"/>
        <v>0.20779749300458561</v>
      </c>
      <c r="T35" s="85">
        <f>分析係数表!F38</f>
        <v>0.56854838709677424</v>
      </c>
      <c r="U35" s="86">
        <f t="shared" si="6"/>
        <v>0.11814292949051038</v>
      </c>
      <c r="V35" s="87">
        <f>分析係数表!D38</f>
        <v>5.6451612903225805E-2</v>
      </c>
      <c r="W35" s="88">
        <f t="shared" si="7"/>
        <v>0</v>
      </c>
      <c r="X35" s="76">
        <f>分析係数表!E38</f>
        <v>4.7043010752688172E-2</v>
      </c>
      <c r="Y35" s="89">
        <f t="shared" si="8"/>
        <v>0</v>
      </c>
    </row>
    <row r="36" spans="1:25" x14ac:dyDescent="0.2">
      <c r="A36" s="6" t="s">
        <v>24</v>
      </c>
      <c r="B36" s="5" t="s">
        <v>39</v>
      </c>
      <c r="C36" s="90"/>
      <c r="D36" s="76">
        <f>投入係数表!AI36</f>
        <v>0</v>
      </c>
      <c r="E36" s="77">
        <f t="shared" si="9"/>
        <v>0</v>
      </c>
      <c r="F36" s="76">
        <f>分析係数表!C39</f>
        <v>1</v>
      </c>
      <c r="G36" s="77">
        <f t="shared" si="0"/>
        <v>0</v>
      </c>
      <c r="H36" s="77">
        <v>0.2885210820234958</v>
      </c>
      <c r="I36" s="77">
        <f t="shared" si="1"/>
        <v>0.2885210820234958</v>
      </c>
      <c r="J36" s="76">
        <f>分析係数表!G39</f>
        <v>0.35147550111358572</v>
      </c>
      <c r="K36" s="78">
        <f t="shared" si="2"/>
        <v>0.10140809188604215</v>
      </c>
      <c r="L36" s="79"/>
      <c r="M36" s="80"/>
      <c r="N36" s="81">
        <f>分析係数表!H39</f>
        <v>4.1114708114391111E-3</v>
      </c>
      <c r="O36" s="82">
        <f t="shared" si="3"/>
        <v>0.14077741728674686</v>
      </c>
      <c r="P36" s="76">
        <f>分析係数表!C39</f>
        <v>1</v>
      </c>
      <c r="Q36" s="82">
        <f t="shared" si="4"/>
        <v>0.14077741728674686</v>
      </c>
      <c r="R36" s="83">
        <v>0.74432887887389865</v>
      </c>
      <c r="S36" s="84">
        <f t="shared" si="5"/>
        <v>1.0328499608973944</v>
      </c>
      <c r="T36" s="85">
        <f>分析係数表!F39</f>
        <v>0.70211581291759462</v>
      </c>
      <c r="U36" s="86">
        <f t="shared" si="6"/>
        <v>0.72518028991737993</v>
      </c>
      <c r="V36" s="87">
        <f>分析係数表!D39</f>
        <v>7.4053452115812921E-2</v>
      </c>
      <c r="W36" s="88">
        <f t="shared" si="7"/>
        <v>0</v>
      </c>
      <c r="X36" s="76">
        <f>分析係数表!E39</f>
        <v>9.3819599109131402E-2</v>
      </c>
      <c r="Y36" s="89">
        <f t="shared" si="8"/>
        <v>0</v>
      </c>
    </row>
    <row r="37" spans="1:25" x14ac:dyDescent="0.2">
      <c r="A37" s="6" t="s">
        <v>25</v>
      </c>
      <c r="B37" s="5" t="s">
        <v>40</v>
      </c>
      <c r="C37" s="75">
        <f>最終需要_まとめ!C38</f>
        <v>100</v>
      </c>
      <c r="D37" s="76">
        <f>投入係数表!AI37</f>
        <v>0</v>
      </c>
      <c r="E37" s="77">
        <f t="shared" si="9"/>
        <v>0</v>
      </c>
      <c r="F37" s="76">
        <f>分析係数表!C40</f>
        <v>0.87072171446580526</v>
      </c>
      <c r="G37" s="77">
        <f t="shared" si="0"/>
        <v>0</v>
      </c>
      <c r="H37" s="77">
        <v>1.640757595586993E-3</v>
      </c>
      <c r="I37" s="77">
        <f t="shared" si="1"/>
        <v>100.00164075759558</v>
      </c>
      <c r="J37" s="76">
        <f>分析係数表!G40</f>
        <v>0.51632160548710782</v>
      </c>
      <c r="K37" s="78">
        <f t="shared" si="2"/>
        <v>51.633007707306746</v>
      </c>
      <c r="L37" s="79"/>
      <c r="M37" s="80"/>
      <c r="N37" s="81">
        <f>分析係数表!H40</f>
        <v>3.2209723436344248E-2</v>
      </c>
      <c r="O37" s="82">
        <f t="shared" si="3"/>
        <v>1.1028660751459396</v>
      </c>
      <c r="P37" s="76">
        <f>分析係数表!C40</f>
        <v>0.87072171446580526</v>
      </c>
      <c r="Q37" s="82">
        <f t="shared" si="4"/>
        <v>0.96028943977724612</v>
      </c>
      <c r="R37" s="83">
        <v>0.96225800311521936</v>
      </c>
      <c r="S37" s="84">
        <f t="shared" si="5"/>
        <v>100.9638987607108</v>
      </c>
      <c r="T37" s="85">
        <f>分析係数表!F40</f>
        <v>0.71084719928870821</v>
      </c>
      <c r="U37" s="86">
        <f t="shared" si="6"/>
        <v>71.769904663319949</v>
      </c>
      <c r="V37" s="87">
        <f>分析係数表!D40</f>
        <v>7.6590880223548832E-2</v>
      </c>
      <c r="W37" s="88">
        <f t="shared" si="7"/>
        <v>8</v>
      </c>
      <c r="X37" s="76">
        <f>分析係数表!E40</f>
        <v>4.8520259113425633E-2</v>
      </c>
      <c r="Y37" s="89">
        <f t="shared" si="8"/>
        <v>5</v>
      </c>
    </row>
    <row r="38" spans="1:25" x14ac:dyDescent="0.2">
      <c r="A38" s="6" t="s">
        <v>26</v>
      </c>
      <c r="B38" s="5" t="s">
        <v>277</v>
      </c>
      <c r="C38" s="90"/>
      <c r="D38" s="76">
        <f>投入係数表!AI38</f>
        <v>0</v>
      </c>
      <c r="E38" s="77">
        <f t="shared" si="9"/>
        <v>0</v>
      </c>
      <c r="F38" s="76">
        <f>分析係数表!C41</f>
        <v>0.84583808437856334</v>
      </c>
      <c r="G38" s="77">
        <f t="shared" si="0"/>
        <v>0</v>
      </c>
      <c r="H38" s="77">
        <v>3.4291970526877675E-3</v>
      </c>
      <c r="I38" s="77">
        <f t="shared" si="1"/>
        <v>3.4291970526877675E-3</v>
      </c>
      <c r="J38" s="76">
        <f>分析係数表!G41</f>
        <v>0.44301808878315901</v>
      </c>
      <c r="K38" s="78">
        <f t="shared" si="2"/>
        <v>1.5191963243425767E-3</v>
      </c>
      <c r="L38" s="79"/>
      <c r="M38" s="80"/>
      <c r="N38" s="81">
        <f>分析係数表!H41</f>
        <v>7.1326333586297655E-2</v>
      </c>
      <c r="O38" s="82">
        <f t="shared" si="3"/>
        <v>2.4422250545656432</v>
      </c>
      <c r="P38" s="76">
        <f>分析係数表!C41</f>
        <v>0.84583808437856334</v>
      </c>
      <c r="Q38" s="82">
        <f t="shared" si="4"/>
        <v>2.0657269617751362</v>
      </c>
      <c r="R38" s="83">
        <v>2.1088212616868591</v>
      </c>
      <c r="S38" s="84">
        <f t="shared" si="5"/>
        <v>2.1122504587395468</v>
      </c>
      <c r="T38" s="85">
        <f>分析係数表!F41</f>
        <v>0.54692759998204588</v>
      </c>
      <c r="U38" s="86">
        <f t="shared" si="6"/>
        <v>1.1552480739593958</v>
      </c>
      <c r="V38" s="87">
        <f>分析係数表!D41</f>
        <v>0.14515911845235424</v>
      </c>
      <c r="W38" s="88">
        <f t="shared" si="7"/>
        <v>0</v>
      </c>
      <c r="X38" s="76">
        <f>分析係数表!E41</f>
        <v>0.14242111405359306</v>
      </c>
      <c r="Y38" s="89">
        <f t="shared" si="8"/>
        <v>0</v>
      </c>
    </row>
    <row r="39" spans="1:25" x14ac:dyDescent="0.2">
      <c r="A39" s="6" t="s">
        <v>51</v>
      </c>
      <c r="B39" s="5" t="s">
        <v>368</v>
      </c>
      <c r="C39" s="90"/>
      <c r="D39" s="76">
        <f>投入係数表!AI39</f>
        <v>2.0957703543757144E-3</v>
      </c>
      <c r="E39" s="77">
        <f t="shared" si="9"/>
        <v>0.20957703543757145</v>
      </c>
      <c r="F39" s="76">
        <f>分析係数表!C42</f>
        <v>0.23407560849300879</v>
      </c>
      <c r="G39" s="77">
        <f>E39*F39</f>
        <v>4.9056872096210402E-2</v>
      </c>
      <c r="H39" s="77">
        <v>5.5064498087620539E-2</v>
      </c>
      <c r="I39" s="77">
        <f>C39+H39</f>
        <v>5.5064498087620539E-2</v>
      </c>
      <c r="J39" s="76">
        <f>分析係数表!G42</f>
        <v>0.48351648351648352</v>
      </c>
      <c r="K39" s="78">
        <f>I39*J39</f>
        <v>2.6624592481926414E-2</v>
      </c>
      <c r="L39" s="79"/>
      <c r="M39" s="80"/>
      <c r="N39" s="81">
        <f>分析係数表!H42</f>
        <v>1.4092354393413963E-2</v>
      </c>
      <c r="O39" s="82">
        <f t="shared" si="3"/>
        <v>0.48252446532630289</v>
      </c>
      <c r="P39" s="76">
        <f>分析係数表!C42</f>
        <v>0.23407560849300879</v>
      </c>
      <c r="Q39" s="82">
        <f>O39*P39</f>
        <v>0.11294720783401807</v>
      </c>
      <c r="R39" s="83">
        <v>0.12044957681664512</v>
      </c>
      <c r="S39" s="84">
        <f>I39+R39</f>
        <v>0.17551407490426565</v>
      </c>
      <c r="T39" s="85">
        <f>分析係数表!F42</f>
        <v>0.55384615384615388</v>
      </c>
      <c r="U39" s="86">
        <f>S39*T39</f>
        <v>9.7207795331593294E-2</v>
      </c>
      <c r="V39" s="87">
        <f>分析係数表!D42</f>
        <v>0.66153846153846152</v>
      </c>
      <c r="W39" s="88">
        <f>ROUND(S39*V39,0)</f>
        <v>0</v>
      </c>
      <c r="X39" s="76">
        <f>分析係数表!E42</f>
        <v>0.56483516483516483</v>
      </c>
      <c r="Y39" s="89">
        <f>ROUND(S39*X39,0)</f>
        <v>0</v>
      </c>
    </row>
    <row r="40" spans="1:25" x14ac:dyDescent="0.2">
      <c r="A40" s="6" t="s">
        <v>195</v>
      </c>
      <c r="B40" s="5" t="s">
        <v>41</v>
      </c>
      <c r="C40" s="90"/>
      <c r="D40" s="76">
        <f>投入係数表!AI40</f>
        <v>7.2526355899911091E-2</v>
      </c>
      <c r="E40" s="77">
        <f t="shared" si="9"/>
        <v>7.252635589991109</v>
      </c>
      <c r="F40" s="76">
        <f>分析係数表!C43</f>
        <v>0.27699973067600325</v>
      </c>
      <c r="G40" s="77">
        <f>E40*F40</f>
        <v>2.0089781051187332</v>
      </c>
      <c r="H40" s="77">
        <v>2.2889174659141123</v>
      </c>
      <c r="I40" s="77">
        <f>C40+H40</f>
        <v>2.2889174659141123</v>
      </c>
      <c r="J40" s="76">
        <f>分析係数表!G43</f>
        <v>0.36947234730400647</v>
      </c>
      <c r="K40" s="78">
        <f>I40*J40</f>
        <v>0.84569170891642531</v>
      </c>
      <c r="L40" s="79"/>
      <c r="M40" s="80"/>
      <c r="N40" s="81">
        <f>分析係数表!H43</f>
        <v>3.8415354614357487E-2</v>
      </c>
      <c r="O40" s="82">
        <f t="shared" si="3"/>
        <v>1.3153478778731322</v>
      </c>
      <c r="P40" s="76">
        <f>分析係数表!C43</f>
        <v>0.27699973067600325</v>
      </c>
      <c r="Q40" s="82">
        <f>O40*P40</f>
        <v>0.36435100791611003</v>
      </c>
      <c r="R40" s="83">
        <v>0.63182381834238854</v>
      </c>
      <c r="S40" s="84">
        <f>I40+R40</f>
        <v>2.9207412842565006</v>
      </c>
      <c r="T40" s="85">
        <f>分析係数表!F43</f>
        <v>0.59762152176423045</v>
      </c>
      <c r="U40" s="86">
        <f>S40*T40</f>
        <v>1.7454978509769827</v>
      </c>
      <c r="V40" s="87">
        <f>分析係数表!D43</f>
        <v>0.12735249971134974</v>
      </c>
      <c r="W40" s="88">
        <f>ROUND(S40*V40,0)</f>
        <v>0</v>
      </c>
      <c r="X40" s="76">
        <f>分析係数表!E43</f>
        <v>0.10079667474887426</v>
      </c>
      <c r="Y40" s="89">
        <f>ROUND(S40*X40,0)</f>
        <v>0</v>
      </c>
    </row>
    <row r="41" spans="1:25" x14ac:dyDescent="0.2">
      <c r="A41" s="6" t="s">
        <v>341</v>
      </c>
      <c r="B41" s="5" t="s">
        <v>42</v>
      </c>
      <c r="C41" s="90"/>
      <c r="D41" s="76">
        <f>投入係数表!AI41</f>
        <v>3.1754096278419916E-3</v>
      </c>
      <c r="E41" s="77">
        <f t="shared" si="9"/>
        <v>0.31754096278419919</v>
      </c>
      <c r="F41" s="76">
        <f>分析係数表!C44</f>
        <v>0.49584741394123377</v>
      </c>
      <c r="G41" s="77">
        <f>E41*F41</f>
        <v>0.15745186521695473</v>
      </c>
      <c r="H41" s="77">
        <v>0.16228516195727183</v>
      </c>
      <c r="I41" s="77">
        <f>C41+H41</f>
        <v>0.16228516195727183</v>
      </c>
      <c r="J41" s="76">
        <f>分析係数表!G44</f>
        <v>0.26302305721605468</v>
      </c>
      <c r="K41" s="78">
        <f>I41*J41</f>
        <v>4.2684739438804208E-2</v>
      </c>
      <c r="L41" s="79"/>
      <c r="M41" s="80"/>
      <c r="N41" s="81">
        <f>分析係数表!H44</f>
        <v>0.12140366382001748</v>
      </c>
      <c r="O41" s="82">
        <f t="shared" si="3"/>
        <v>4.1568808403502491</v>
      </c>
      <c r="P41" s="76">
        <f>分析係数表!C44</f>
        <v>0.49584741394123377</v>
      </c>
      <c r="Q41" s="82">
        <f>O41*P41</f>
        <v>2.0611786147495335</v>
      </c>
      <c r="R41" s="83">
        <v>2.0988692403110161</v>
      </c>
      <c r="S41" s="84">
        <f>I41+R41</f>
        <v>2.2611544022682879</v>
      </c>
      <c r="T41" s="85">
        <f>分析係数表!F44</f>
        <v>0.50173640762880733</v>
      </c>
      <c r="U41" s="86">
        <f>S41*T41</f>
        <v>1.1345034868881538</v>
      </c>
      <c r="V41" s="87">
        <f>分析係数表!D44</f>
        <v>0.16572729860518076</v>
      </c>
      <c r="W41" s="88">
        <f>ROUND(S41*V41,0)</f>
        <v>0</v>
      </c>
      <c r="X41" s="76">
        <f>分析係数表!E44</f>
        <v>0.11534301167093652</v>
      </c>
      <c r="Y41" s="89">
        <f>ROUND(S41*X41,0)</f>
        <v>0</v>
      </c>
    </row>
    <row r="42" spans="1:25" x14ac:dyDescent="0.2">
      <c r="A42" s="6" t="s">
        <v>342</v>
      </c>
      <c r="B42" s="5" t="s">
        <v>279</v>
      </c>
      <c r="C42" s="90"/>
      <c r="D42" s="76">
        <f>投入係数表!AI42</f>
        <v>6.1602946780134641E-3</v>
      </c>
      <c r="E42" s="77">
        <f t="shared" si="9"/>
        <v>0.61602946780134638</v>
      </c>
      <c r="F42" s="76">
        <f>分析係数表!C45</f>
        <v>1</v>
      </c>
      <c r="G42" s="77">
        <f>E42*F42</f>
        <v>0.61602946780134638</v>
      </c>
      <c r="H42" s="77">
        <v>0.63909673315965876</v>
      </c>
      <c r="I42" s="77">
        <f>C42+H42</f>
        <v>0.63909673315965876</v>
      </c>
      <c r="J42" s="76">
        <f>分析係数表!G45</f>
        <v>0</v>
      </c>
      <c r="K42" s="78">
        <f>I42*J42</f>
        <v>0</v>
      </c>
      <c r="L42" s="79"/>
      <c r="M42" s="80"/>
      <c r="N42" s="81">
        <f>分析係数表!H45</f>
        <v>0</v>
      </c>
      <c r="O42" s="82">
        <f t="shared" si="3"/>
        <v>0</v>
      </c>
      <c r="P42" s="76">
        <f>分析係数表!C45</f>
        <v>1</v>
      </c>
      <c r="Q42" s="82">
        <f>O42*P42</f>
        <v>0</v>
      </c>
      <c r="R42" s="83">
        <v>3.9912587520916365E-2</v>
      </c>
      <c r="S42" s="84">
        <f>I42+R42</f>
        <v>0.67900932068057518</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投入係数表!AI43</f>
        <v>1.4416359710402641E-2</v>
      </c>
      <c r="E43" s="77">
        <f t="shared" si="9"/>
        <v>1.4416359710402642</v>
      </c>
      <c r="F43" s="76">
        <f>分析係数表!C46</f>
        <v>1</v>
      </c>
      <c r="G43" s="77">
        <f>E43*F43</f>
        <v>1.4416359710402642</v>
      </c>
      <c r="H43" s="77">
        <v>1.5207111625167775</v>
      </c>
      <c r="I43" s="77">
        <f>C43+H43</f>
        <v>1.5207111625167775</v>
      </c>
      <c r="J43" s="76">
        <f>分析係数表!G46</f>
        <v>9.2759598041741824E-3</v>
      </c>
      <c r="K43" s="78">
        <f>I43*J43</f>
        <v>1.4106055617264621E-2</v>
      </c>
      <c r="L43" s="79"/>
      <c r="M43" s="80"/>
      <c r="N43" s="81">
        <f>分析係数表!H46</f>
        <v>9.0452357851660434E-2</v>
      </c>
      <c r="O43" s="82">
        <f t="shared" si="3"/>
        <v>3.0971031803084306</v>
      </c>
      <c r="P43" s="76">
        <f>分析係数表!C46</f>
        <v>1</v>
      </c>
      <c r="Q43" s="82">
        <f>O43*P43</f>
        <v>3.0971031803084306</v>
      </c>
      <c r="R43" s="83">
        <v>3.1811451639923978</v>
      </c>
      <c r="S43" s="84">
        <f>I43+R43</f>
        <v>4.7018563265091755</v>
      </c>
      <c r="T43" s="85">
        <f>分析係数表!F46</f>
        <v>0.31349308597440523</v>
      </c>
      <c r="U43" s="86">
        <f>S43*T43</f>
        <v>1.4739994496056421</v>
      </c>
      <c r="V43" s="87">
        <f>分析係数表!D46</f>
        <v>1.71777033410633E-4</v>
      </c>
      <c r="W43" s="88">
        <f>ROUND(S43*V43,0)</f>
        <v>0</v>
      </c>
      <c r="X43" s="76">
        <f>分析係数表!E46</f>
        <v>5.1533110023189901E-4</v>
      </c>
      <c r="Y43" s="89">
        <f>ROUND(S43*X43,0)</f>
        <v>0</v>
      </c>
    </row>
    <row r="44" spans="1:25" x14ac:dyDescent="0.2">
      <c r="A44" s="192">
        <v>40</v>
      </c>
      <c r="B44" s="14" t="s">
        <v>151</v>
      </c>
      <c r="C44" s="197">
        <f>SUM(C5:C43)</f>
        <v>100</v>
      </c>
      <c r="D44" s="92">
        <f>投入係数表!AI44</f>
        <v>0.27943604725009524</v>
      </c>
      <c r="E44" s="91">
        <f>SUM(E5:E43)</f>
        <v>27.943604725009525</v>
      </c>
      <c r="F44" s="92">
        <f>分析係数表!C47</f>
        <v>0.37574754530031729</v>
      </c>
      <c r="G44" s="91">
        <f>SUM(G5:G43)</f>
        <v>11.657376860834752</v>
      </c>
      <c r="H44" s="91">
        <f>SUM(H5:H43)</f>
        <v>14.097909199311301</v>
      </c>
      <c r="I44" s="91">
        <f>SUM(I5:I43)</f>
        <v>114.09790919931129</v>
      </c>
      <c r="J44" s="92">
        <f>分析係数表!G47</f>
        <v>0.18377890112838052</v>
      </c>
      <c r="K44" s="93">
        <f>SUM(K5:K43)</f>
        <v>54.580488402672607</v>
      </c>
      <c r="L44" s="94">
        <f>最終需要_まとめ!$L$33</f>
        <v>0.62733333333333341</v>
      </c>
      <c r="M44" s="91">
        <f>K44*L44</f>
        <v>34.240159724609953</v>
      </c>
      <c r="N44" s="95">
        <f>分析係数表!H47</f>
        <v>1</v>
      </c>
      <c r="O44" s="109">
        <f>SUM(O5:O43)</f>
        <v>34.240159724609953</v>
      </c>
      <c r="P44" s="92">
        <f>分析係数表!C47</f>
        <v>0.37574754530031729</v>
      </c>
      <c r="Q44" s="96">
        <f>SUM(Q5:Q43)</f>
        <v>14.704262087627113</v>
      </c>
      <c r="R44" s="91">
        <f>SUM(R5:R43)</f>
        <v>17.496834822117474</v>
      </c>
      <c r="S44" s="97">
        <f>SUM(S5:S43)</f>
        <v>131.59474402142877</v>
      </c>
      <c r="T44" s="98">
        <f>分析係数表!F47</f>
        <v>0.42462652784065186</v>
      </c>
      <c r="U44" s="99">
        <f>SUM(U5:U43)</f>
        <v>86.80503198729599</v>
      </c>
      <c r="V44" s="100">
        <f>分析係数表!D47</f>
        <v>4.7224737186258234E-2</v>
      </c>
      <c r="W44" s="101">
        <f>SUM(W5:W43)</f>
        <v>9</v>
      </c>
      <c r="X44" s="92">
        <f>分析係数表!E47</f>
        <v>3.9558288483141357E-2</v>
      </c>
      <c r="Y44" s="102">
        <f>SUM(Y5:Y43)</f>
        <v>5</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5" right="0.75" top="1" bottom="1" header="0.51200000000000001" footer="0.5120000000000000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Y46"/>
  <sheetViews>
    <sheetView workbookViewId="0">
      <pane xSplit="2" ySplit="4" topLeftCell="C5" activePane="bottomRight" state="frozen"/>
      <selection pane="topRight" activeCell="C1" sqref="C1"/>
      <selection pane="bottomLeft" activeCell="A5" sqref="A5"/>
      <selection pane="bottomRight" activeCell="I34" sqref="I34"/>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398" t="str">
        <f>取引基本表!$E$1</f>
        <v>2015年赤穂市産業連関表</v>
      </c>
      <c r="H1" s="401"/>
      <c r="I1" s="401"/>
    </row>
    <row r="2" spans="1:25" x14ac:dyDescent="0.2">
      <c r="B2" s="3" t="s">
        <v>277</v>
      </c>
      <c r="S2" s="3" t="s">
        <v>153</v>
      </c>
      <c r="U2" s="64" t="s">
        <v>210</v>
      </c>
      <c r="W2" s="3" t="s">
        <v>130</v>
      </c>
      <c r="Y2" s="3" t="s">
        <v>154</v>
      </c>
    </row>
    <row r="3" spans="1:25" ht="44" x14ac:dyDescent="0.2">
      <c r="B3" s="65"/>
      <c r="C3" s="66" t="s">
        <v>228</v>
      </c>
      <c r="D3" s="66" t="s">
        <v>318</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投入係数表!AJ5</f>
        <v>1.6158714484492123E-3</v>
      </c>
      <c r="E5" s="110">
        <f>$C$38*D5</f>
        <v>0.16158714484492123</v>
      </c>
      <c r="F5" s="85">
        <f>分析係数表!C8</f>
        <v>1</v>
      </c>
      <c r="G5" s="110">
        <f t="shared" ref="G5:G38" si="0">E5*F5</f>
        <v>0.16158714484492123</v>
      </c>
      <c r="H5" s="110">
        <f t="array" ref="H5:H43">MMULT(逆行列係数!C5:AO43,'34'!G5:G43)</f>
        <v>0.21121595924234324</v>
      </c>
      <c r="I5" s="110">
        <f t="shared" ref="I5:I38" si="1">C5+H5</f>
        <v>0.21121595924234324</v>
      </c>
      <c r="J5" s="85">
        <f>分析係数表!G8</f>
        <v>0.11972098922003804</v>
      </c>
      <c r="K5" s="111">
        <f t="shared" ref="K5:K38" si="2">I5*J5</f>
        <v>2.5286983579552568E-2</v>
      </c>
      <c r="L5" s="79" t="s">
        <v>188</v>
      </c>
      <c r="M5" s="80" t="s">
        <v>188</v>
      </c>
      <c r="N5" s="81">
        <f>分析係数表!H8</f>
        <v>1.236323115495826E-2</v>
      </c>
      <c r="O5" s="82">
        <f t="shared" ref="O5:O43" si="3">$M$44*N5</f>
        <v>0.36672147888097095</v>
      </c>
      <c r="P5" s="76">
        <f>分析係数表!C8</f>
        <v>1</v>
      </c>
      <c r="Q5" s="82">
        <f t="shared" ref="Q5:Q38" si="4">O5*P5</f>
        <v>0.36672147888097095</v>
      </c>
      <c r="R5" s="83">
        <f t="array" ref="R5:R43">MMULT(逆行列係数!C5:AO43,'34'!Q5:Q43)</f>
        <v>0.490297020233601</v>
      </c>
      <c r="S5" s="84">
        <f t="shared" ref="S5:S38" si="5">I5+R5</f>
        <v>0.70151297947594426</v>
      </c>
      <c r="T5" s="85">
        <f>分析係数表!F8</f>
        <v>0.45136334812935952</v>
      </c>
      <c r="U5" s="86">
        <f t="shared" ref="U5:U43" si="6">S5*T5</f>
        <v>0.31663724717246489</v>
      </c>
      <c r="V5" s="87">
        <f>分析係数表!D8</f>
        <v>6.2777425491439443E-2</v>
      </c>
      <c r="W5" s="167">
        <f t="shared" ref="W5:W43" si="7">ROUND(S5*V5,0)</f>
        <v>0</v>
      </c>
      <c r="X5" s="76">
        <f>分析係数表!E8</f>
        <v>5.7324032974001266E-2</v>
      </c>
      <c r="Y5" s="166">
        <f t="shared" ref="Y5:Y43" si="8">ROUND(S5*X5,0)</f>
        <v>0</v>
      </c>
    </row>
    <row r="6" spans="1:25" x14ac:dyDescent="0.2">
      <c r="A6" s="6" t="s">
        <v>220</v>
      </c>
      <c r="B6" s="5" t="s">
        <v>266</v>
      </c>
      <c r="C6" s="90"/>
      <c r="D6" s="107">
        <f>投入係数表!AJ6</f>
        <v>0</v>
      </c>
      <c r="E6" s="110">
        <f t="shared" ref="E6:E43" si="9">$C$38*D6</f>
        <v>0</v>
      </c>
      <c r="F6" s="85">
        <f>分析係数表!C9</f>
        <v>2.7906976744186074E-2</v>
      </c>
      <c r="G6" s="110">
        <f t="shared" si="0"/>
        <v>0</v>
      </c>
      <c r="H6" s="110">
        <v>7.0821909417384855E-5</v>
      </c>
      <c r="I6" s="110">
        <f t="shared" si="1"/>
        <v>7.0821909417384855E-5</v>
      </c>
      <c r="J6" s="85">
        <f>分析係数表!G9</f>
        <v>0.2857142857142857</v>
      </c>
      <c r="K6" s="111">
        <f t="shared" si="2"/>
        <v>2.0234831262109957E-5</v>
      </c>
      <c r="L6" s="79"/>
      <c r="M6" s="80"/>
      <c r="N6" s="81">
        <f>分析係数表!H9</f>
        <v>6.5322433452770924E-4</v>
      </c>
      <c r="O6" s="82">
        <f t="shared" si="3"/>
        <v>1.9376115434270418E-2</v>
      </c>
      <c r="P6" s="76">
        <f>分析係数表!C9</f>
        <v>2.7906976744186074E-2</v>
      </c>
      <c r="Q6" s="82">
        <f t="shared" si="4"/>
        <v>5.4072880281684943E-4</v>
      </c>
      <c r="R6" s="83">
        <v>6.4188171467652354E-4</v>
      </c>
      <c r="S6" s="84">
        <f t="shared" si="5"/>
        <v>7.1270362409390836E-4</v>
      </c>
      <c r="T6" s="85">
        <f>分析係数表!F9</f>
        <v>0.7142857142857143</v>
      </c>
      <c r="U6" s="86">
        <f t="shared" si="6"/>
        <v>5.0907401720993453E-4</v>
      </c>
      <c r="V6" s="87">
        <f>分析係数表!D9</f>
        <v>0</v>
      </c>
      <c r="W6" s="167">
        <f t="shared" si="7"/>
        <v>0</v>
      </c>
      <c r="X6" s="76">
        <f>分析係数表!E9</f>
        <v>0</v>
      </c>
      <c r="Y6" s="166">
        <f t="shared" si="8"/>
        <v>0</v>
      </c>
    </row>
    <row r="7" spans="1:25" x14ac:dyDescent="0.2">
      <c r="A7" s="6" t="s">
        <v>221</v>
      </c>
      <c r="B7" s="5" t="s">
        <v>267</v>
      </c>
      <c r="C7" s="90"/>
      <c r="D7" s="107">
        <f>投入係数表!AJ7</f>
        <v>3.5908254409982497E-4</v>
      </c>
      <c r="E7" s="110">
        <f t="shared" si="9"/>
        <v>3.59082544099825E-2</v>
      </c>
      <c r="F7" s="85">
        <f>分析係数表!C10</f>
        <v>1</v>
      </c>
      <c r="G7" s="110">
        <f t="shared" si="0"/>
        <v>3.59082544099825E-2</v>
      </c>
      <c r="H7" s="110">
        <v>4.5737308195049016E-2</v>
      </c>
      <c r="I7" s="110">
        <f t="shared" si="1"/>
        <v>4.5737308195049016E-2</v>
      </c>
      <c r="J7" s="85">
        <f>分析係数表!G10</f>
        <v>0.17979610750695088</v>
      </c>
      <c r="K7" s="111">
        <f t="shared" si="2"/>
        <v>8.2233899813155785E-3</v>
      </c>
      <c r="L7" s="79"/>
      <c r="M7" s="80"/>
      <c r="N7" s="81">
        <f>分析係数表!H10</f>
        <v>1.2488112277735618E-3</v>
      </c>
      <c r="O7" s="82">
        <f t="shared" si="3"/>
        <v>3.7042573624340505E-2</v>
      </c>
      <c r="P7" s="76">
        <f>分析係数表!C10</f>
        <v>1</v>
      </c>
      <c r="Q7" s="82">
        <f t="shared" si="4"/>
        <v>3.7042573624340505E-2</v>
      </c>
      <c r="R7" s="83">
        <v>5.4018563845695276E-2</v>
      </c>
      <c r="S7" s="84">
        <f t="shared" si="5"/>
        <v>9.9755872040744292E-2</v>
      </c>
      <c r="T7" s="85">
        <f>分析係数表!F10</f>
        <v>0.51899907321594063</v>
      </c>
      <c r="U7" s="86">
        <f t="shared" si="6"/>
        <v>5.1773205136994252E-2</v>
      </c>
      <c r="V7" s="87">
        <f>分析係数表!D10</f>
        <v>9.8239110287303061E-2</v>
      </c>
      <c r="W7" s="167">
        <f t="shared" si="7"/>
        <v>0</v>
      </c>
      <c r="X7" s="76">
        <f>分析係数表!E10</f>
        <v>2.9657089898053754E-2</v>
      </c>
      <c r="Y7" s="166">
        <f t="shared" si="8"/>
        <v>0</v>
      </c>
    </row>
    <row r="8" spans="1:25" x14ac:dyDescent="0.2">
      <c r="A8" s="6" t="s">
        <v>222</v>
      </c>
      <c r="B8" s="5" t="s">
        <v>27</v>
      </c>
      <c r="C8" s="90"/>
      <c r="D8" s="107">
        <f>投入係数表!AJ8</f>
        <v>0</v>
      </c>
      <c r="E8" s="110">
        <f t="shared" si="9"/>
        <v>0</v>
      </c>
      <c r="F8" s="85">
        <f>分析係数表!C11</f>
        <v>4.7758906908440535E-3</v>
      </c>
      <c r="G8" s="110">
        <f t="shared" si="0"/>
        <v>0</v>
      </c>
      <c r="H8" s="110">
        <v>2.0400902467829765E-3</v>
      </c>
      <c r="I8" s="110">
        <f t="shared" si="1"/>
        <v>2.0400902467829765E-3</v>
      </c>
      <c r="J8" s="85">
        <f>分析係数表!G11</f>
        <v>0.34306569343065696</v>
      </c>
      <c r="K8" s="111">
        <f t="shared" si="2"/>
        <v>6.9988497517372195E-4</v>
      </c>
      <c r="L8" s="79"/>
      <c r="M8" s="80"/>
      <c r="N8" s="81">
        <f>分析係数表!H11</f>
        <v>-1.9212480427285565E-5</v>
      </c>
      <c r="O8" s="82">
        <f t="shared" si="3"/>
        <v>-5.6988574806677694E-4</v>
      </c>
      <c r="P8" s="76">
        <f>分析係数表!C11</f>
        <v>4.7758906908440535E-3</v>
      </c>
      <c r="Q8" s="82">
        <f t="shared" si="4"/>
        <v>-2.7217120390368195E-6</v>
      </c>
      <c r="R8" s="83">
        <v>1.6597907860430965E-3</v>
      </c>
      <c r="S8" s="84">
        <f t="shared" si="5"/>
        <v>3.6998810328260729E-3</v>
      </c>
      <c r="T8" s="85">
        <f>分析係数表!F11</f>
        <v>0.56569343065693434</v>
      </c>
      <c r="U8" s="86">
        <f t="shared" si="6"/>
        <v>2.0929983944819029E-3</v>
      </c>
      <c r="V8" s="87">
        <f>分析係数表!D11</f>
        <v>8.0291970802919707E-2</v>
      </c>
      <c r="W8" s="167">
        <f t="shared" si="7"/>
        <v>0</v>
      </c>
      <c r="X8" s="76">
        <f>分析係数表!E11</f>
        <v>6.9343065693430656E-2</v>
      </c>
      <c r="Y8" s="166">
        <f t="shared" si="8"/>
        <v>0</v>
      </c>
    </row>
    <row r="9" spans="1:25" x14ac:dyDescent="0.2">
      <c r="A9" s="6" t="s">
        <v>223</v>
      </c>
      <c r="B9" s="5" t="s">
        <v>191</v>
      </c>
      <c r="C9" s="90"/>
      <c r="D9" s="107">
        <f>投入係数表!AJ9</f>
        <v>6.0146326136720678E-3</v>
      </c>
      <c r="E9" s="110">
        <f t="shared" si="9"/>
        <v>0.60146326136720674</v>
      </c>
      <c r="F9" s="85">
        <f>分析係数表!C12</f>
        <v>2.7665742374590407E-2</v>
      </c>
      <c r="G9" s="110">
        <f t="shared" si="0"/>
        <v>1.6639927636766076E-2</v>
      </c>
      <c r="H9" s="110">
        <v>2.0475950539007876E-2</v>
      </c>
      <c r="I9" s="110">
        <f t="shared" si="1"/>
        <v>2.0475950539007876E-2</v>
      </c>
      <c r="J9" s="85">
        <f>分析係数表!G12</f>
        <v>0.13175675675675674</v>
      </c>
      <c r="K9" s="111">
        <f t="shared" si="2"/>
        <v>2.6978448345314427E-3</v>
      </c>
      <c r="L9" s="79"/>
      <c r="M9" s="80"/>
      <c r="N9" s="81">
        <f>分析係数表!H12</f>
        <v>9.8185381223642884E-2</v>
      </c>
      <c r="O9" s="82">
        <f t="shared" si="3"/>
        <v>2.9124011154952636</v>
      </c>
      <c r="P9" s="76">
        <f>分析係数表!C12</f>
        <v>2.7665742374590407E-2</v>
      </c>
      <c r="Q9" s="82">
        <f t="shared" si="4"/>
        <v>8.0573738952761681E-2</v>
      </c>
      <c r="R9" s="83">
        <v>9.0507327452901451E-2</v>
      </c>
      <c r="S9" s="84">
        <f t="shared" si="5"/>
        <v>0.11098327799190932</v>
      </c>
      <c r="T9" s="85">
        <f>分析係数表!F12</f>
        <v>0.37027027027027026</v>
      </c>
      <c r="U9" s="86">
        <f t="shared" si="6"/>
        <v>4.10938083375448E-2</v>
      </c>
      <c r="V9" s="87">
        <f>分析係数表!D12</f>
        <v>5.1576576576576577E-2</v>
      </c>
      <c r="W9" s="167">
        <f t="shared" si="7"/>
        <v>0</v>
      </c>
      <c r="X9" s="76">
        <f>分析係数表!E12</f>
        <v>4.954954954954955E-2</v>
      </c>
      <c r="Y9" s="166">
        <f t="shared" si="8"/>
        <v>0</v>
      </c>
    </row>
    <row r="10" spans="1:25" x14ac:dyDescent="0.2">
      <c r="A10" s="6" t="s">
        <v>224</v>
      </c>
      <c r="B10" s="5" t="s">
        <v>28</v>
      </c>
      <c r="C10" s="90"/>
      <c r="D10" s="107">
        <f>投入係数表!AJ10</f>
        <v>2.6482337627362091E-3</v>
      </c>
      <c r="E10" s="110">
        <f t="shared" si="9"/>
        <v>0.2648233762736209</v>
      </c>
      <c r="F10" s="85">
        <f>分析係数表!C13</f>
        <v>0</v>
      </c>
      <c r="G10" s="110">
        <f t="shared" si="0"/>
        <v>0</v>
      </c>
      <c r="H10" s="110">
        <v>0</v>
      </c>
      <c r="I10" s="110">
        <f t="shared" si="1"/>
        <v>0</v>
      </c>
      <c r="J10" s="85">
        <f>分析係数表!G13</f>
        <v>0.24516960068699012</v>
      </c>
      <c r="K10" s="111">
        <f t="shared" si="2"/>
        <v>0</v>
      </c>
      <c r="L10" s="79"/>
      <c r="M10" s="80"/>
      <c r="N10" s="81">
        <f>分析係数表!H13</f>
        <v>1.522589073862381E-2</v>
      </c>
      <c r="O10" s="82">
        <f t="shared" si="3"/>
        <v>0.45163445534292074</v>
      </c>
      <c r="P10" s="76">
        <f>分析係数表!C13</f>
        <v>0</v>
      </c>
      <c r="Q10" s="82">
        <f t="shared" si="4"/>
        <v>0</v>
      </c>
      <c r="R10" s="83">
        <v>0</v>
      </c>
      <c r="S10" s="84">
        <f t="shared" si="5"/>
        <v>0</v>
      </c>
      <c r="T10" s="85">
        <f>分析係数表!F13</f>
        <v>0.38299699441820523</v>
      </c>
      <c r="U10" s="86">
        <f t="shared" si="6"/>
        <v>0</v>
      </c>
      <c r="V10" s="87">
        <f>分析係数表!D13</f>
        <v>0.13954486904250751</v>
      </c>
      <c r="W10" s="167">
        <f t="shared" si="7"/>
        <v>0</v>
      </c>
      <c r="X10" s="76">
        <f>分析係数表!E13</f>
        <v>0.1348218119364534</v>
      </c>
      <c r="Y10" s="166">
        <f t="shared" si="8"/>
        <v>0</v>
      </c>
    </row>
    <row r="11" spans="1:25" x14ac:dyDescent="0.2">
      <c r="A11" s="6" t="s">
        <v>225</v>
      </c>
      <c r="B11" s="5" t="s">
        <v>268</v>
      </c>
      <c r="C11" s="90"/>
      <c r="D11" s="107">
        <f>投入係数表!AJ11</f>
        <v>3.725481395035684E-3</v>
      </c>
      <c r="E11" s="110">
        <f t="shared" si="9"/>
        <v>0.37254813950356841</v>
      </c>
      <c r="F11" s="85">
        <f>分析係数表!C14</f>
        <v>8.758537565287261E-2</v>
      </c>
      <c r="G11" s="110">
        <f t="shared" si="0"/>
        <v>3.2629768747198827E-2</v>
      </c>
      <c r="H11" s="110">
        <v>5.2935216916987299E-2</v>
      </c>
      <c r="I11" s="110">
        <f t="shared" si="1"/>
        <v>5.2935216916987299E-2</v>
      </c>
      <c r="J11" s="85">
        <f>分析係数表!G14</f>
        <v>0.1675092686215032</v>
      </c>
      <c r="K11" s="111">
        <f t="shared" si="2"/>
        <v>8.8671394700851665E-3</v>
      </c>
      <c r="L11" s="79"/>
      <c r="M11" s="80"/>
      <c r="N11" s="81">
        <f>分析係数表!H14</f>
        <v>1.2392049875599189E-3</v>
      </c>
      <c r="O11" s="82">
        <f t="shared" si="3"/>
        <v>3.6757630750307108E-2</v>
      </c>
      <c r="P11" s="76">
        <f>分析係数表!C14</f>
        <v>8.758537565287261E-2</v>
      </c>
      <c r="Q11" s="82">
        <f t="shared" si="4"/>
        <v>3.2194308973752298E-3</v>
      </c>
      <c r="R11" s="83">
        <v>3.8168590844827294E-2</v>
      </c>
      <c r="S11" s="84">
        <f t="shared" si="5"/>
        <v>9.1103807761814593E-2</v>
      </c>
      <c r="T11" s="85">
        <f>分析係数表!F14</f>
        <v>0.31985170205594876</v>
      </c>
      <c r="U11" s="86">
        <f t="shared" si="6"/>
        <v>2.9139707976394352E-2</v>
      </c>
      <c r="V11" s="87">
        <f>分析係数表!D14</f>
        <v>3.3704078193461412E-2</v>
      </c>
      <c r="W11" s="167">
        <f t="shared" si="7"/>
        <v>0</v>
      </c>
      <c r="X11" s="76">
        <f>分析係数表!E14</f>
        <v>2.8985507246376812E-2</v>
      </c>
      <c r="Y11" s="166">
        <f t="shared" si="8"/>
        <v>0</v>
      </c>
    </row>
    <row r="12" spans="1:25" x14ac:dyDescent="0.2">
      <c r="A12" s="6" t="s">
        <v>226</v>
      </c>
      <c r="B12" s="5" t="s">
        <v>29</v>
      </c>
      <c r="C12" s="90"/>
      <c r="D12" s="107">
        <f>投入係数表!AJ12</f>
        <v>0.18376049194308541</v>
      </c>
      <c r="E12" s="110">
        <f t="shared" si="9"/>
        <v>18.376049194308543</v>
      </c>
      <c r="F12" s="85">
        <f>分析係数表!C15</f>
        <v>0</v>
      </c>
      <c r="G12" s="110">
        <f t="shared" si="0"/>
        <v>0</v>
      </c>
      <c r="H12" s="110">
        <v>0</v>
      </c>
      <c r="I12" s="110">
        <f t="shared" si="1"/>
        <v>0</v>
      </c>
      <c r="J12" s="85">
        <f>分析係数表!G15</f>
        <v>9.5604813172894237E-2</v>
      </c>
      <c r="K12" s="111">
        <f t="shared" si="2"/>
        <v>0</v>
      </c>
      <c r="L12" s="79"/>
      <c r="M12" s="80"/>
      <c r="N12" s="81">
        <f>分析係数表!H15</f>
        <v>9.0490782812515016E-3</v>
      </c>
      <c r="O12" s="82">
        <f t="shared" si="3"/>
        <v>0.26841618733945194</v>
      </c>
      <c r="P12" s="76">
        <f>分析係数表!C15</f>
        <v>0</v>
      </c>
      <c r="Q12" s="82">
        <f t="shared" si="4"/>
        <v>0</v>
      </c>
      <c r="R12" s="83">
        <v>0</v>
      </c>
      <c r="S12" s="84">
        <f t="shared" si="5"/>
        <v>0</v>
      </c>
      <c r="T12" s="85">
        <f>分析係数表!F15</f>
        <v>0.30347055098163395</v>
      </c>
      <c r="U12" s="86">
        <f t="shared" si="6"/>
        <v>0</v>
      </c>
      <c r="V12" s="87">
        <f>分析係数表!D15</f>
        <v>2.4585180493983533E-2</v>
      </c>
      <c r="W12" s="167">
        <f t="shared" si="7"/>
        <v>0</v>
      </c>
      <c r="X12" s="76">
        <f>分析係数表!E15</f>
        <v>2.2317922735908803E-2</v>
      </c>
      <c r="Y12" s="166">
        <f t="shared" si="8"/>
        <v>0</v>
      </c>
    </row>
    <row r="13" spans="1:25" x14ac:dyDescent="0.2">
      <c r="A13" s="6" t="s">
        <v>227</v>
      </c>
      <c r="B13" s="5" t="s">
        <v>30</v>
      </c>
      <c r="C13" s="90"/>
      <c r="D13" s="107">
        <f>投入係数表!AJ13</f>
        <v>2.2891512186363839E-3</v>
      </c>
      <c r="E13" s="110">
        <f t="shared" si="9"/>
        <v>0.22891512186363838</v>
      </c>
      <c r="F13" s="85">
        <f>分析係数表!C16</f>
        <v>0.11006875655518</v>
      </c>
      <c r="G13" s="110">
        <f t="shared" si="0"/>
        <v>2.5196402820208175E-2</v>
      </c>
      <c r="H13" s="110">
        <v>3.9594261359837041E-2</v>
      </c>
      <c r="I13" s="110">
        <f t="shared" si="1"/>
        <v>3.9594261359837041E-2</v>
      </c>
      <c r="J13" s="85">
        <f>分析係数表!G16</f>
        <v>3.3349328214971212E-2</v>
      </c>
      <c r="K13" s="111">
        <f t="shared" si="2"/>
        <v>1.3204420175185578E-3</v>
      </c>
      <c r="L13" s="79"/>
      <c r="M13" s="80"/>
      <c r="N13" s="81">
        <f>分析係数表!H16</f>
        <v>1.7877213037589219E-2</v>
      </c>
      <c r="O13" s="82">
        <f t="shared" si="3"/>
        <v>0.53027868857613591</v>
      </c>
      <c r="P13" s="76">
        <f>分析係数表!C16</f>
        <v>0.11006875655518</v>
      </c>
      <c r="Q13" s="82">
        <f t="shared" si="4"/>
        <v>5.8367115879286814E-2</v>
      </c>
      <c r="R13" s="83">
        <v>7.5859133125089143E-2</v>
      </c>
      <c r="S13" s="84">
        <f t="shared" si="5"/>
        <v>0.11545339448492618</v>
      </c>
      <c r="T13" s="85">
        <f>分析係数表!F16</f>
        <v>0.28862763915547024</v>
      </c>
      <c r="U13" s="86">
        <f t="shared" si="6"/>
        <v>3.3323040682669433E-2</v>
      </c>
      <c r="V13" s="87">
        <f>分析係数表!D16</f>
        <v>1.6314779270633396E-2</v>
      </c>
      <c r="W13" s="167">
        <f t="shared" si="7"/>
        <v>0</v>
      </c>
      <c r="X13" s="76">
        <f>分析係数表!E16</f>
        <v>1.6554702495201537E-2</v>
      </c>
      <c r="Y13" s="166">
        <f t="shared" si="8"/>
        <v>0</v>
      </c>
    </row>
    <row r="14" spans="1:25" x14ac:dyDescent="0.2">
      <c r="A14" s="6" t="s">
        <v>2</v>
      </c>
      <c r="B14" s="5" t="s">
        <v>365</v>
      </c>
      <c r="C14" s="90"/>
      <c r="D14" s="107">
        <f>投入係数表!AJ14</f>
        <v>2.4238071726738184E-3</v>
      </c>
      <c r="E14" s="110">
        <f t="shared" si="9"/>
        <v>0.24238071726738183</v>
      </c>
      <c r="F14" s="85">
        <f>分析係数表!C17</f>
        <v>0.13914449142004481</v>
      </c>
      <c r="G14" s="110">
        <f t="shared" si="0"/>
        <v>3.3725941634195518E-2</v>
      </c>
      <c r="H14" s="110">
        <v>5.3551478554828294E-2</v>
      </c>
      <c r="I14" s="110">
        <f t="shared" si="1"/>
        <v>5.3551478554828294E-2</v>
      </c>
      <c r="J14" s="85">
        <f>分析係数表!G17</f>
        <v>0.21214924452667283</v>
      </c>
      <c r="K14" s="111">
        <f t="shared" si="2"/>
        <v>1.1360905718693144E-2</v>
      </c>
      <c r="L14" s="79"/>
      <c r="M14" s="80"/>
      <c r="N14" s="81">
        <f>分析係数表!H17</f>
        <v>3.1124218292202617E-3</v>
      </c>
      <c r="O14" s="82">
        <f t="shared" si="3"/>
        <v>9.2321491186817872E-2</v>
      </c>
      <c r="P14" s="76">
        <f>分析係数表!C17</f>
        <v>0.13914449142004481</v>
      </c>
      <c r="Q14" s="82">
        <f t="shared" si="4"/>
        <v>1.2846026938329922E-2</v>
      </c>
      <c r="R14" s="83">
        <v>3.4130727056213554E-2</v>
      </c>
      <c r="S14" s="84">
        <f t="shared" si="5"/>
        <v>8.7682205611041841E-2</v>
      </c>
      <c r="T14" s="85">
        <f>分析係数表!F17</f>
        <v>0.32223250077089116</v>
      </c>
      <c r="U14" s="86">
        <f t="shared" si="6"/>
        <v>2.8254056387153479E-2</v>
      </c>
      <c r="V14" s="87">
        <f>分析係数表!D17</f>
        <v>3.12981806968856E-2</v>
      </c>
      <c r="W14" s="167">
        <f t="shared" si="7"/>
        <v>0</v>
      </c>
      <c r="X14" s="76">
        <f>分析係数表!E17</f>
        <v>2.8677150786308975E-2</v>
      </c>
      <c r="Y14" s="166">
        <f t="shared" si="8"/>
        <v>0</v>
      </c>
    </row>
    <row r="15" spans="1:25" x14ac:dyDescent="0.2">
      <c r="A15" s="6" t="s">
        <v>3</v>
      </c>
      <c r="B15" s="5" t="s">
        <v>31</v>
      </c>
      <c r="C15" s="90"/>
      <c r="D15" s="107">
        <f>投入係数表!AJ15</f>
        <v>7.1816508819964994E-4</v>
      </c>
      <c r="E15" s="110">
        <f t="shared" si="9"/>
        <v>7.1816508819965E-2</v>
      </c>
      <c r="F15" s="85">
        <f>分析係数表!C18</f>
        <v>1</v>
      </c>
      <c r="G15" s="110">
        <f t="shared" si="0"/>
        <v>7.1816508819965E-2</v>
      </c>
      <c r="H15" s="110">
        <v>0.13385353022186317</v>
      </c>
      <c r="I15" s="110">
        <f t="shared" si="1"/>
        <v>0.13385353022186317</v>
      </c>
      <c r="J15" s="85">
        <f>分析係数表!G18</f>
        <v>0.2156836946153087</v>
      </c>
      <c r="K15" s="111">
        <f t="shared" si="2"/>
        <v>2.8870023935553327E-2</v>
      </c>
      <c r="L15" s="79"/>
      <c r="M15" s="80"/>
      <c r="N15" s="81">
        <f>分析係数表!H18</f>
        <v>4.8031201068213914E-4</v>
      </c>
      <c r="O15" s="82">
        <f t="shared" si="3"/>
        <v>1.4247143701669424E-2</v>
      </c>
      <c r="P15" s="76">
        <f>分析係数表!C18</f>
        <v>1</v>
      </c>
      <c r="Q15" s="82">
        <f t="shared" si="4"/>
        <v>1.4247143701669424E-2</v>
      </c>
      <c r="R15" s="83">
        <v>5.5122740228534112E-2</v>
      </c>
      <c r="S15" s="84">
        <f t="shared" si="5"/>
        <v>0.18897627045039728</v>
      </c>
      <c r="T15" s="85">
        <f>分析係数表!F18</f>
        <v>0.45886648465511004</v>
      </c>
      <c r="U15" s="86">
        <f t="shared" si="6"/>
        <v>8.6714876904807142E-2</v>
      </c>
      <c r="V15" s="87">
        <f>分析係数表!D18</f>
        <v>2.7301733495608698E-2</v>
      </c>
      <c r="W15" s="167">
        <f t="shared" si="7"/>
        <v>0</v>
      </c>
      <c r="X15" s="76">
        <f>分析係数表!E18</f>
        <v>2.9308246439261866E-2</v>
      </c>
      <c r="Y15" s="166">
        <f t="shared" si="8"/>
        <v>0</v>
      </c>
    </row>
    <row r="16" spans="1:25" x14ac:dyDescent="0.2">
      <c r="A16" s="6" t="s">
        <v>4</v>
      </c>
      <c r="B16" s="5" t="s">
        <v>32</v>
      </c>
      <c r="C16" s="90"/>
      <c r="D16" s="107">
        <f>投入係数表!AJ16</f>
        <v>0</v>
      </c>
      <c r="E16" s="110">
        <f t="shared" si="9"/>
        <v>0</v>
      </c>
      <c r="F16" s="85">
        <f>分析係数表!C19</f>
        <v>0.27592808390211421</v>
      </c>
      <c r="G16" s="110">
        <f t="shared" si="0"/>
        <v>0</v>
      </c>
      <c r="H16" s="110">
        <v>7.9693863939197911E-3</v>
      </c>
      <c r="I16" s="110">
        <f t="shared" si="1"/>
        <v>7.9693863939197911E-3</v>
      </c>
      <c r="J16" s="85">
        <f>分析係数表!G19</f>
        <v>5.7631973809848587E-2</v>
      </c>
      <c r="K16" s="111">
        <f t="shared" si="2"/>
        <v>4.5929146793494905E-4</v>
      </c>
      <c r="L16" s="79"/>
      <c r="M16" s="80"/>
      <c r="N16" s="81">
        <f>分析係数表!H19</f>
        <v>-1.2488112277735618E-4</v>
      </c>
      <c r="O16" s="82">
        <f t="shared" si="3"/>
        <v>-3.7042573624340501E-3</v>
      </c>
      <c r="P16" s="76">
        <f>分析係数表!C19</f>
        <v>0.27592808390211421</v>
      </c>
      <c r="Q16" s="82">
        <f t="shared" si="4"/>
        <v>-1.0221086362967268E-3</v>
      </c>
      <c r="R16" s="83">
        <v>1.0738586359052569E-2</v>
      </c>
      <c r="S16" s="84">
        <f t="shared" si="5"/>
        <v>1.8707972752972361E-2</v>
      </c>
      <c r="T16" s="85">
        <f>分析係数表!F19</f>
        <v>0.23987177738371299</v>
      </c>
      <c r="U16" s="86">
        <f t="shared" si="6"/>
        <v>4.4875146755015546E-3</v>
      </c>
      <c r="V16" s="87">
        <f>分析係数表!D19</f>
        <v>7.502387123175556E-4</v>
      </c>
      <c r="W16" s="167">
        <f t="shared" si="7"/>
        <v>0</v>
      </c>
      <c r="X16" s="76">
        <f>分析係数表!E19</f>
        <v>8.1844223161915155E-4</v>
      </c>
      <c r="Y16" s="166">
        <f t="shared" si="8"/>
        <v>0</v>
      </c>
    </row>
    <row r="17" spans="1:25" x14ac:dyDescent="0.2">
      <c r="A17" s="6" t="s">
        <v>5</v>
      </c>
      <c r="B17" s="5" t="s">
        <v>33</v>
      </c>
      <c r="C17" s="90"/>
      <c r="D17" s="107">
        <f>投入係数表!AJ17</f>
        <v>1.7056420844741686E-3</v>
      </c>
      <c r="E17" s="110">
        <f t="shared" si="9"/>
        <v>0.17056420844741685</v>
      </c>
      <c r="F17" s="85">
        <f>分析係数表!C20</f>
        <v>2.5484643868438295E-2</v>
      </c>
      <c r="G17" s="110">
        <f t="shared" si="0"/>
        <v>4.3467681089844933E-3</v>
      </c>
      <c r="H17" s="110">
        <v>5.1882556712235656E-3</v>
      </c>
      <c r="I17" s="110">
        <f t="shared" si="1"/>
        <v>5.1882556712235656E-3</v>
      </c>
      <c r="J17" s="85">
        <f>分析係数表!G20</f>
        <v>9.947643979057591E-2</v>
      </c>
      <c r="K17" s="111">
        <f t="shared" si="2"/>
        <v>5.1610920289658501E-4</v>
      </c>
      <c r="L17" s="79"/>
      <c r="M17" s="80"/>
      <c r="N17" s="81">
        <f>分析係数表!H20</f>
        <v>5.9558689324585256E-4</v>
      </c>
      <c r="O17" s="82">
        <f t="shared" si="3"/>
        <v>1.7666458190070088E-2</v>
      </c>
      <c r="P17" s="76">
        <f>分析係数表!C20</f>
        <v>2.5484643868438295E-2</v>
      </c>
      <c r="Q17" s="82">
        <f t="shared" si="4"/>
        <v>4.5022339539059117E-4</v>
      </c>
      <c r="R17" s="83">
        <v>1.8389006222916022E-3</v>
      </c>
      <c r="S17" s="84">
        <f t="shared" si="5"/>
        <v>7.0271562935151676E-3</v>
      </c>
      <c r="T17" s="85">
        <f>分析係数表!F20</f>
        <v>0.22338568935427575</v>
      </c>
      <c r="U17" s="86">
        <f t="shared" si="6"/>
        <v>1.5697661528271229E-3</v>
      </c>
      <c r="V17" s="87">
        <f>分析係数表!D20</f>
        <v>0.15532286212914484</v>
      </c>
      <c r="W17" s="167">
        <f t="shared" si="7"/>
        <v>0</v>
      </c>
      <c r="X17" s="76">
        <f>分析係数表!E20</f>
        <v>0.17102966841186737</v>
      </c>
      <c r="Y17" s="166">
        <f t="shared" si="8"/>
        <v>0</v>
      </c>
    </row>
    <row r="18" spans="1:25" x14ac:dyDescent="0.2">
      <c r="A18" s="6" t="s">
        <v>6</v>
      </c>
      <c r="B18" s="5" t="s">
        <v>34</v>
      </c>
      <c r="C18" s="90"/>
      <c r="D18" s="107">
        <f>投入係数表!AJ18</f>
        <v>3.1419722608734682E-4</v>
      </c>
      <c r="E18" s="110">
        <f t="shared" si="9"/>
        <v>3.1419722608734685E-2</v>
      </c>
      <c r="F18" s="85">
        <f>分析係数表!C21</f>
        <v>0.22087867795243854</v>
      </c>
      <c r="G18" s="110">
        <f t="shared" si="0"/>
        <v>6.9399467914496608E-3</v>
      </c>
      <c r="H18" s="110">
        <v>2.0959546458045625E-2</v>
      </c>
      <c r="I18" s="110">
        <f t="shared" si="1"/>
        <v>2.0959546458045625E-2</v>
      </c>
      <c r="J18" s="85">
        <f>分析係数表!G21</f>
        <v>0.28511270745603173</v>
      </c>
      <c r="K18" s="111">
        <f t="shared" si="2"/>
        <v>5.9758330377038685E-3</v>
      </c>
      <c r="L18" s="79"/>
      <c r="M18" s="80"/>
      <c r="N18" s="81">
        <f>分析係数表!H21</f>
        <v>9.8944274200520651E-4</v>
      </c>
      <c r="O18" s="82">
        <f t="shared" si="3"/>
        <v>2.934911602543901E-2</v>
      </c>
      <c r="P18" s="76">
        <f>分析係数表!C21</f>
        <v>0.22087867795243854</v>
      </c>
      <c r="Q18" s="82">
        <f t="shared" si="4"/>
        <v>6.4825939467716958E-3</v>
      </c>
      <c r="R18" s="83">
        <v>1.9688087482926324E-2</v>
      </c>
      <c r="S18" s="84">
        <f t="shared" si="5"/>
        <v>4.0647633940971949E-2</v>
      </c>
      <c r="T18" s="85">
        <f>分析係数表!F21</f>
        <v>0.42531582858558337</v>
      </c>
      <c r="U18" s="86">
        <f t="shared" si="6"/>
        <v>1.7288082109647964E-2</v>
      </c>
      <c r="V18" s="87">
        <f>分析係数表!D21</f>
        <v>6.1431756254644539E-2</v>
      </c>
      <c r="W18" s="167">
        <f t="shared" si="7"/>
        <v>0</v>
      </c>
      <c r="X18" s="76">
        <f>分析係数表!E21</f>
        <v>5.1523408471637354E-2</v>
      </c>
      <c r="Y18" s="166">
        <f t="shared" si="8"/>
        <v>0</v>
      </c>
    </row>
    <row r="19" spans="1:25" x14ac:dyDescent="0.2">
      <c r="A19" s="6" t="s">
        <v>7</v>
      </c>
      <c r="B19" s="5" t="s">
        <v>269</v>
      </c>
      <c r="C19" s="90"/>
      <c r="D19" s="107">
        <f>投入係数表!AJ19</f>
        <v>0</v>
      </c>
      <c r="E19" s="110">
        <f t="shared" si="9"/>
        <v>0</v>
      </c>
      <c r="F19" s="85">
        <f>分析係数表!C22</f>
        <v>2.2900763358778664E-2</v>
      </c>
      <c r="G19" s="110">
        <f t="shared" si="0"/>
        <v>0</v>
      </c>
      <c r="H19" s="110">
        <v>7.4930603173349293E-4</v>
      </c>
      <c r="I19" s="110">
        <f t="shared" si="1"/>
        <v>7.4930603173349293E-4</v>
      </c>
      <c r="J19" s="85">
        <f>分析係数表!G22</f>
        <v>0.19537275064267351</v>
      </c>
      <c r="K19" s="111">
        <f t="shared" si="2"/>
        <v>1.4639398049291893E-4</v>
      </c>
      <c r="L19" s="79"/>
      <c r="M19" s="80"/>
      <c r="N19" s="81">
        <f>分析係数表!H22</f>
        <v>4.8031201068213912E-5</v>
      </c>
      <c r="O19" s="82">
        <f t="shared" si="3"/>
        <v>1.4247143701669423E-3</v>
      </c>
      <c r="P19" s="76">
        <f>分析係数表!C22</f>
        <v>2.2900763358778664E-2</v>
      </c>
      <c r="Q19" s="82">
        <f t="shared" si="4"/>
        <v>3.2627046645044534E-5</v>
      </c>
      <c r="R19" s="83">
        <v>4.108080160068415E-4</v>
      </c>
      <c r="S19" s="84">
        <f t="shared" si="5"/>
        <v>1.1601140477403345E-3</v>
      </c>
      <c r="T19" s="85">
        <f>分析係数表!F22</f>
        <v>0.41388174807197942</v>
      </c>
      <c r="U19" s="86">
        <f t="shared" si="6"/>
        <v>4.8015003004162944E-4</v>
      </c>
      <c r="V19" s="87">
        <f>分析係数表!D22</f>
        <v>2.313624678663239E-2</v>
      </c>
      <c r="W19" s="167">
        <f t="shared" si="7"/>
        <v>0</v>
      </c>
      <c r="X19" s="76">
        <f>分析係数表!E22</f>
        <v>1.713796058269066E-2</v>
      </c>
      <c r="Y19" s="166">
        <f t="shared" si="8"/>
        <v>0</v>
      </c>
    </row>
    <row r="20" spans="1:25" x14ac:dyDescent="0.2">
      <c r="A20" s="6" t="s">
        <v>8</v>
      </c>
      <c r="B20" s="5" t="s">
        <v>270</v>
      </c>
      <c r="C20" s="90"/>
      <c r="D20" s="107">
        <f>投入係数表!AJ20</f>
        <v>0</v>
      </c>
      <c r="E20" s="110">
        <f t="shared" si="9"/>
        <v>0</v>
      </c>
      <c r="F20" s="85">
        <f>分析係数表!C23</f>
        <v>0</v>
      </c>
      <c r="G20" s="110">
        <f t="shared" si="0"/>
        <v>0</v>
      </c>
      <c r="H20" s="110">
        <v>0</v>
      </c>
      <c r="I20" s="110">
        <f t="shared" si="1"/>
        <v>0</v>
      </c>
      <c r="J20" s="85">
        <f>分析係数表!G23</f>
        <v>0.21568627450980393</v>
      </c>
      <c r="K20" s="111">
        <f t="shared" si="2"/>
        <v>0</v>
      </c>
      <c r="L20" s="79"/>
      <c r="M20" s="80"/>
      <c r="N20" s="81">
        <f>分析係数表!H23</f>
        <v>2.8818720640928347E-5</v>
      </c>
      <c r="O20" s="82">
        <f t="shared" si="3"/>
        <v>8.548286221001654E-4</v>
      </c>
      <c r="P20" s="76">
        <f>分析係数表!C23</f>
        <v>0</v>
      </c>
      <c r="Q20" s="82">
        <f t="shared" si="4"/>
        <v>0</v>
      </c>
      <c r="R20" s="83">
        <v>0</v>
      </c>
      <c r="S20" s="84">
        <f t="shared" si="5"/>
        <v>0</v>
      </c>
      <c r="T20" s="85">
        <f>分析係数表!F23</f>
        <v>0.44049247606019154</v>
      </c>
      <c r="U20" s="86">
        <f t="shared" si="6"/>
        <v>0</v>
      </c>
      <c r="V20" s="87">
        <f>分析係数表!D23</f>
        <v>5.6087551299589603E-2</v>
      </c>
      <c r="W20" s="167">
        <f t="shared" si="7"/>
        <v>0</v>
      </c>
      <c r="X20" s="76">
        <f>分析係数表!E23</f>
        <v>5.0615595075239397E-2</v>
      </c>
      <c r="Y20" s="166">
        <f t="shared" si="8"/>
        <v>0</v>
      </c>
    </row>
    <row r="21" spans="1:25" x14ac:dyDescent="0.2">
      <c r="A21" s="6" t="s">
        <v>9</v>
      </c>
      <c r="B21" s="5" t="s">
        <v>271</v>
      </c>
      <c r="C21" s="90"/>
      <c r="D21" s="107">
        <f>投入係数表!AJ21</f>
        <v>1.4093989855918129E-2</v>
      </c>
      <c r="E21" s="110">
        <f t="shared" si="9"/>
        <v>1.409398985591813</v>
      </c>
      <c r="F21" s="85">
        <f>分析係数表!C24</f>
        <v>0.12778993435448582</v>
      </c>
      <c r="G21" s="110">
        <f t="shared" si="0"/>
        <v>0.1801070038480567</v>
      </c>
      <c r="H21" s="110">
        <v>0.1876186128826072</v>
      </c>
      <c r="I21" s="110">
        <f t="shared" si="1"/>
        <v>0.1876186128826072</v>
      </c>
      <c r="J21" s="85">
        <f>分析係数表!G24</f>
        <v>0.20582120582120583</v>
      </c>
      <c r="K21" s="111">
        <f t="shared" si="2"/>
        <v>3.8615889138000237E-2</v>
      </c>
      <c r="L21" s="79"/>
      <c r="M21" s="80"/>
      <c r="N21" s="81">
        <f>分析係数表!H24</f>
        <v>3.7464336833206854E-4</v>
      </c>
      <c r="O21" s="82">
        <f t="shared" si="3"/>
        <v>1.111277208730215E-2</v>
      </c>
      <c r="P21" s="76">
        <f>分析係数表!C24</f>
        <v>0.12778993435448582</v>
      </c>
      <c r="Q21" s="82">
        <f t="shared" si="4"/>
        <v>1.420100415532704E-3</v>
      </c>
      <c r="R21" s="83">
        <v>8.1219603915508032E-3</v>
      </c>
      <c r="S21" s="84">
        <f t="shared" si="5"/>
        <v>0.195740573274158</v>
      </c>
      <c r="T21" s="85">
        <f>分析係数表!F24</f>
        <v>0.38877338877338879</v>
      </c>
      <c r="U21" s="86">
        <f t="shared" si="6"/>
        <v>7.6098725992240226E-2</v>
      </c>
      <c r="V21" s="87">
        <f>分析係数表!D24</f>
        <v>2.0790020790020791E-3</v>
      </c>
      <c r="W21" s="167">
        <f t="shared" si="7"/>
        <v>0</v>
      </c>
      <c r="X21" s="76">
        <f>分析係数表!E24</f>
        <v>0</v>
      </c>
      <c r="Y21" s="166">
        <f t="shared" si="8"/>
        <v>0</v>
      </c>
    </row>
    <row r="22" spans="1:25" x14ac:dyDescent="0.2">
      <c r="A22" s="6" t="s">
        <v>10</v>
      </c>
      <c r="B22" s="5" t="s">
        <v>272</v>
      </c>
      <c r="C22" s="90"/>
      <c r="D22" s="107">
        <f>投入係数表!AJ22</f>
        <v>0</v>
      </c>
      <c r="E22" s="110">
        <f t="shared" si="9"/>
        <v>0</v>
      </c>
      <c r="F22" s="85">
        <f>分析係数表!C25</f>
        <v>1.1170547514159801E-2</v>
      </c>
      <c r="G22" s="110">
        <f t="shared" si="0"/>
        <v>0</v>
      </c>
      <c r="H22" s="110">
        <v>8.380503454353083E-4</v>
      </c>
      <c r="I22" s="110">
        <f t="shared" si="1"/>
        <v>8.380503454353083E-4</v>
      </c>
      <c r="J22" s="85">
        <f>分析係数表!G25</f>
        <v>0.19560185185185186</v>
      </c>
      <c r="K22" s="111">
        <f t="shared" si="2"/>
        <v>1.6392419951223044E-4</v>
      </c>
      <c r="L22" s="79"/>
      <c r="M22" s="80"/>
      <c r="N22" s="81">
        <f>分析係数表!H25</f>
        <v>5.4755569217763858E-4</v>
      </c>
      <c r="O22" s="82">
        <f t="shared" si="3"/>
        <v>1.6241743819903141E-2</v>
      </c>
      <c r="P22" s="76">
        <f>分析係数表!C25</f>
        <v>1.1170547514159801E-2</v>
      </c>
      <c r="Q22" s="82">
        <f t="shared" si="4"/>
        <v>1.8142917105303934E-4</v>
      </c>
      <c r="R22" s="83">
        <v>1.8723985039653106E-3</v>
      </c>
      <c r="S22" s="84">
        <f t="shared" si="5"/>
        <v>2.7104488494006191E-3</v>
      </c>
      <c r="T22" s="85">
        <f>分析係数表!F25</f>
        <v>0.34722222222222221</v>
      </c>
      <c r="U22" s="86">
        <f t="shared" si="6"/>
        <v>9.4112807270854823E-4</v>
      </c>
      <c r="V22" s="87">
        <f>分析係数表!D25</f>
        <v>0.24652777777777779</v>
      </c>
      <c r="W22" s="167">
        <f t="shared" si="7"/>
        <v>0</v>
      </c>
      <c r="X22" s="76">
        <f>分析係数表!E25</f>
        <v>0.22337962962962962</v>
      </c>
      <c r="Y22" s="166">
        <f t="shared" si="8"/>
        <v>0</v>
      </c>
    </row>
    <row r="23" spans="1:25" x14ac:dyDescent="0.2">
      <c r="A23" s="6" t="s">
        <v>11</v>
      </c>
      <c r="B23" s="5" t="s">
        <v>35</v>
      </c>
      <c r="C23" s="90"/>
      <c r="D23" s="107">
        <f>投入係数表!AJ23</f>
        <v>8.9770636024956243E-5</v>
      </c>
      <c r="E23" s="110">
        <f t="shared" si="9"/>
        <v>8.977063602495625E-3</v>
      </c>
      <c r="F23" s="85">
        <f>分析係数表!C26</f>
        <v>0.68426150121065377</v>
      </c>
      <c r="G23" s="110">
        <f t="shared" si="0"/>
        <v>6.1426590171071759E-3</v>
      </c>
      <c r="H23" s="110">
        <v>2.6474969445619913E-2</v>
      </c>
      <c r="I23" s="110">
        <f t="shared" si="1"/>
        <v>2.6474969445619913E-2</v>
      </c>
      <c r="J23" s="85">
        <f>分析係数表!G26</f>
        <v>0.19646752810874307</v>
      </c>
      <c r="K23" s="111">
        <f t="shared" si="2"/>
        <v>5.2014718037354446E-3</v>
      </c>
      <c r="L23" s="79"/>
      <c r="M23" s="80"/>
      <c r="N23" s="81">
        <f>分析係数表!H26</f>
        <v>1.1546700736798624E-2</v>
      </c>
      <c r="O23" s="82">
        <f t="shared" si="3"/>
        <v>0.34250133458813292</v>
      </c>
      <c r="P23" s="76">
        <f>分析係数表!C26</f>
        <v>0.68426150121065377</v>
      </c>
      <c r="Q23" s="82">
        <f t="shared" si="4"/>
        <v>0.23436047737192825</v>
      </c>
      <c r="R23" s="83">
        <v>0.26866459003568038</v>
      </c>
      <c r="S23" s="84">
        <f t="shared" si="5"/>
        <v>0.29513955948130027</v>
      </c>
      <c r="T23" s="85">
        <f>分析係数表!F26</f>
        <v>0.33441013592884711</v>
      </c>
      <c r="U23" s="86">
        <f t="shared" si="6"/>
        <v>9.8697660204121684E-2</v>
      </c>
      <c r="V23" s="87">
        <f>分析係数表!D26</f>
        <v>3.0416177210941434E-2</v>
      </c>
      <c r="W23" s="167">
        <f t="shared" si="7"/>
        <v>0</v>
      </c>
      <c r="X23" s="76">
        <f>分析係数表!E26</f>
        <v>3.3227051518711193E-2</v>
      </c>
      <c r="Y23" s="166">
        <f t="shared" si="8"/>
        <v>0</v>
      </c>
    </row>
    <row r="24" spans="1:25" x14ac:dyDescent="0.2">
      <c r="A24" s="6" t="s">
        <v>12</v>
      </c>
      <c r="B24" s="5" t="s">
        <v>366</v>
      </c>
      <c r="C24" s="90"/>
      <c r="D24" s="107">
        <f>投入係数表!AJ24</f>
        <v>0</v>
      </c>
      <c r="E24" s="110">
        <f t="shared" si="9"/>
        <v>0</v>
      </c>
      <c r="F24" s="85">
        <f>分析係数表!C27</f>
        <v>0.55841188231933736</v>
      </c>
      <c r="G24" s="110">
        <f t="shared" si="0"/>
        <v>0</v>
      </c>
      <c r="H24" s="110">
        <v>1.8581685340803525E-3</v>
      </c>
      <c r="I24" s="110">
        <f t="shared" si="1"/>
        <v>1.8581685340803525E-3</v>
      </c>
      <c r="J24" s="85">
        <f>分析係数表!G27</f>
        <v>0.17085913312693499</v>
      </c>
      <c r="K24" s="111">
        <f t="shared" si="2"/>
        <v>3.1748506493671659E-4</v>
      </c>
      <c r="L24" s="79"/>
      <c r="M24" s="80"/>
      <c r="N24" s="81">
        <f>分析係数表!H27</f>
        <v>1.1844494183421551E-2</v>
      </c>
      <c r="O24" s="82">
        <f t="shared" si="3"/>
        <v>0.35133456368316796</v>
      </c>
      <c r="P24" s="76">
        <f>分析係数表!C27</f>
        <v>0.55841188231933736</v>
      </c>
      <c r="Q24" s="82">
        <f t="shared" si="4"/>
        <v>0.19618939503016092</v>
      </c>
      <c r="R24" s="83">
        <v>0.20084224001931969</v>
      </c>
      <c r="S24" s="84">
        <f t="shared" si="5"/>
        <v>0.20270040855340005</v>
      </c>
      <c r="T24" s="85">
        <f>分析係数表!F27</f>
        <v>0.32159442724458204</v>
      </c>
      <c r="U24" s="86">
        <f t="shared" si="6"/>
        <v>6.518732179097346E-2</v>
      </c>
      <c r="V24" s="87">
        <f>分析係数表!D27</f>
        <v>0</v>
      </c>
      <c r="W24" s="167">
        <f t="shared" si="7"/>
        <v>0</v>
      </c>
      <c r="X24" s="76">
        <f>分析係数表!E27</f>
        <v>0</v>
      </c>
      <c r="Y24" s="166">
        <f t="shared" si="8"/>
        <v>0</v>
      </c>
    </row>
    <row r="25" spans="1:25" x14ac:dyDescent="0.2">
      <c r="A25" s="6" t="s">
        <v>13</v>
      </c>
      <c r="B25" s="5" t="s">
        <v>192</v>
      </c>
      <c r="C25" s="90"/>
      <c r="D25" s="107">
        <f>投入係数表!AJ25</f>
        <v>0</v>
      </c>
      <c r="E25" s="110">
        <f t="shared" si="9"/>
        <v>0</v>
      </c>
      <c r="F25" s="85">
        <f>分析係数表!C28</f>
        <v>4.6678935921030562E-2</v>
      </c>
      <c r="G25" s="110">
        <f t="shared" si="0"/>
        <v>0</v>
      </c>
      <c r="H25" s="110">
        <v>3.7668193370424979E-3</v>
      </c>
      <c r="I25" s="110">
        <f t="shared" si="1"/>
        <v>3.7668193370424979E-3</v>
      </c>
      <c r="J25" s="85">
        <f>分析係数表!G28</f>
        <v>0.12480417754569191</v>
      </c>
      <c r="K25" s="111">
        <f t="shared" si="2"/>
        <v>4.7011478932279738E-4</v>
      </c>
      <c r="L25" s="79"/>
      <c r="M25" s="80"/>
      <c r="N25" s="81">
        <f>分析係数表!H28</f>
        <v>2.1854196486037331E-2</v>
      </c>
      <c r="O25" s="82">
        <f t="shared" si="3"/>
        <v>0.64824503842595882</v>
      </c>
      <c r="P25" s="76">
        <f>分析係数表!C28</f>
        <v>4.6678935921030562E-2</v>
      </c>
      <c r="Q25" s="82">
        <f t="shared" si="4"/>
        <v>3.0259388609811325E-2</v>
      </c>
      <c r="R25" s="83">
        <v>3.2597508307938831E-2</v>
      </c>
      <c r="S25" s="84">
        <f t="shared" si="5"/>
        <v>3.6364327644981327E-2</v>
      </c>
      <c r="T25" s="85">
        <f>分析係数表!F28</f>
        <v>0.21409921671018275</v>
      </c>
      <c r="U25" s="86">
        <f t="shared" si="6"/>
        <v>7.7855740649829469E-3</v>
      </c>
      <c r="V25" s="87">
        <f>分析係数表!D28</f>
        <v>3.7075718015665796E-2</v>
      </c>
      <c r="W25" s="167">
        <f t="shared" si="7"/>
        <v>0</v>
      </c>
      <c r="X25" s="76">
        <f>分析係数表!E28</f>
        <v>3.3420365535248041E-2</v>
      </c>
      <c r="Y25" s="166">
        <f t="shared" si="8"/>
        <v>0</v>
      </c>
    </row>
    <row r="26" spans="1:25" x14ac:dyDescent="0.2">
      <c r="A26" s="6" t="s">
        <v>14</v>
      </c>
      <c r="B26" s="5" t="s">
        <v>50</v>
      </c>
      <c r="C26" s="90"/>
      <c r="D26" s="107">
        <f>投入係数表!AJ26</f>
        <v>3.1868575788859465E-3</v>
      </c>
      <c r="E26" s="110">
        <f t="shared" si="9"/>
        <v>0.31868575788859466</v>
      </c>
      <c r="F26" s="85">
        <f>分析係数表!C29</f>
        <v>0.714898177920686</v>
      </c>
      <c r="G26" s="110">
        <f t="shared" si="0"/>
        <v>0.2278278676438292</v>
      </c>
      <c r="H26" s="110">
        <v>0.36557220734009649</v>
      </c>
      <c r="I26" s="110">
        <f t="shared" si="1"/>
        <v>0.36557220734009649</v>
      </c>
      <c r="J26" s="85">
        <f>分析係数表!G29</f>
        <v>0.2589450092051549</v>
      </c>
      <c r="K26" s="111">
        <f t="shared" si="2"/>
        <v>9.4663098594830075E-2</v>
      </c>
      <c r="L26" s="79"/>
      <c r="M26" s="80"/>
      <c r="N26" s="81">
        <f>分析係数表!H29</f>
        <v>1.0662926637143489E-2</v>
      </c>
      <c r="O26" s="82">
        <f t="shared" si="3"/>
        <v>0.31628659017706118</v>
      </c>
      <c r="P26" s="76">
        <f>分析係数表!C29</f>
        <v>0.714898177920686</v>
      </c>
      <c r="Q26" s="82">
        <f t="shared" si="4"/>
        <v>0.22611270701832778</v>
      </c>
      <c r="R26" s="83">
        <v>0.38159085083579936</v>
      </c>
      <c r="S26" s="84">
        <f t="shared" si="5"/>
        <v>0.7471630581758959</v>
      </c>
      <c r="T26" s="85">
        <f>分析係数表!F29</f>
        <v>0.37284879532538223</v>
      </c>
      <c r="U26" s="86">
        <f t="shared" si="6"/>
        <v>0.27857884615251127</v>
      </c>
      <c r="V26" s="87">
        <f>分析係数表!D29</f>
        <v>6.5236532458176578E-3</v>
      </c>
      <c r="W26" s="167">
        <f t="shared" si="7"/>
        <v>0</v>
      </c>
      <c r="X26" s="76">
        <f>分析係数表!E29</f>
        <v>4.8026895061234294E-3</v>
      </c>
      <c r="Y26" s="166">
        <f t="shared" si="8"/>
        <v>0</v>
      </c>
    </row>
    <row r="27" spans="1:25" x14ac:dyDescent="0.2">
      <c r="A27" s="6" t="s">
        <v>15</v>
      </c>
      <c r="B27" s="5" t="s">
        <v>36</v>
      </c>
      <c r="C27" s="90"/>
      <c r="D27" s="107">
        <f>投入係数表!AJ27</f>
        <v>2.1993805826114278E-3</v>
      </c>
      <c r="E27" s="110">
        <f t="shared" si="9"/>
        <v>0.21993805826114277</v>
      </c>
      <c r="F27" s="85">
        <f>分析係数表!C30</f>
        <v>1</v>
      </c>
      <c r="G27" s="110">
        <f t="shared" si="0"/>
        <v>0.21993805826114277</v>
      </c>
      <c r="H27" s="110">
        <v>0.28577926817484761</v>
      </c>
      <c r="I27" s="110">
        <f t="shared" si="1"/>
        <v>0.28577926817484761</v>
      </c>
      <c r="J27" s="85">
        <f>分析係数表!G30</f>
        <v>0.34457852549986789</v>
      </c>
      <c r="K27" s="111">
        <f t="shared" si="2"/>
        <v>9.8473398846120316E-2</v>
      </c>
      <c r="L27" s="79"/>
      <c r="M27" s="80"/>
      <c r="N27" s="81">
        <f>分析係数表!H30</f>
        <v>0</v>
      </c>
      <c r="O27" s="82">
        <f t="shared" si="3"/>
        <v>0</v>
      </c>
      <c r="P27" s="76">
        <f>分析係数表!C30</f>
        <v>1</v>
      </c>
      <c r="Q27" s="82">
        <f t="shared" si="4"/>
        <v>0</v>
      </c>
      <c r="R27" s="83">
        <v>6.2297011759855268E-2</v>
      </c>
      <c r="S27" s="84">
        <f t="shared" si="5"/>
        <v>0.34807627993470286</v>
      </c>
      <c r="T27" s="85">
        <f>分析係数表!F30</f>
        <v>0.44032414339822074</v>
      </c>
      <c r="U27" s="86">
        <f t="shared" si="6"/>
        <v>0.15326638979948731</v>
      </c>
      <c r="V27" s="87">
        <f>分析係数表!D30</f>
        <v>0.11177662291905223</v>
      </c>
      <c r="W27" s="167">
        <f t="shared" si="7"/>
        <v>0</v>
      </c>
      <c r="X27" s="76">
        <f>分析係数表!E30</f>
        <v>7.5662820399894304E-2</v>
      </c>
      <c r="Y27" s="166">
        <f t="shared" si="8"/>
        <v>0</v>
      </c>
    </row>
    <row r="28" spans="1:25" x14ac:dyDescent="0.2">
      <c r="A28" s="6" t="s">
        <v>16</v>
      </c>
      <c r="B28" s="5" t="s">
        <v>193</v>
      </c>
      <c r="C28" s="90"/>
      <c r="D28" s="107">
        <f>投入係数表!AJ28</f>
        <v>1.0592935050944836E-2</v>
      </c>
      <c r="E28" s="110">
        <f t="shared" si="9"/>
        <v>1.0592935050944836</v>
      </c>
      <c r="F28" s="85">
        <f>分析係数表!C31</f>
        <v>0.96265092809515229</v>
      </c>
      <c r="G28" s="110">
        <f t="shared" si="0"/>
        <v>1.0197298758043716</v>
      </c>
      <c r="H28" s="110">
        <v>1.300723228795009</v>
      </c>
      <c r="I28" s="110">
        <f t="shared" si="1"/>
        <v>1.300723228795009</v>
      </c>
      <c r="J28" s="85">
        <f>分析係数表!G31</f>
        <v>7.0888135593220339E-2</v>
      </c>
      <c r="K28" s="111">
        <f t="shared" si="2"/>
        <v>9.2205844612071958E-2</v>
      </c>
      <c r="L28" s="79"/>
      <c r="M28" s="80"/>
      <c r="N28" s="81">
        <f>分析係数表!H31</f>
        <v>2.4361425181798096E-2</v>
      </c>
      <c r="O28" s="82">
        <f t="shared" si="3"/>
        <v>0.72261512854867316</v>
      </c>
      <c r="P28" s="76">
        <f>分析係数表!C31</f>
        <v>0.96265092809515229</v>
      </c>
      <c r="Q28" s="82">
        <f t="shared" si="4"/>
        <v>0.69562612415297798</v>
      </c>
      <c r="R28" s="83">
        <v>0.98945584387064478</v>
      </c>
      <c r="S28" s="84">
        <f t="shared" si="5"/>
        <v>2.2901790726656537</v>
      </c>
      <c r="T28" s="85">
        <f>分析係数表!F31</f>
        <v>0.34461468926553673</v>
      </c>
      <c r="U28" s="86">
        <f t="shared" si="6"/>
        <v>0.78922934948910928</v>
      </c>
      <c r="V28" s="87">
        <f>分析係数表!D31</f>
        <v>2.2598870056497176E-3</v>
      </c>
      <c r="W28" s="167">
        <f t="shared" si="7"/>
        <v>0</v>
      </c>
      <c r="X28" s="76">
        <f>分析係数表!E31</f>
        <v>1.9706214689265535E-3</v>
      </c>
      <c r="Y28" s="166">
        <f t="shared" si="8"/>
        <v>0</v>
      </c>
    </row>
    <row r="29" spans="1:25" x14ac:dyDescent="0.2">
      <c r="A29" s="6" t="s">
        <v>17</v>
      </c>
      <c r="B29" s="5" t="s">
        <v>273</v>
      </c>
      <c r="C29" s="90"/>
      <c r="D29" s="107">
        <f>投入係数表!AJ29</f>
        <v>4.4885318012478116E-3</v>
      </c>
      <c r="E29" s="110">
        <f t="shared" si="9"/>
        <v>0.44885318012478115</v>
      </c>
      <c r="F29" s="85">
        <f>分析係数表!C32</f>
        <v>0.97339246119733924</v>
      </c>
      <c r="G29" s="110">
        <f t="shared" si="0"/>
        <v>0.43691030171791334</v>
      </c>
      <c r="H29" s="110">
        <v>0.50676267441434408</v>
      </c>
      <c r="I29" s="110">
        <f t="shared" si="1"/>
        <v>0.50676267441434408</v>
      </c>
      <c r="J29" s="85">
        <f>分析係数表!G32</f>
        <v>0.14027149321266968</v>
      </c>
      <c r="K29" s="111">
        <f t="shared" si="2"/>
        <v>7.1084357044546007E-2</v>
      </c>
      <c r="L29" s="79"/>
      <c r="M29" s="80"/>
      <c r="N29" s="81">
        <f>分析係数表!H32</f>
        <v>6.9260991940364464E-3</v>
      </c>
      <c r="O29" s="82">
        <f t="shared" si="3"/>
        <v>0.20544381217807309</v>
      </c>
      <c r="P29" s="76">
        <f>分析係数表!C32</f>
        <v>0.97339246119733924</v>
      </c>
      <c r="Q29" s="82">
        <f t="shared" si="4"/>
        <v>0.19997745797377847</v>
      </c>
      <c r="R29" s="83">
        <v>0.26884148507496092</v>
      </c>
      <c r="S29" s="84">
        <f t="shared" si="5"/>
        <v>0.77560415948930506</v>
      </c>
      <c r="T29" s="85">
        <f>分析係数表!F32</f>
        <v>0.48190045248868779</v>
      </c>
      <c r="U29" s="86">
        <f t="shared" si="6"/>
        <v>0.37376399541000449</v>
      </c>
      <c r="V29" s="87">
        <f>分析係数表!D32</f>
        <v>3.0542986425339366E-2</v>
      </c>
      <c r="W29" s="167">
        <f t="shared" si="7"/>
        <v>0</v>
      </c>
      <c r="X29" s="76">
        <f>分析係数表!E32</f>
        <v>4.6380090497737558E-2</v>
      </c>
      <c r="Y29" s="166">
        <f t="shared" si="8"/>
        <v>0</v>
      </c>
    </row>
    <row r="30" spans="1:25" x14ac:dyDescent="0.2">
      <c r="A30" s="6" t="s">
        <v>18</v>
      </c>
      <c r="B30" s="5" t="s">
        <v>274</v>
      </c>
      <c r="C30" s="90"/>
      <c r="D30" s="107">
        <f>投入係数表!AJ30</f>
        <v>3.6805960770232059E-3</v>
      </c>
      <c r="E30" s="110">
        <f t="shared" si="9"/>
        <v>0.3680596077023206</v>
      </c>
      <c r="F30" s="85">
        <f>分析係数表!C33</f>
        <v>0.73613503272476755</v>
      </c>
      <c r="G30" s="110">
        <f t="shared" si="0"/>
        <v>0.27094157136061287</v>
      </c>
      <c r="H30" s="110">
        <v>0.30859124483947697</v>
      </c>
      <c r="I30" s="110">
        <f t="shared" si="1"/>
        <v>0.30859124483947697</v>
      </c>
      <c r="J30" s="85">
        <f>分析係数表!G33</f>
        <v>0.507239607659972</v>
      </c>
      <c r="K30" s="111">
        <f t="shared" si="2"/>
        <v>0.15652970195967866</v>
      </c>
      <c r="L30" s="79"/>
      <c r="M30" s="80"/>
      <c r="N30" s="81">
        <f>分析係数表!H33</f>
        <v>1.0278677028597778E-3</v>
      </c>
      <c r="O30" s="82">
        <f t="shared" si="3"/>
        <v>3.0488887521572566E-2</v>
      </c>
      <c r="P30" s="76">
        <f>分析係数表!C33</f>
        <v>0.73613503272476755</v>
      </c>
      <c r="Q30" s="82">
        <f t="shared" si="4"/>
        <v>2.2443938213434579E-2</v>
      </c>
      <c r="R30" s="83">
        <v>0.10813739399725578</v>
      </c>
      <c r="S30" s="84">
        <f t="shared" si="5"/>
        <v>0.41672863883673272</v>
      </c>
      <c r="T30" s="85">
        <f>分析係数表!F33</f>
        <v>0.64409154600653895</v>
      </c>
      <c r="U30" s="86">
        <f t="shared" si="6"/>
        <v>0.26841139325355179</v>
      </c>
      <c r="V30" s="87">
        <f>分析係数表!D33</f>
        <v>0.11583372255955161</v>
      </c>
      <c r="W30" s="167">
        <f t="shared" si="7"/>
        <v>0</v>
      </c>
      <c r="X30" s="76">
        <f>分析係数表!E33</f>
        <v>0.11116300794021486</v>
      </c>
      <c r="Y30" s="166">
        <f t="shared" si="8"/>
        <v>0</v>
      </c>
    </row>
    <row r="31" spans="1:25" x14ac:dyDescent="0.2">
      <c r="A31" s="6" t="s">
        <v>19</v>
      </c>
      <c r="B31" s="5" t="s">
        <v>275</v>
      </c>
      <c r="C31" s="90"/>
      <c r="D31" s="107">
        <f>投入係数表!AJ31</f>
        <v>6.3063871807531757E-2</v>
      </c>
      <c r="E31" s="110">
        <f t="shared" si="9"/>
        <v>6.3063871807531759</v>
      </c>
      <c r="F31" s="85">
        <f>分析係数表!C34</f>
        <v>0.16452089215864052</v>
      </c>
      <c r="G31" s="110">
        <f t="shared" si="0"/>
        <v>1.0375324452753263</v>
      </c>
      <c r="H31" s="110">
        <v>1.1042074180478889</v>
      </c>
      <c r="I31" s="110">
        <f t="shared" si="1"/>
        <v>1.1042074180478889</v>
      </c>
      <c r="J31" s="85">
        <f>分析係数表!G34</f>
        <v>0.42495687176538238</v>
      </c>
      <c r="K31" s="111">
        <f t="shared" si="2"/>
        <v>0.46924053015376072</v>
      </c>
      <c r="L31" s="79"/>
      <c r="M31" s="80"/>
      <c r="N31" s="81">
        <f>分析係数表!H34</f>
        <v>0.1722879182316833</v>
      </c>
      <c r="O31" s="82">
        <f t="shared" si="3"/>
        <v>5.110450445788822</v>
      </c>
      <c r="P31" s="76">
        <f>分析係数表!C34</f>
        <v>0.16452089215864052</v>
      </c>
      <c r="Q31" s="82">
        <f t="shared" si="4"/>
        <v>0.84077586667369919</v>
      </c>
      <c r="R31" s="83">
        <v>0.9451709799030239</v>
      </c>
      <c r="S31" s="84">
        <f t="shared" si="5"/>
        <v>2.049378397950913</v>
      </c>
      <c r="T31" s="85">
        <f>分析係数表!F34</f>
        <v>0.6985815602836879</v>
      </c>
      <c r="U31" s="86">
        <f t="shared" si="6"/>
        <v>1.4316579588522336</v>
      </c>
      <c r="V31" s="87">
        <f>分析係数表!D34</f>
        <v>0.35882691201840139</v>
      </c>
      <c r="W31" s="167">
        <f t="shared" si="7"/>
        <v>1</v>
      </c>
      <c r="X31" s="76">
        <f>分析係数表!E34</f>
        <v>0.25177304964539005</v>
      </c>
      <c r="Y31" s="166">
        <f t="shared" si="8"/>
        <v>1</v>
      </c>
    </row>
    <row r="32" spans="1:25" x14ac:dyDescent="0.2">
      <c r="A32" s="6" t="s">
        <v>20</v>
      </c>
      <c r="B32" s="5" t="s">
        <v>37</v>
      </c>
      <c r="C32" s="90"/>
      <c r="D32" s="107">
        <f>投入係数表!AJ32</f>
        <v>6.8674536559091524E-3</v>
      </c>
      <c r="E32" s="110">
        <f t="shared" si="9"/>
        <v>0.68674536559091526</v>
      </c>
      <c r="F32" s="85">
        <f>分析係数表!C35</f>
        <v>0.4086737714624038</v>
      </c>
      <c r="G32" s="110">
        <f t="shared" si="0"/>
        <v>0.28065481859036667</v>
      </c>
      <c r="H32" s="110">
        <v>0.38466410768794229</v>
      </c>
      <c r="I32" s="110">
        <f t="shared" si="1"/>
        <v>0.38466410768794229</v>
      </c>
      <c r="J32" s="85">
        <f>分析係数表!G35</f>
        <v>0.3140916808149406</v>
      </c>
      <c r="K32" s="111">
        <f t="shared" si="2"/>
        <v>0.12081979613288511</v>
      </c>
      <c r="L32" s="79"/>
      <c r="M32" s="80"/>
      <c r="N32" s="81">
        <f>分析係数表!H35</f>
        <v>6.449629679439764E-2</v>
      </c>
      <c r="O32" s="82">
        <f t="shared" si="3"/>
        <v>1.9131064562601701</v>
      </c>
      <c r="P32" s="76">
        <f>分析係数表!C35</f>
        <v>0.4086737714624038</v>
      </c>
      <c r="Q32" s="82">
        <f t="shared" si="4"/>
        <v>0.78183643068891795</v>
      </c>
      <c r="R32" s="83">
        <v>0.88508652500187557</v>
      </c>
      <c r="S32" s="84">
        <f t="shared" si="5"/>
        <v>1.2697506326898178</v>
      </c>
      <c r="T32" s="85">
        <f>分析係数表!F35</f>
        <v>0.64261460101867574</v>
      </c>
      <c r="U32" s="86">
        <f t="shared" si="6"/>
        <v>0.81596029621917832</v>
      </c>
      <c r="V32" s="87">
        <f>分析係数表!D35</f>
        <v>5.9932088285229203E-2</v>
      </c>
      <c r="W32" s="167">
        <f t="shared" si="7"/>
        <v>0</v>
      </c>
      <c r="X32" s="76">
        <f>分析係数表!E35</f>
        <v>5.2631578947368418E-2</v>
      </c>
      <c r="Y32" s="166">
        <f t="shared" si="8"/>
        <v>0</v>
      </c>
    </row>
    <row r="33" spans="1:25" x14ac:dyDescent="0.2">
      <c r="A33" s="6" t="s">
        <v>21</v>
      </c>
      <c r="B33" s="5" t="s">
        <v>38</v>
      </c>
      <c r="C33" s="90"/>
      <c r="D33" s="107">
        <f>投入係数表!AJ33</f>
        <v>1.9659769289465417E-2</v>
      </c>
      <c r="E33" s="110">
        <f t="shared" si="9"/>
        <v>1.9659769289465419</v>
      </c>
      <c r="F33" s="85">
        <f>分析係数表!C36</f>
        <v>0.74689610106730564</v>
      </c>
      <c r="G33" s="110">
        <f t="shared" si="0"/>
        <v>1.4683805030184476</v>
      </c>
      <c r="H33" s="110">
        <v>1.56423308249875</v>
      </c>
      <c r="I33" s="110">
        <f t="shared" si="1"/>
        <v>1.56423308249875</v>
      </c>
      <c r="J33" s="85">
        <f>分析係数表!G36</f>
        <v>1.5876708345449259E-2</v>
      </c>
      <c r="K33" s="111">
        <f t="shared" si="2"/>
        <v>2.4834872435135723E-2</v>
      </c>
      <c r="L33" s="79"/>
      <c r="M33" s="80"/>
      <c r="N33" s="81">
        <f>分析係数表!H36</f>
        <v>4.3132018559256094E-2</v>
      </c>
      <c r="O33" s="82">
        <f t="shared" si="3"/>
        <v>1.2793935044099143</v>
      </c>
      <c r="P33" s="76">
        <f>分析係数表!C36</f>
        <v>0.74689610106730564</v>
      </c>
      <c r="Q33" s="82">
        <f t="shared" si="4"/>
        <v>0.95557402017460169</v>
      </c>
      <c r="R33" s="83">
        <v>1.1016781891674099</v>
      </c>
      <c r="S33" s="84">
        <f t="shared" si="5"/>
        <v>2.6659112716661602</v>
      </c>
      <c r="T33" s="85">
        <f>分析係数表!F36</f>
        <v>0.88601337598138996</v>
      </c>
      <c r="U33" s="86">
        <f t="shared" si="6"/>
        <v>2.362033045875775</v>
      </c>
      <c r="V33" s="87">
        <f>分析係数表!D36</f>
        <v>1.0468159348647864E-2</v>
      </c>
      <c r="W33" s="167">
        <f t="shared" si="7"/>
        <v>0</v>
      </c>
      <c r="X33" s="76">
        <f>分析係数表!E36</f>
        <v>4.1291072986333237E-3</v>
      </c>
      <c r="Y33" s="166">
        <f t="shared" si="8"/>
        <v>0</v>
      </c>
    </row>
    <row r="34" spans="1:25" x14ac:dyDescent="0.2">
      <c r="A34" s="6" t="s">
        <v>22</v>
      </c>
      <c r="B34" s="5" t="s">
        <v>378</v>
      </c>
      <c r="C34" s="90"/>
      <c r="D34" s="107">
        <f>投入係数表!AJ34</f>
        <v>1.2208806499394048E-2</v>
      </c>
      <c r="E34" s="110">
        <f t="shared" si="9"/>
        <v>1.2208806499394047</v>
      </c>
      <c r="F34" s="85">
        <f>分析係数表!C37</f>
        <v>0.19184325518019074</v>
      </c>
      <c r="G34" s="110">
        <f t="shared" si="0"/>
        <v>0.23421771807088235</v>
      </c>
      <c r="H34" s="110">
        <v>0.29220414556421564</v>
      </c>
      <c r="I34" s="110">
        <f t="shared" si="1"/>
        <v>0.29220414556421564</v>
      </c>
      <c r="J34" s="85">
        <f>分析係数表!G37</f>
        <v>0.41984423991099423</v>
      </c>
      <c r="K34" s="111">
        <f t="shared" si="2"/>
        <v>0.12268022739324963</v>
      </c>
      <c r="L34" s="79"/>
      <c r="M34" s="80"/>
      <c r="N34" s="81">
        <f>分析係数表!H37</f>
        <v>5.2046609477516596E-2</v>
      </c>
      <c r="O34" s="82">
        <f t="shared" si="3"/>
        <v>1.5438204915128988</v>
      </c>
      <c r="P34" s="76">
        <f>分析係数表!C37</f>
        <v>0.19184325518019074</v>
      </c>
      <c r="Q34" s="82">
        <f t="shared" si="4"/>
        <v>0.29617154850571653</v>
      </c>
      <c r="R34" s="83">
        <v>0.39601389944253679</v>
      </c>
      <c r="S34" s="84">
        <f t="shared" si="5"/>
        <v>0.68821804500675243</v>
      </c>
      <c r="T34" s="85">
        <f>分析係数表!F37</f>
        <v>0.69485182562961467</v>
      </c>
      <c r="U34" s="86">
        <f t="shared" si="6"/>
        <v>0.47820956500418627</v>
      </c>
      <c r="V34" s="87">
        <f>分析係数表!D37</f>
        <v>8.7589764337008186E-2</v>
      </c>
      <c r="W34" s="167">
        <f t="shared" si="7"/>
        <v>0</v>
      </c>
      <c r="X34" s="76">
        <f>分析係数表!E37</f>
        <v>8.1420046525740877E-2</v>
      </c>
      <c r="Y34" s="166">
        <f t="shared" si="8"/>
        <v>0</v>
      </c>
    </row>
    <row r="35" spans="1:25" x14ac:dyDescent="0.2">
      <c r="A35" s="6" t="s">
        <v>23</v>
      </c>
      <c r="B35" s="5" t="s">
        <v>194</v>
      </c>
      <c r="C35" s="90"/>
      <c r="D35" s="107">
        <f>投入係数表!AJ35</f>
        <v>1.1221329503119529E-2</v>
      </c>
      <c r="E35" s="110">
        <f t="shared" si="9"/>
        <v>1.1221329503119528</v>
      </c>
      <c r="F35" s="85">
        <f>分析係数表!C38</f>
        <v>3.8450184501845008E-2</v>
      </c>
      <c r="G35" s="110">
        <f t="shared" si="0"/>
        <v>4.3146218975094262E-2</v>
      </c>
      <c r="H35" s="110">
        <v>5.1580757009954181E-2</v>
      </c>
      <c r="I35" s="110">
        <f t="shared" si="1"/>
        <v>5.1580757009954181E-2</v>
      </c>
      <c r="J35" s="85">
        <f>分析係数表!G38</f>
        <v>0.35618279569892475</v>
      </c>
      <c r="K35" s="111">
        <f t="shared" si="2"/>
        <v>1.837217823607239E-2</v>
      </c>
      <c r="L35" s="79"/>
      <c r="M35" s="80"/>
      <c r="N35" s="81">
        <f>分析係数表!H38</f>
        <v>4.5927434461426143E-2</v>
      </c>
      <c r="O35" s="82">
        <f t="shared" si="3"/>
        <v>1.3623118807536303</v>
      </c>
      <c r="P35" s="76">
        <f>分析係数表!C38</f>
        <v>3.8450184501845008E-2</v>
      </c>
      <c r="Q35" s="82">
        <f t="shared" si="4"/>
        <v>5.2381143164032563E-2</v>
      </c>
      <c r="R35" s="83">
        <v>6.8423674495243975E-2</v>
      </c>
      <c r="S35" s="84">
        <f t="shared" si="5"/>
        <v>0.12000443150519816</v>
      </c>
      <c r="T35" s="85">
        <f>分析係数表!F38</f>
        <v>0.56854838709677424</v>
      </c>
      <c r="U35" s="86">
        <f t="shared" si="6"/>
        <v>6.8228325976745732E-2</v>
      </c>
      <c r="V35" s="87">
        <f>分析係数表!D38</f>
        <v>5.6451612903225805E-2</v>
      </c>
      <c r="W35" s="167">
        <f t="shared" si="7"/>
        <v>0</v>
      </c>
      <c r="X35" s="76">
        <f>分析係数表!E38</f>
        <v>4.7043010752688172E-2</v>
      </c>
      <c r="Y35" s="166">
        <f t="shared" si="8"/>
        <v>0</v>
      </c>
    </row>
    <row r="36" spans="1:25" x14ac:dyDescent="0.2">
      <c r="A36" s="6" t="s">
        <v>24</v>
      </c>
      <c r="B36" s="5" t="s">
        <v>39</v>
      </c>
      <c r="C36" s="90"/>
      <c r="D36" s="107">
        <f>投入係数表!AJ36</f>
        <v>0</v>
      </c>
      <c r="E36" s="110">
        <f t="shared" si="9"/>
        <v>0</v>
      </c>
      <c r="F36" s="85">
        <f>分析係数表!C39</f>
        <v>1</v>
      </c>
      <c r="G36" s="110">
        <f t="shared" si="0"/>
        <v>0</v>
      </c>
      <c r="H36" s="110">
        <v>9.5693263374819815E-2</v>
      </c>
      <c r="I36" s="110">
        <f t="shared" si="1"/>
        <v>9.5693263374819815E-2</v>
      </c>
      <c r="J36" s="85">
        <f>分析係数表!G39</f>
        <v>0.35147550111358572</v>
      </c>
      <c r="K36" s="111">
        <f t="shared" si="2"/>
        <v>3.3633837697859131E-2</v>
      </c>
      <c r="L36" s="79"/>
      <c r="M36" s="80"/>
      <c r="N36" s="81">
        <f>分析係数表!H39</f>
        <v>4.1114708114391111E-3</v>
      </c>
      <c r="O36" s="82">
        <f t="shared" si="3"/>
        <v>0.12195555008629026</v>
      </c>
      <c r="P36" s="76">
        <f>分析係数表!C39</f>
        <v>1</v>
      </c>
      <c r="Q36" s="82">
        <f t="shared" si="4"/>
        <v>0.12195555008629026</v>
      </c>
      <c r="R36" s="83">
        <v>0.64481249633440896</v>
      </c>
      <c r="S36" s="84">
        <f t="shared" si="5"/>
        <v>0.74050575970922883</v>
      </c>
      <c r="T36" s="85">
        <f>分析係数表!F39</f>
        <v>0.70211581291759462</v>
      </c>
      <c r="U36" s="86">
        <f t="shared" si="6"/>
        <v>0.51992080344840619</v>
      </c>
      <c r="V36" s="87">
        <f>分析係数表!D39</f>
        <v>7.4053452115812921E-2</v>
      </c>
      <c r="W36" s="167">
        <f t="shared" si="7"/>
        <v>0</v>
      </c>
      <c r="X36" s="76">
        <f>分析係数表!E39</f>
        <v>9.3819599109131402E-2</v>
      </c>
      <c r="Y36" s="166">
        <f t="shared" si="8"/>
        <v>0</v>
      </c>
    </row>
    <row r="37" spans="1:25" x14ac:dyDescent="0.2">
      <c r="A37" s="6" t="s">
        <v>25</v>
      </c>
      <c r="B37" s="5" t="s">
        <v>40</v>
      </c>
      <c r="C37" s="90"/>
      <c r="D37" s="107">
        <f>投入係数表!AJ37</f>
        <v>8.9770636024956243E-5</v>
      </c>
      <c r="E37" s="110">
        <f t="shared" si="9"/>
        <v>8.977063602495625E-3</v>
      </c>
      <c r="F37" s="85">
        <f>分析係数表!C40</f>
        <v>0.87072171446580526</v>
      </c>
      <c r="G37" s="110">
        <f t="shared" si="0"/>
        <v>7.8165242108335694E-3</v>
      </c>
      <c r="H37" s="110">
        <v>8.7783704928417177E-3</v>
      </c>
      <c r="I37" s="110">
        <f t="shared" si="1"/>
        <v>8.7783704928417177E-3</v>
      </c>
      <c r="J37" s="85">
        <f>分析係数表!G40</f>
        <v>0.51632160548710782</v>
      </c>
      <c r="K37" s="111">
        <f t="shared" si="2"/>
        <v>4.5324623464246894E-3</v>
      </c>
      <c r="L37" s="79"/>
      <c r="M37" s="80"/>
      <c r="N37" s="81">
        <f>分析係数表!H40</f>
        <v>3.2209723436344248E-2</v>
      </c>
      <c r="O37" s="82">
        <f t="shared" si="3"/>
        <v>0.9554134566339515</v>
      </c>
      <c r="P37" s="76">
        <f>分析係数表!C40</f>
        <v>0.87072171446580526</v>
      </c>
      <c r="Q37" s="82">
        <f t="shared" si="4"/>
        <v>0.83189924298401552</v>
      </c>
      <c r="R37" s="83">
        <v>0.83360461043136147</v>
      </c>
      <c r="S37" s="84">
        <f t="shared" si="5"/>
        <v>0.84238298092420316</v>
      </c>
      <c r="T37" s="85">
        <f>分析係数表!F40</f>
        <v>0.71084719928870821</v>
      </c>
      <c r="U37" s="86">
        <f t="shared" si="6"/>
        <v>0.59880558271844309</v>
      </c>
      <c r="V37" s="87">
        <f>分析係数表!D40</f>
        <v>7.6590880223548832E-2</v>
      </c>
      <c r="W37" s="167">
        <f t="shared" si="7"/>
        <v>0</v>
      </c>
      <c r="X37" s="76">
        <f>分析係数表!E40</f>
        <v>4.8520259113425633E-2</v>
      </c>
      <c r="Y37" s="166">
        <f t="shared" si="8"/>
        <v>0</v>
      </c>
    </row>
    <row r="38" spans="1:25" x14ac:dyDescent="0.2">
      <c r="A38" s="6" t="s">
        <v>26</v>
      </c>
      <c r="B38" s="5" t="s">
        <v>277</v>
      </c>
      <c r="C38" s="75">
        <f>最終需要_まとめ!C39</f>
        <v>100</v>
      </c>
      <c r="D38" s="107">
        <f>投入係数表!AJ38</f>
        <v>2.0826787557789848E-2</v>
      </c>
      <c r="E38" s="110">
        <f t="shared" si="9"/>
        <v>2.0826787557789848</v>
      </c>
      <c r="F38" s="85">
        <f>分析係数表!C41</f>
        <v>0.84583808437856334</v>
      </c>
      <c r="G38" s="110">
        <f t="shared" si="0"/>
        <v>1.7616090091640262</v>
      </c>
      <c r="H38" s="110">
        <v>1.7946035303032759</v>
      </c>
      <c r="I38" s="110">
        <f t="shared" si="1"/>
        <v>101.79460353030328</v>
      </c>
      <c r="J38" s="85">
        <f>分析係数表!G41</f>
        <v>0.44301808878315901</v>
      </c>
      <c r="K38" s="111">
        <f t="shared" si="2"/>
        <v>45.096850704434367</v>
      </c>
      <c r="L38" s="79"/>
      <c r="M38" s="80"/>
      <c r="N38" s="81">
        <f>分析係数表!H41</f>
        <v>7.1326333586297655E-2</v>
      </c>
      <c r="O38" s="82">
        <f t="shared" si="3"/>
        <v>2.1157008396979093</v>
      </c>
      <c r="P38" s="76">
        <f>分析係数表!C41</f>
        <v>0.84583808437856334</v>
      </c>
      <c r="Q38" s="82">
        <f t="shared" si="4"/>
        <v>1.7895403453681975</v>
      </c>
      <c r="R38" s="83">
        <v>1.8268729598784688</v>
      </c>
      <c r="S38" s="84">
        <f t="shared" si="5"/>
        <v>103.62147649018175</v>
      </c>
      <c r="T38" s="85">
        <f>分析係数表!F41</f>
        <v>0.54692759998204588</v>
      </c>
      <c r="U38" s="86">
        <f t="shared" si="6"/>
        <v>56.673445443371094</v>
      </c>
      <c r="V38" s="87">
        <f>分析係数表!D41</f>
        <v>0.14515911845235424</v>
      </c>
      <c r="W38" s="167">
        <f t="shared" si="7"/>
        <v>15</v>
      </c>
      <c r="X38" s="76">
        <f>分析係数表!E41</f>
        <v>0.14242111405359306</v>
      </c>
      <c r="Y38" s="166">
        <f t="shared" si="8"/>
        <v>15</v>
      </c>
    </row>
    <row r="39" spans="1:25" x14ac:dyDescent="0.2">
      <c r="A39" s="6" t="s">
        <v>51</v>
      </c>
      <c r="B39" s="5" t="s">
        <v>368</v>
      </c>
      <c r="C39" s="90"/>
      <c r="D39" s="107">
        <f>投入係数表!AJ39</f>
        <v>1.0323623142869968E-3</v>
      </c>
      <c r="E39" s="110">
        <f t="shared" si="9"/>
        <v>0.10323623142869968</v>
      </c>
      <c r="F39" s="85">
        <f>分析係数表!C42</f>
        <v>0.23407560849300879</v>
      </c>
      <c r="G39" s="110">
        <f>E39*F39</f>
        <v>2.4165083690197958E-2</v>
      </c>
      <c r="H39" s="110">
        <v>2.825636083229421E-2</v>
      </c>
      <c r="I39" s="110">
        <f>C39+H39</f>
        <v>2.825636083229421E-2</v>
      </c>
      <c r="J39" s="85">
        <f>分析係数表!G42</f>
        <v>0.48351648351648352</v>
      </c>
      <c r="K39" s="111">
        <f>I39*J39</f>
        <v>1.3662416226603795E-2</v>
      </c>
      <c r="L39" s="79"/>
      <c r="M39" s="80"/>
      <c r="N39" s="81">
        <f>分析係数表!H42</f>
        <v>1.4092354393413963E-2</v>
      </c>
      <c r="O39" s="82">
        <f t="shared" si="3"/>
        <v>0.41801119620698091</v>
      </c>
      <c r="P39" s="76">
        <f>分析係数表!C42</f>
        <v>0.23407560849300879</v>
      </c>
      <c r="Q39" s="82">
        <f>O39*P39</f>
        <v>9.784622510903955E-2</v>
      </c>
      <c r="R39" s="83">
        <v>0.10434553127519079</v>
      </c>
      <c r="S39" s="84">
        <f>I39+R39</f>
        <v>0.13260189210748499</v>
      </c>
      <c r="T39" s="85">
        <f>分析係数表!F42</f>
        <v>0.55384615384615388</v>
      </c>
      <c r="U39" s="86">
        <f t="shared" si="6"/>
        <v>7.344104793645323E-2</v>
      </c>
      <c r="V39" s="87">
        <f>分析係数表!D42</f>
        <v>0.66153846153846152</v>
      </c>
      <c r="W39" s="167">
        <f t="shared" si="7"/>
        <v>0</v>
      </c>
      <c r="X39" s="76">
        <f>分析係数表!E42</f>
        <v>0.56483516483516483</v>
      </c>
      <c r="Y39" s="166">
        <f t="shared" si="8"/>
        <v>0</v>
      </c>
    </row>
    <row r="40" spans="1:25" x14ac:dyDescent="0.2">
      <c r="A40" s="6" t="s">
        <v>195</v>
      </c>
      <c r="B40" s="5" t="s">
        <v>41</v>
      </c>
      <c r="C40" s="90"/>
      <c r="D40" s="107">
        <f>投入係数表!AJ40</f>
        <v>4.6231877552852463E-2</v>
      </c>
      <c r="E40" s="110">
        <f t="shared" si="9"/>
        <v>4.6231877552852465</v>
      </c>
      <c r="F40" s="85">
        <f>分析係数表!C43</f>
        <v>0.27699973067600325</v>
      </c>
      <c r="G40" s="110">
        <f>E40*F40</f>
        <v>1.2806217630786094</v>
      </c>
      <c r="H40" s="110">
        <v>1.4893652703413041</v>
      </c>
      <c r="I40" s="110">
        <f>C40+H40</f>
        <v>1.4893652703413041</v>
      </c>
      <c r="J40" s="85">
        <f>分析係数表!G43</f>
        <v>0.36947234730400647</v>
      </c>
      <c r="K40" s="111">
        <f>I40*J40</f>
        <v>0.55027928242606783</v>
      </c>
      <c r="L40" s="79"/>
      <c r="M40" s="80"/>
      <c r="N40" s="81">
        <f>分析係数表!H43</f>
        <v>3.8415354614357487E-2</v>
      </c>
      <c r="O40" s="82">
        <f t="shared" si="3"/>
        <v>1.1394865532595204</v>
      </c>
      <c r="P40" s="76">
        <f>分析係数表!C43</f>
        <v>0.27699973067600325</v>
      </c>
      <c r="Q40" s="82">
        <f>O40*P40</f>
        <v>0.31563746836181439</v>
      </c>
      <c r="R40" s="83">
        <v>0.54734930366434875</v>
      </c>
      <c r="S40" s="84">
        <f>I40+R40</f>
        <v>2.0367145740056527</v>
      </c>
      <c r="T40" s="85">
        <f>分析係数表!F43</f>
        <v>0.59762152176423045</v>
      </c>
      <c r="U40" s="86">
        <f t="shared" si="6"/>
        <v>1.2171844631166444</v>
      </c>
      <c r="V40" s="87">
        <f>分析係数表!D43</f>
        <v>0.12735249971134974</v>
      </c>
      <c r="W40" s="167">
        <f t="shared" si="7"/>
        <v>0</v>
      </c>
      <c r="X40" s="76">
        <f>分析係数表!E43</f>
        <v>0.10079667474887426</v>
      </c>
      <c r="Y40" s="166">
        <f t="shared" si="8"/>
        <v>0</v>
      </c>
    </row>
    <row r="41" spans="1:25" x14ac:dyDescent="0.2">
      <c r="A41" s="6" t="s">
        <v>341</v>
      </c>
      <c r="B41" s="5" t="s">
        <v>42</v>
      </c>
      <c r="C41" s="90"/>
      <c r="D41" s="107">
        <f>投入係数表!AJ41</f>
        <v>1.2747430315543786E-2</v>
      </c>
      <c r="E41" s="110">
        <f t="shared" si="9"/>
        <v>1.2747430315543786</v>
      </c>
      <c r="F41" s="85">
        <f>分析係数表!C44</f>
        <v>0.49584741394123377</v>
      </c>
      <c r="G41" s="110">
        <f>E41*F41</f>
        <v>0.63207803563584719</v>
      </c>
      <c r="H41" s="110">
        <v>0.65146758451563602</v>
      </c>
      <c r="I41" s="110">
        <f>C41+H41</f>
        <v>0.65146758451563602</v>
      </c>
      <c r="J41" s="85">
        <f>分析係数表!G44</f>
        <v>0.26302305721605468</v>
      </c>
      <c r="K41" s="111">
        <f>I41*J41</f>
        <v>0.17135099575646107</v>
      </c>
      <c r="L41" s="79"/>
      <c r="M41" s="80"/>
      <c r="N41" s="81">
        <f>分析係数表!H44</f>
        <v>0.12140366382001748</v>
      </c>
      <c r="O41" s="82">
        <f t="shared" si="3"/>
        <v>3.6011080420339634</v>
      </c>
      <c r="P41" s="76">
        <f>分析係数表!C44</f>
        <v>0.49584741394123377</v>
      </c>
      <c r="Q41" s="82">
        <f>O41*P41</f>
        <v>1.7856001099655205</v>
      </c>
      <c r="R41" s="83">
        <v>1.8182515185652699</v>
      </c>
      <c r="S41" s="84">
        <f>I41+R41</f>
        <v>2.469719103080906</v>
      </c>
      <c r="T41" s="85">
        <f>分析係数表!F44</f>
        <v>0.50173640762880733</v>
      </c>
      <c r="U41" s="86">
        <f t="shared" si="6"/>
        <v>1.2391479906320539</v>
      </c>
      <c r="V41" s="87">
        <f>分析係数表!D44</f>
        <v>0.16572729860518076</v>
      </c>
      <c r="W41" s="167">
        <f t="shared" si="7"/>
        <v>0</v>
      </c>
      <c r="X41" s="76">
        <f>分析係数表!E44</f>
        <v>0.11534301167093652</v>
      </c>
      <c r="Y41" s="166">
        <f t="shared" si="8"/>
        <v>0</v>
      </c>
    </row>
    <row r="42" spans="1:25" x14ac:dyDescent="0.2">
      <c r="A42" s="6" t="s">
        <v>342</v>
      </c>
      <c r="B42" s="5" t="s">
        <v>279</v>
      </c>
      <c r="C42" s="90"/>
      <c r="D42" s="107">
        <f>投入係数表!AJ42</f>
        <v>2.6482337627362091E-3</v>
      </c>
      <c r="E42" s="110">
        <f t="shared" si="9"/>
        <v>0.2648233762736209</v>
      </c>
      <c r="F42" s="85">
        <f>分析係数表!C45</f>
        <v>1</v>
      </c>
      <c r="G42" s="110">
        <f>E42*F42</f>
        <v>0.2648233762736209</v>
      </c>
      <c r="H42" s="110">
        <v>0.2878040493523159</v>
      </c>
      <c r="I42" s="110">
        <f>C42+H42</f>
        <v>0.2878040493523159</v>
      </c>
      <c r="J42" s="85">
        <f>分析係数表!G45</f>
        <v>0</v>
      </c>
      <c r="K42" s="111">
        <f>I42*J42</f>
        <v>0</v>
      </c>
      <c r="L42" s="79"/>
      <c r="M42" s="80"/>
      <c r="N42" s="81">
        <f>分析係数表!H45</f>
        <v>0</v>
      </c>
      <c r="O42" s="82">
        <f t="shared" si="3"/>
        <v>0</v>
      </c>
      <c r="P42" s="76">
        <f>分析係数表!C45</f>
        <v>1</v>
      </c>
      <c r="Q42" s="82">
        <f>O42*P42</f>
        <v>0</v>
      </c>
      <c r="R42" s="83">
        <v>3.4576295405149504E-2</v>
      </c>
      <c r="S42" s="84">
        <f>I42+R42</f>
        <v>0.32238034475746541</v>
      </c>
      <c r="T42" s="85">
        <f>分析係数表!F45</f>
        <v>0</v>
      </c>
      <c r="U42" s="86">
        <f t="shared" si="6"/>
        <v>0</v>
      </c>
      <c r="V42" s="87">
        <f>分析係数表!D45</f>
        <v>0</v>
      </c>
      <c r="W42" s="167">
        <f t="shared" si="7"/>
        <v>0</v>
      </c>
      <c r="X42" s="76">
        <f>分析係数表!E45</f>
        <v>0</v>
      </c>
      <c r="Y42" s="166">
        <f t="shared" si="8"/>
        <v>0</v>
      </c>
    </row>
    <row r="43" spans="1:25" x14ac:dyDescent="0.2">
      <c r="A43" s="6" t="s">
        <v>343</v>
      </c>
      <c r="B43" s="5" t="s">
        <v>280</v>
      </c>
      <c r="C43" s="90"/>
      <c r="D43" s="107">
        <f>投入係数表!AJ43</f>
        <v>4.3987611652228555E-3</v>
      </c>
      <c r="E43" s="110">
        <f t="shared" si="9"/>
        <v>0.43987611652228553</v>
      </c>
      <c r="F43" s="85">
        <f>分析係数表!C46</f>
        <v>1</v>
      </c>
      <c r="G43" s="110">
        <f>E43*F43</f>
        <v>0.43987611652228553</v>
      </c>
      <c r="H43" s="110">
        <v>0.50437150994704705</v>
      </c>
      <c r="I43" s="110">
        <f>C43+H43</f>
        <v>0.50437150994704705</v>
      </c>
      <c r="J43" s="85">
        <f>分析係数表!G46</f>
        <v>9.2759598041741824E-3</v>
      </c>
      <c r="K43" s="111">
        <f>I43*J43</f>
        <v>4.6785298526394476E-3</v>
      </c>
      <c r="L43" s="79"/>
      <c r="M43" s="80"/>
      <c r="N43" s="81">
        <f>分析係数表!H46</f>
        <v>9.0452357851660434E-2</v>
      </c>
      <c r="O43" s="82">
        <f t="shared" si="3"/>
        <v>2.6830221018983855</v>
      </c>
      <c r="P43" s="76">
        <f>分析係数表!C46</f>
        <v>1</v>
      </c>
      <c r="Q43" s="82">
        <f>O43*P43</f>
        <v>2.6830221018983855</v>
      </c>
      <c r="R43" s="83">
        <v>2.7558277162366887</v>
      </c>
      <c r="S43" s="84">
        <f>I43+R43</f>
        <v>3.2601992261837358</v>
      </c>
      <c r="T43" s="85">
        <f>分析係数表!F46</f>
        <v>0.31349308597440523</v>
      </c>
      <c r="U43" s="86">
        <f t="shared" si="6"/>
        <v>1.0220499163077073</v>
      </c>
      <c r="V43" s="87">
        <f>分析係数表!D46</f>
        <v>1.71777033410633E-4</v>
      </c>
      <c r="W43" s="167">
        <f t="shared" si="7"/>
        <v>0</v>
      </c>
      <c r="X43" s="76">
        <f>分析係数表!E46</f>
        <v>5.1533110023189901E-4</v>
      </c>
      <c r="Y43" s="166">
        <f t="shared" si="8"/>
        <v>0</v>
      </c>
    </row>
    <row r="44" spans="1:25" x14ac:dyDescent="0.2">
      <c r="A44" s="192">
        <v>40</v>
      </c>
      <c r="B44" s="14" t="s">
        <v>151</v>
      </c>
      <c r="C44" s="197">
        <f>SUM(C5:C43)</f>
        <v>100</v>
      </c>
      <c r="D44" s="108">
        <f>投入係数表!AJ44</f>
        <v>0.44490327213968311</v>
      </c>
      <c r="E44" s="96">
        <f>SUM(E5:E43)</f>
        <v>44.490327213968307</v>
      </c>
      <c r="F44" s="98">
        <f>分析係数表!C47</f>
        <v>0.37574754530031729</v>
      </c>
      <c r="G44" s="96">
        <f>SUM(G5:G43)</f>
        <v>10.225309613972241</v>
      </c>
      <c r="H44" s="96">
        <f>SUM(H5:H43)</f>
        <v>11.839555805817884</v>
      </c>
      <c r="I44" s="96">
        <f>SUM(I5:I43)</f>
        <v>111.83955580581788</v>
      </c>
      <c r="J44" s="98">
        <f>分析係数表!G47</f>
        <v>0.18377890112838052</v>
      </c>
      <c r="K44" s="112">
        <f>SUM(K5:K43)</f>
        <v>47.283105596176995</v>
      </c>
      <c r="L44" s="94">
        <f>最終需要_まとめ!$L$33</f>
        <v>0.62733333333333341</v>
      </c>
      <c r="M44" s="91">
        <f>K44*L44</f>
        <v>29.662268244001705</v>
      </c>
      <c r="N44" s="95">
        <f>分析係数表!H47</f>
        <v>1</v>
      </c>
      <c r="O44" s="96">
        <f>SUM(O5:O43)</f>
        <v>29.662268244001702</v>
      </c>
      <c r="P44" s="92">
        <f>分析係数表!C47</f>
        <v>0.37574754530031729</v>
      </c>
      <c r="Q44" s="96">
        <f>SUM(Q5:Q43)</f>
        <v>12.73830992265526</v>
      </c>
      <c r="R44" s="91">
        <f>SUM(R5:R43)</f>
        <v>15.157517140365805</v>
      </c>
      <c r="S44" s="97">
        <f>SUM(S5:S43)</f>
        <v>126.99707294618369</v>
      </c>
      <c r="T44" s="98">
        <f>分析係数表!F47</f>
        <v>0.42462652784065186</v>
      </c>
      <c r="U44" s="99">
        <f>SUM(U5:U43)</f>
        <v>69.225408351666346</v>
      </c>
      <c r="V44" s="100">
        <f>分析係数表!D47</f>
        <v>4.7224737186258234E-2</v>
      </c>
      <c r="W44" s="164">
        <f>SUM(W5:W43)</f>
        <v>16</v>
      </c>
      <c r="X44" s="92">
        <f>分析係数表!E47</f>
        <v>3.9558288483141357E-2</v>
      </c>
      <c r="Y44" s="165">
        <f>SUM(Y5:Y43)</f>
        <v>16</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5" right="0.75" top="1" bottom="1" header="0.51200000000000001" footer="0.5120000000000000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398" t="str">
        <f>取引基本表!$E$1</f>
        <v>2015年赤穂市産業連関表</v>
      </c>
      <c r="H1" s="401"/>
      <c r="I1" s="401"/>
    </row>
    <row r="2" spans="1:25" x14ac:dyDescent="0.2">
      <c r="B2" s="3" t="s">
        <v>368</v>
      </c>
      <c r="S2" s="3" t="s">
        <v>153</v>
      </c>
      <c r="U2" s="64" t="s">
        <v>210</v>
      </c>
      <c r="W2" s="3" t="s">
        <v>130</v>
      </c>
      <c r="Y2" s="3" t="s">
        <v>154</v>
      </c>
    </row>
    <row r="3" spans="1:25" ht="44" x14ac:dyDescent="0.2">
      <c r="B3" s="65"/>
      <c r="C3" s="66" t="s">
        <v>228</v>
      </c>
      <c r="D3" s="66" t="s">
        <v>383</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投入係数表!AK5</f>
        <v>2.1978021978021978E-3</v>
      </c>
      <c r="E5" s="110">
        <f>$C$39*D5</f>
        <v>0.21978021978021978</v>
      </c>
      <c r="F5" s="85">
        <f>分析係数表!C8</f>
        <v>1</v>
      </c>
      <c r="G5" s="110">
        <f t="shared" ref="G5:G38" si="0">E5*F5</f>
        <v>0.21978021978021978</v>
      </c>
      <c r="H5" s="110">
        <f t="array" ref="H5:H43">MMULT(逆行列係数!C5:AO43,'35'!G5:G43)</f>
        <v>0.27564976419132053</v>
      </c>
      <c r="I5" s="110">
        <f t="shared" ref="I5:I38" si="1">C5+H5</f>
        <v>0.27564976419132053</v>
      </c>
      <c r="J5" s="85">
        <f>分析係数表!G8</f>
        <v>0.11972098922003804</v>
      </c>
      <c r="K5" s="111">
        <f t="shared" ref="K5:K38" si="2">I5*J5</f>
        <v>3.3001062447255113E-2</v>
      </c>
      <c r="L5" s="79" t="s">
        <v>178</v>
      </c>
      <c r="M5" s="80" t="s">
        <v>178</v>
      </c>
      <c r="N5" s="81">
        <f>分析係数表!H8</f>
        <v>1.236323115495826E-2</v>
      </c>
      <c r="O5" s="82">
        <f t="shared" ref="O5:O43" si="3">$M$44*N5</f>
        <v>0.40300701487793034</v>
      </c>
      <c r="P5" s="76">
        <f>分析係数表!C8</f>
        <v>1</v>
      </c>
      <c r="Q5" s="82">
        <f t="shared" ref="Q5:Q38" si="4">O5*P5</f>
        <v>0.40300701487793034</v>
      </c>
      <c r="R5" s="83">
        <f t="array" ref="R5:R43">MMULT(逆行列係数!C5:AO43,'35'!Q5:Q43)</f>
        <v>0.53880983227606838</v>
      </c>
      <c r="S5" s="84">
        <f t="shared" ref="S5:S38" si="5">I5+R5</f>
        <v>0.81445959646738886</v>
      </c>
      <c r="T5" s="85">
        <f>分析係数表!F8</f>
        <v>0.45136334812935952</v>
      </c>
      <c r="U5" s="86">
        <f t="shared" ref="U5:U38" si="6">S5*T5</f>
        <v>0.36761721037760769</v>
      </c>
      <c r="V5" s="87">
        <f>分析係数表!D8</f>
        <v>6.2777425491439443E-2</v>
      </c>
      <c r="W5" s="167">
        <f t="shared" ref="W5:W38" si="7">ROUND(S5*V5,0)</f>
        <v>0</v>
      </c>
      <c r="X5" s="76">
        <f>分析係数表!E8</f>
        <v>5.7324032974001266E-2</v>
      </c>
      <c r="Y5" s="166">
        <f t="shared" ref="Y5:Y38" si="8">ROUND(S5*X5,0)</f>
        <v>0</v>
      </c>
    </row>
    <row r="6" spans="1:25" x14ac:dyDescent="0.2">
      <c r="A6" s="6" t="s">
        <v>220</v>
      </c>
      <c r="B6" s="5" t="s">
        <v>266</v>
      </c>
      <c r="C6" s="90"/>
      <c r="D6" s="107">
        <f>投入係数表!AK6</f>
        <v>0</v>
      </c>
      <c r="E6" s="110">
        <f t="shared" ref="E6:E43" si="9">$C$39*D6</f>
        <v>0</v>
      </c>
      <c r="F6" s="85">
        <f>分析係数表!C9</f>
        <v>2.7906976744186074E-2</v>
      </c>
      <c r="G6" s="110">
        <f t="shared" si="0"/>
        <v>0</v>
      </c>
      <c r="H6" s="110">
        <v>2.4797200999361277E-4</v>
      </c>
      <c r="I6" s="110">
        <f t="shared" si="1"/>
        <v>2.4797200999361277E-4</v>
      </c>
      <c r="J6" s="85">
        <f>分析係数表!G9</f>
        <v>0.2857142857142857</v>
      </c>
      <c r="K6" s="111">
        <f t="shared" si="2"/>
        <v>7.0849145712460786E-5</v>
      </c>
      <c r="L6" s="79"/>
      <c r="M6" s="80"/>
      <c r="N6" s="81">
        <f>分析係数表!H9</f>
        <v>6.5322433452770924E-4</v>
      </c>
      <c r="O6" s="82">
        <f t="shared" si="3"/>
        <v>2.1293299931390262E-2</v>
      </c>
      <c r="P6" s="76">
        <f>分析係数表!C9</f>
        <v>2.7906976744186074E-2</v>
      </c>
      <c r="Q6" s="82">
        <f t="shared" si="4"/>
        <v>5.9423162599228695E-4</v>
      </c>
      <c r="R6" s="83">
        <v>7.0539318974680368E-4</v>
      </c>
      <c r="S6" s="84">
        <f t="shared" si="5"/>
        <v>9.5336519974041644E-4</v>
      </c>
      <c r="T6" s="85">
        <f>分析係数表!F9</f>
        <v>0.7142857142857143</v>
      </c>
      <c r="U6" s="86">
        <f t="shared" si="6"/>
        <v>6.80975142671726E-4</v>
      </c>
      <c r="V6" s="87">
        <f>分析係数表!D9</f>
        <v>0</v>
      </c>
      <c r="W6" s="167">
        <f t="shared" si="7"/>
        <v>0</v>
      </c>
      <c r="X6" s="76">
        <f>分析係数表!E9</f>
        <v>0</v>
      </c>
      <c r="Y6" s="166">
        <f t="shared" si="8"/>
        <v>0</v>
      </c>
    </row>
    <row r="7" spans="1:25" x14ac:dyDescent="0.2">
      <c r="A7" s="6" t="s">
        <v>221</v>
      </c>
      <c r="B7" s="5" t="s">
        <v>267</v>
      </c>
      <c r="C7" s="90"/>
      <c r="D7" s="107">
        <f>投入係数表!AK7</f>
        <v>0</v>
      </c>
      <c r="E7" s="110">
        <f t="shared" si="9"/>
        <v>0</v>
      </c>
      <c r="F7" s="85">
        <f>分析係数表!C10</f>
        <v>1</v>
      </c>
      <c r="G7" s="110">
        <f t="shared" si="0"/>
        <v>0</v>
      </c>
      <c r="H7" s="110">
        <v>4.9183485250562632E-2</v>
      </c>
      <c r="I7" s="110">
        <f t="shared" si="1"/>
        <v>4.9183485250562632E-2</v>
      </c>
      <c r="J7" s="85">
        <f>分析係数表!G10</f>
        <v>0.17979610750695088</v>
      </c>
      <c r="K7" s="111">
        <f t="shared" si="2"/>
        <v>8.8429992016766917E-3</v>
      </c>
      <c r="L7" s="79"/>
      <c r="M7" s="80"/>
      <c r="N7" s="81">
        <f>分析係数表!H10</f>
        <v>1.2488112277735618E-3</v>
      </c>
      <c r="O7" s="82">
        <f t="shared" si="3"/>
        <v>4.070777928059903E-2</v>
      </c>
      <c r="P7" s="76">
        <f>分析係数表!C10</f>
        <v>1</v>
      </c>
      <c r="Q7" s="82">
        <f t="shared" si="4"/>
        <v>4.070777928059903E-2</v>
      </c>
      <c r="R7" s="83">
        <v>5.9363471782116484E-2</v>
      </c>
      <c r="S7" s="84">
        <f t="shared" si="5"/>
        <v>0.10854695703267911</v>
      </c>
      <c r="T7" s="85">
        <f>分析係数表!F10</f>
        <v>0.51899907321594063</v>
      </c>
      <c r="U7" s="86">
        <f t="shared" si="6"/>
        <v>5.633577010037099E-2</v>
      </c>
      <c r="V7" s="87">
        <f>分析係数表!D10</f>
        <v>9.8239110287303061E-2</v>
      </c>
      <c r="W7" s="167">
        <f t="shared" si="7"/>
        <v>0</v>
      </c>
      <c r="X7" s="76">
        <f>分析係数表!E10</f>
        <v>2.9657089898053754E-2</v>
      </c>
      <c r="Y7" s="166">
        <f t="shared" si="8"/>
        <v>0</v>
      </c>
    </row>
    <row r="8" spans="1:25" x14ac:dyDescent="0.2">
      <c r="A8" s="6" t="s">
        <v>222</v>
      </c>
      <c r="B8" s="5" t="s">
        <v>27</v>
      </c>
      <c r="C8" s="90"/>
      <c r="D8" s="107">
        <f>投入係数表!AK8</f>
        <v>0</v>
      </c>
      <c r="E8" s="110">
        <f t="shared" si="9"/>
        <v>0</v>
      </c>
      <c r="F8" s="85">
        <f>分析係数表!C11</f>
        <v>4.7758906908440535E-3</v>
      </c>
      <c r="G8" s="110">
        <f t="shared" si="0"/>
        <v>0</v>
      </c>
      <c r="H8" s="110">
        <v>1.174162401295052E-3</v>
      </c>
      <c r="I8" s="110">
        <f t="shared" si="1"/>
        <v>1.174162401295052E-3</v>
      </c>
      <c r="J8" s="85">
        <f>分析係数表!G11</f>
        <v>0.34306569343065696</v>
      </c>
      <c r="K8" s="111">
        <f t="shared" si="2"/>
        <v>4.028148384004923E-4</v>
      </c>
      <c r="L8" s="79"/>
      <c r="M8" s="80"/>
      <c r="N8" s="81">
        <f>分析係数表!H11</f>
        <v>-1.9212480427285565E-5</v>
      </c>
      <c r="O8" s="82">
        <f t="shared" si="3"/>
        <v>-6.2627352739383119E-4</v>
      </c>
      <c r="P8" s="76">
        <f>分析係数表!C11</f>
        <v>4.7758906908440535E-3</v>
      </c>
      <c r="Q8" s="82">
        <f t="shared" si="4"/>
        <v>-2.9910139094022667E-6</v>
      </c>
      <c r="R8" s="83">
        <v>1.8240200493471325E-3</v>
      </c>
      <c r="S8" s="84">
        <f t="shared" si="5"/>
        <v>2.9981824506421844E-3</v>
      </c>
      <c r="T8" s="85">
        <f>分析係数表!F11</f>
        <v>0.56569343065693434</v>
      </c>
      <c r="U8" s="86">
        <f t="shared" si="6"/>
        <v>1.6960521162391921E-3</v>
      </c>
      <c r="V8" s="87">
        <f>分析係数表!D11</f>
        <v>8.0291970802919707E-2</v>
      </c>
      <c r="W8" s="167">
        <f t="shared" si="7"/>
        <v>0</v>
      </c>
      <c r="X8" s="76">
        <f>分析係数表!E11</f>
        <v>6.9343065693430656E-2</v>
      </c>
      <c r="Y8" s="166">
        <f t="shared" si="8"/>
        <v>0</v>
      </c>
    </row>
    <row r="9" spans="1:25" x14ac:dyDescent="0.2">
      <c r="A9" s="6" t="s">
        <v>223</v>
      </c>
      <c r="B9" s="5" t="s">
        <v>191</v>
      </c>
      <c r="C9" s="90"/>
      <c r="D9" s="107">
        <f>投入係数表!AK9</f>
        <v>2.1978021978021978E-3</v>
      </c>
      <c r="E9" s="110">
        <f t="shared" si="9"/>
        <v>0.21978021978021978</v>
      </c>
      <c r="F9" s="85">
        <f>分析係数表!C12</f>
        <v>2.7665742374590407E-2</v>
      </c>
      <c r="G9" s="110">
        <f t="shared" si="0"/>
        <v>6.0803829394704195E-3</v>
      </c>
      <c r="H9" s="110">
        <v>8.0815470197186292E-3</v>
      </c>
      <c r="I9" s="110">
        <f t="shared" si="1"/>
        <v>8.0815470197186292E-3</v>
      </c>
      <c r="J9" s="85">
        <f>分析係数表!G12</f>
        <v>0.13175675675675674</v>
      </c>
      <c r="K9" s="111">
        <f t="shared" si="2"/>
        <v>1.0647984248953598E-3</v>
      </c>
      <c r="L9" s="79"/>
      <c r="M9" s="80"/>
      <c r="N9" s="81">
        <f>分析係数表!H12</f>
        <v>9.8185381223642884E-2</v>
      </c>
      <c r="O9" s="82">
        <f t="shared" si="3"/>
        <v>3.2005708617461743</v>
      </c>
      <c r="P9" s="76">
        <f>分析係数表!C12</f>
        <v>2.7665742374590407E-2</v>
      </c>
      <c r="Q9" s="82">
        <f t="shared" si="4"/>
        <v>8.8546168912690473E-2</v>
      </c>
      <c r="R9" s="83">
        <v>9.9462643891693403E-2</v>
      </c>
      <c r="S9" s="84">
        <f t="shared" si="5"/>
        <v>0.10754419091141203</v>
      </c>
      <c r="T9" s="85">
        <f>分析係数表!F12</f>
        <v>0.37027027027027026</v>
      </c>
      <c r="U9" s="86">
        <f t="shared" si="6"/>
        <v>3.9820416634766077E-2</v>
      </c>
      <c r="V9" s="87">
        <f>分析係数表!D12</f>
        <v>5.1576576576576577E-2</v>
      </c>
      <c r="W9" s="167">
        <f t="shared" si="7"/>
        <v>0</v>
      </c>
      <c r="X9" s="76">
        <f>分析係数表!E12</f>
        <v>4.954954954954955E-2</v>
      </c>
      <c r="Y9" s="166">
        <f t="shared" si="8"/>
        <v>0</v>
      </c>
    </row>
    <row r="10" spans="1:25" x14ac:dyDescent="0.2">
      <c r="A10" s="6" t="s">
        <v>224</v>
      </c>
      <c r="B10" s="5" t="s">
        <v>28</v>
      </c>
      <c r="C10" s="90"/>
      <c r="D10" s="107">
        <f>投入係数表!AK10</f>
        <v>2.6373626373626374E-2</v>
      </c>
      <c r="E10" s="110">
        <f t="shared" si="9"/>
        <v>2.6373626373626373</v>
      </c>
      <c r="F10" s="85">
        <f>分析係数表!C13</f>
        <v>0</v>
      </c>
      <c r="G10" s="110">
        <f t="shared" si="0"/>
        <v>0</v>
      </c>
      <c r="H10" s="110">
        <v>0</v>
      </c>
      <c r="I10" s="110">
        <f t="shared" si="1"/>
        <v>0</v>
      </c>
      <c r="J10" s="85">
        <f>分析係数表!G13</f>
        <v>0.24516960068699012</v>
      </c>
      <c r="K10" s="111">
        <f t="shared" si="2"/>
        <v>0</v>
      </c>
      <c r="L10" s="79"/>
      <c r="M10" s="80"/>
      <c r="N10" s="81">
        <f>分析係数表!H13</f>
        <v>1.522589073862381E-2</v>
      </c>
      <c r="O10" s="82">
        <f t="shared" si="3"/>
        <v>0.49632177045961123</v>
      </c>
      <c r="P10" s="76">
        <f>分析係数表!C13</f>
        <v>0</v>
      </c>
      <c r="Q10" s="82">
        <f t="shared" si="4"/>
        <v>0</v>
      </c>
      <c r="R10" s="83">
        <v>0</v>
      </c>
      <c r="S10" s="84">
        <f t="shared" si="5"/>
        <v>0</v>
      </c>
      <c r="T10" s="85">
        <f>分析係数表!F13</f>
        <v>0.38299699441820523</v>
      </c>
      <c r="U10" s="86">
        <f t="shared" si="6"/>
        <v>0</v>
      </c>
      <c r="V10" s="87">
        <f>分析係数表!D13</f>
        <v>0.13954486904250751</v>
      </c>
      <c r="W10" s="167">
        <f t="shared" si="7"/>
        <v>0</v>
      </c>
      <c r="X10" s="76">
        <f>分析係数表!E13</f>
        <v>0.1348218119364534</v>
      </c>
      <c r="Y10" s="166">
        <f t="shared" si="8"/>
        <v>0</v>
      </c>
    </row>
    <row r="11" spans="1:25" x14ac:dyDescent="0.2">
      <c r="A11" s="6" t="s">
        <v>225</v>
      </c>
      <c r="B11" s="5" t="s">
        <v>268</v>
      </c>
      <c r="C11" s="90"/>
      <c r="D11" s="107">
        <f>投入係数表!AK11</f>
        <v>1.9780219780219779E-2</v>
      </c>
      <c r="E11" s="110">
        <f t="shared" si="9"/>
        <v>1.9780219780219779</v>
      </c>
      <c r="F11" s="85">
        <f>分析係数表!C14</f>
        <v>8.758537565287261E-2</v>
      </c>
      <c r="G11" s="110">
        <f t="shared" si="0"/>
        <v>0.17324579799469306</v>
      </c>
      <c r="H11" s="110">
        <v>0.23300395365114115</v>
      </c>
      <c r="I11" s="110">
        <f t="shared" si="1"/>
        <v>0.23300395365114115</v>
      </c>
      <c r="J11" s="85">
        <f>分析係数表!G14</f>
        <v>0.1675092686215032</v>
      </c>
      <c r="K11" s="111">
        <f t="shared" si="2"/>
        <v>3.9030321862021287E-2</v>
      </c>
      <c r="L11" s="79"/>
      <c r="M11" s="80"/>
      <c r="N11" s="81">
        <f>分析係数表!H14</f>
        <v>1.2392049875599189E-3</v>
      </c>
      <c r="O11" s="82">
        <f t="shared" si="3"/>
        <v>4.0394642516902113E-2</v>
      </c>
      <c r="P11" s="76">
        <f>分析係数表!C14</f>
        <v>8.758537565287261E-2</v>
      </c>
      <c r="Q11" s="82">
        <f t="shared" si="4"/>
        <v>3.5379799392063712E-3</v>
      </c>
      <c r="R11" s="83">
        <v>4.1945211132461774E-2</v>
      </c>
      <c r="S11" s="84">
        <f t="shared" si="5"/>
        <v>0.27494916478360293</v>
      </c>
      <c r="T11" s="85">
        <f>分析係数表!F14</f>
        <v>0.31985170205594876</v>
      </c>
      <c r="U11" s="86">
        <f t="shared" si="6"/>
        <v>8.7942958334896917E-2</v>
      </c>
      <c r="V11" s="87">
        <f>分析係数表!D14</f>
        <v>3.3704078193461412E-2</v>
      </c>
      <c r="W11" s="167">
        <f t="shared" si="7"/>
        <v>0</v>
      </c>
      <c r="X11" s="76">
        <f>分析係数表!E14</f>
        <v>2.8985507246376812E-2</v>
      </c>
      <c r="Y11" s="166">
        <f t="shared" si="8"/>
        <v>0</v>
      </c>
    </row>
    <row r="12" spans="1:25" x14ac:dyDescent="0.2">
      <c r="A12" s="6" t="s">
        <v>226</v>
      </c>
      <c r="B12" s="5" t="s">
        <v>29</v>
      </c>
      <c r="C12" s="90"/>
      <c r="D12" s="107">
        <f>投入係数表!AK12</f>
        <v>2.1978021978021978E-3</v>
      </c>
      <c r="E12" s="110">
        <f t="shared" si="9"/>
        <v>0.21978021978021978</v>
      </c>
      <c r="F12" s="85">
        <f>分析係数表!C15</f>
        <v>0</v>
      </c>
      <c r="G12" s="110">
        <f t="shared" si="0"/>
        <v>0</v>
      </c>
      <c r="H12" s="110">
        <v>0</v>
      </c>
      <c r="I12" s="110">
        <f t="shared" si="1"/>
        <v>0</v>
      </c>
      <c r="J12" s="85">
        <f>分析係数表!G15</f>
        <v>9.5604813172894237E-2</v>
      </c>
      <c r="K12" s="111">
        <f t="shared" si="2"/>
        <v>0</v>
      </c>
      <c r="L12" s="79"/>
      <c r="M12" s="80"/>
      <c r="N12" s="81">
        <f>分析係数表!H15</f>
        <v>9.0490782812515016E-3</v>
      </c>
      <c r="O12" s="82">
        <f t="shared" si="3"/>
        <v>0.29497483140249453</v>
      </c>
      <c r="P12" s="76">
        <f>分析係数表!C15</f>
        <v>0</v>
      </c>
      <c r="Q12" s="82">
        <f t="shared" si="4"/>
        <v>0</v>
      </c>
      <c r="R12" s="83">
        <v>0</v>
      </c>
      <c r="S12" s="84">
        <f t="shared" si="5"/>
        <v>0</v>
      </c>
      <c r="T12" s="85">
        <f>分析係数表!F15</f>
        <v>0.30347055098163395</v>
      </c>
      <c r="U12" s="86">
        <f t="shared" si="6"/>
        <v>0</v>
      </c>
      <c r="V12" s="87">
        <f>分析係数表!D15</f>
        <v>2.4585180493983533E-2</v>
      </c>
      <c r="W12" s="167">
        <f t="shared" si="7"/>
        <v>0</v>
      </c>
      <c r="X12" s="76">
        <f>分析係数表!E15</f>
        <v>2.2317922735908803E-2</v>
      </c>
      <c r="Y12" s="166">
        <f t="shared" si="8"/>
        <v>0</v>
      </c>
    </row>
    <row r="13" spans="1:25" x14ac:dyDescent="0.2">
      <c r="A13" s="6" t="s">
        <v>227</v>
      </c>
      <c r="B13" s="5" t="s">
        <v>30</v>
      </c>
      <c r="C13" s="90"/>
      <c r="D13" s="107">
        <f>投入係数表!AK13</f>
        <v>4.3956043956043956E-3</v>
      </c>
      <c r="E13" s="110">
        <f t="shared" si="9"/>
        <v>0.43956043956043955</v>
      </c>
      <c r="F13" s="85">
        <f>分析係数表!C16</f>
        <v>0.11006875655518</v>
      </c>
      <c r="G13" s="110">
        <f t="shared" si="0"/>
        <v>4.8381871013265937E-2</v>
      </c>
      <c r="H13" s="110">
        <v>6.1168768103058199E-2</v>
      </c>
      <c r="I13" s="110">
        <f t="shared" si="1"/>
        <v>6.1168768103058199E-2</v>
      </c>
      <c r="J13" s="85">
        <f>分析係数表!G16</f>
        <v>3.3349328214971212E-2</v>
      </c>
      <c r="K13" s="111">
        <f t="shared" si="2"/>
        <v>2.0399373239743499E-3</v>
      </c>
      <c r="L13" s="79"/>
      <c r="M13" s="80"/>
      <c r="N13" s="81">
        <f>分析係数表!H16</f>
        <v>1.7877213037589219E-2</v>
      </c>
      <c r="O13" s="82">
        <f t="shared" si="3"/>
        <v>0.58274751723995999</v>
      </c>
      <c r="P13" s="76">
        <f>分析係数表!C16</f>
        <v>0.11006875655518</v>
      </c>
      <c r="Q13" s="82">
        <f t="shared" si="4"/>
        <v>6.4142294608220712E-2</v>
      </c>
      <c r="R13" s="83">
        <v>8.3365072821089306E-2</v>
      </c>
      <c r="S13" s="84">
        <f t="shared" si="5"/>
        <v>0.14453384092414751</v>
      </c>
      <c r="T13" s="85">
        <f>分析係数表!F16</f>
        <v>0.28862763915547024</v>
      </c>
      <c r="U13" s="86">
        <f t="shared" si="6"/>
        <v>4.1716461284008986E-2</v>
      </c>
      <c r="V13" s="87">
        <f>分析係数表!D16</f>
        <v>1.6314779270633396E-2</v>
      </c>
      <c r="W13" s="167">
        <f t="shared" si="7"/>
        <v>0</v>
      </c>
      <c r="X13" s="76">
        <f>分析係数表!E16</f>
        <v>1.6554702495201537E-2</v>
      </c>
      <c r="Y13" s="166">
        <f t="shared" si="8"/>
        <v>0</v>
      </c>
    </row>
    <row r="14" spans="1:25" x14ac:dyDescent="0.2">
      <c r="A14" s="6" t="s">
        <v>2</v>
      </c>
      <c r="B14" s="5" t="s">
        <v>365</v>
      </c>
      <c r="C14" s="90"/>
      <c r="D14" s="107">
        <f>投入係数表!AK14</f>
        <v>8.7912087912087912E-3</v>
      </c>
      <c r="E14" s="110">
        <f t="shared" si="9"/>
        <v>0.87912087912087911</v>
      </c>
      <c r="F14" s="85">
        <f>分析係数表!C17</f>
        <v>0.13914449142004481</v>
      </c>
      <c r="G14" s="110">
        <f t="shared" si="0"/>
        <v>0.12232482762201742</v>
      </c>
      <c r="H14" s="110">
        <v>0.1875020504534517</v>
      </c>
      <c r="I14" s="110">
        <f t="shared" si="1"/>
        <v>0.1875020504534517</v>
      </c>
      <c r="J14" s="85">
        <f>分析係数表!G17</f>
        <v>0.21214924452667283</v>
      </c>
      <c r="K14" s="111">
        <f t="shared" si="2"/>
        <v>3.9778418350901873E-2</v>
      </c>
      <c r="L14" s="79"/>
      <c r="M14" s="80"/>
      <c r="N14" s="81">
        <f>分析係数表!H17</f>
        <v>3.1124218292202617E-3</v>
      </c>
      <c r="O14" s="82">
        <f t="shared" si="3"/>
        <v>0.10145631143780066</v>
      </c>
      <c r="P14" s="76">
        <f>分析係数表!C17</f>
        <v>0.13914449142004481</v>
      </c>
      <c r="Q14" s="82">
        <f t="shared" si="4"/>
        <v>1.4117086856366449E-2</v>
      </c>
      <c r="R14" s="83">
        <v>3.7507817836332835E-2</v>
      </c>
      <c r="S14" s="84">
        <f t="shared" si="5"/>
        <v>0.22500986828978453</v>
      </c>
      <c r="T14" s="85">
        <f>分析係数表!F17</f>
        <v>0.32223250077089116</v>
      </c>
      <c r="U14" s="86">
        <f t="shared" si="6"/>
        <v>7.2505492557146112E-2</v>
      </c>
      <c r="V14" s="87">
        <f>分析係数表!D17</f>
        <v>3.12981806968856E-2</v>
      </c>
      <c r="W14" s="167">
        <f t="shared" si="7"/>
        <v>0</v>
      </c>
      <c r="X14" s="76">
        <f>分析係数表!E17</f>
        <v>2.8677150786308975E-2</v>
      </c>
      <c r="Y14" s="166">
        <f t="shared" si="8"/>
        <v>0</v>
      </c>
    </row>
    <row r="15" spans="1:25" x14ac:dyDescent="0.2">
      <c r="A15" s="6" t="s">
        <v>3</v>
      </c>
      <c r="B15" s="5" t="s">
        <v>31</v>
      </c>
      <c r="C15" s="90"/>
      <c r="D15" s="107">
        <f>投入係数表!AK15</f>
        <v>0</v>
      </c>
      <c r="E15" s="110">
        <f t="shared" si="9"/>
        <v>0</v>
      </c>
      <c r="F15" s="85">
        <f>分析係数表!C18</f>
        <v>1</v>
      </c>
      <c r="G15" s="110">
        <f t="shared" si="0"/>
        <v>0</v>
      </c>
      <c r="H15" s="110">
        <v>0.13209510429952115</v>
      </c>
      <c r="I15" s="110">
        <f t="shared" si="1"/>
        <v>0.13209510429952115</v>
      </c>
      <c r="J15" s="85">
        <f>分析係数表!G18</f>
        <v>0.2156836946153087</v>
      </c>
      <c r="K15" s="111">
        <f t="shared" si="2"/>
        <v>2.8490760135915272E-2</v>
      </c>
      <c r="L15" s="79"/>
      <c r="M15" s="80"/>
      <c r="N15" s="81">
        <f>分析係数表!H18</f>
        <v>4.8031201068213914E-4</v>
      </c>
      <c r="O15" s="82">
        <f t="shared" si="3"/>
        <v>1.565683818484578E-2</v>
      </c>
      <c r="P15" s="76">
        <f>分析係数表!C18</f>
        <v>1</v>
      </c>
      <c r="Q15" s="82">
        <f t="shared" si="4"/>
        <v>1.565683818484578E-2</v>
      </c>
      <c r="R15" s="83">
        <v>6.0576901738017767E-2</v>
      </c>
      <c r="S15" s="84">
        <f t="shared" si="5"/>
        <v>0.19267200603753892</v>
      </c>
      <c r="T15" s="85">
        <f>分析係数表!F18</f>
        <v>0.45886648465511004</v>
      </c>
      <c r="U15" s="86">
        <f t="shared" si="6"/>
        <v>8.8410726101893627E-2</v>
      </c>
      <c r="V15" s="87">
        <f>分析係数表!D18</f>
        <v>2.7301733495608698E-2</v>
      </c>
      <c r="W15" s="167">
        <f t="shared" si="7"/>
        <v>0</v>
      </c>
      <c r="X15" s="76">
        <f>分析係数表!E18</f>
        <v>2.9308246439261866E-2</v>
      </c>
      <c r="Y15" s="166">
        <f t="shared" si="8"/>
        <v>0</v>
      </c>
    </row>
    <row r="16" spans="1:25" x14ac:dyDescent="0.2">
      <c r="A16" s="6" t="s">
        <v>4</v>
      </c>
      <c r="B16" s="5" t="s">
        <v>32</v>
      </c>
      <c r="C16" s="90"/>
      <c r="D16" s="107">
        <f>投入係数表!AK16</f>
        <v>0</v>
      </c>
      <c r="E16" s="110">
        <f t="shared" si="9"/>
        <v>0</v>
      </c>
      <c r="F16" s="85">
        <f>分析係数表!C19</f>
        <v>0.27592808390211421</v>
      </c>
      <c r="G16" s="110">
        <f t="shared" si="0"/>
        <v>0</v>
      </c>
      <c r="H16" s="110">
        <v>2.1849321295479514E-2</v>
      </c>
      <c r="I16" s="110">
        <f t="shared" si="1"/>
        <v>2.1849321295479514E-2</v>
      </c>
      <c r="J16" s="85">
        <f>分析係数表!G19</f>
        <v>5.7631973809848587E-2</v>
      </c>
      <c r="K16" s="111">
        <f t="shared" si="2"/>
        <v>1.2592195126640423E-3</v>
      </c>
      <c r="L16" s="79"/>
      <c r="M16" s="80"/>
      <c r="N16" s="81">
        <f>分析係数表!H19</f>
        <v>-1.2488112277735618E-4</v>
      </c>
      <c r="O16" s="82">
        <f t="shared" si="3"/>
        <v>-4.0707779280599026E-3</v>
      </c>
      <c r="P16" s="76">
        <f>分析係数表!C19</f>
        <v>0.27592808390211421</v>
      </c>
      <c r="Q16" s="82">
        <f t="shared" si="4"/>
        <v>-1.1232419536805875E-3</v>
      </c>
      <c r="R16" s="83">
        <v>1.1801123964095148E-2</v>
      </c>
      <c r="S16" s="84">
        <f t="shared" si="5"/>
        <v>3.3650445259574661E-2</v>
      </c>
      <c r="T16" s="85">
        <f>分析係数表!F19</f>
        <v>0.23987177738371299</v>
      </c>
      <c r="U16" s="86">
        <f t="shared" si="6"/>
        <v>8.0717921141675135E-3</v>
      </c>
      <c r="V16" s="87">
        <f>分析係数表!D19</f>
        <v>7.502387123175556E-4</v>
      </c>
      <c r="W16" s="167">
        <f t="shared" si="7"/>
        <v>0</v>
      </c>
      <c r="X16" s="76">
        <f>分析係数表!E19</f>
        <v>8.1844223161915155E-4</v>
      </c>
      <c r="Y16" s="166">
        <f t="shared" si="8"/>
        <v>0</v>
      </c>
    </row>
    <row r="17" spans="1:25" x14ac:dyDescent="0.2">
      <c r="A17" s="6" t="s">
        <v>5</v>
      </c>
      <c r="B17" s="5" t="s">
        <v>33</v>
      </c>
      <c r="C17" s="90"/>
      <c r="D17" s="107">
        <f>投入係数表!AK17</f>
        <v>0</v>
      </c>
      <c r="E17" s="110">
        <f t="shared" si="9"/>
        <v>0</v>
      </c>
      <c r="F17" s="85">
        <f>分析係数表!C20</f>
        <v>2.5484643868438295E-2</v>
      </c>
      <c r="G17" s="110">
        <f t="shared" si="0"/>
        <v>0</v>
      </c>
      <c r="H17" s="110">
        <v>3.3207380247153176E-3</v>
      </c>
      <c r="I17" s="110">
        <f t="shared" si="1"/>
        <v>3.3207380247153176E-3</v>
      </c>
      <c r="J17" s="85">
        <f>分析係数表!G20</f>
        <v>9.947643979057591E-2</v>
      </c>
      <c r="K17" s="111">
        <f t="shared" si="2"/>
        <v>3.3033519617586929E-4</v>
      </c>
      <c r="L17" s="79"/>
      <c r="M17" s="80"/>
      <c r="N17" s="81">
        <f>分析係数表!H20</f>
        <v>5.9558689324585256E-4</v>
      </c>
      <c r="O17" s="82">
        <f t="shared" si="3"/>
        <v>1.9414479349208768E-2</v>
      </c>
      <c r="P17" s="76">
        <f>分析係数表!C20</f>
        <v>2.5484643868438295E-2</v>
      </c>
      <c r="Q17" s="82">
        <f t="shared" si="4"/>
        <v>4.9477109210573512E-4</v>
      </c>
      <c r="R17" s="83">
        <v>2.0208520447406006E-3</v>
      </c>
      <c r="S17" s="84">
        <f t="shared" si="5"/>
        <v>5.3415900694559187E-3</v>
      </c>
      <c r="T17" s="85">
        <f>分析係数表!F20</f>
        <v>0.22338568935427575</v>
      </c>
      <c r="U17" s="86">
        <f t="shared" si="6"/>
        <v>1.193234779913364E-3</v>
      </c>
      <c r="V17" s="87">
        <f>分析係数表!D20</f>
        <v>0.15532286212914484</v>
      </c>
      <c r="W17" s="167">
        <f t="shared" si="7"/>
        <v>0</v>
      </c>
      <c r="X17" s="76">
        <f>分析係数表!E20</f>
        <v>0.17102966841186737</v>
      </c>
      <c r="Y17" s="166">
        <f t="shared" si="8"/>
        <v>0</v>
      </c>
    </row>
    <row r="18" spans="1:25" x14ac:dyDescent="0.2">
      <c r="A18" s="6" t="s">
        <v>6</v>
      </c>
      <c r="B18" s="5" t="s">
        <v>34</v>
      </c>
      <c r="C18" s="90"/>
      <c r="D18" s="107">
        <f>投入係数表!AK18</f>
        <v>2.1978021978021978E-3</v>
      </c>
      <c r="E18" s="110">
        <f t="shared" si="9"/>
        <v>0.21978021978021978</v>
      </c>
      <c r="F18" s="85">
        <f>分析係数表!C21</f>
        <v>0.22087867795243854</v>
      </c>
      <c r="G18" s="110">
        <f t="shared" si="0"/>
        <v>4.8544764385151325E-2</v>
      </c>
      <c r="H18" s="110">
        <v>8.3012222181177139E-2</v>
      </c>
      <c r="I18" s="110">
        <f t="shared" si="1"/>
        <v>8.3012222181177139E-2</v>
      </c>
      <c r="J18" s="85">
        <f>分析係数表!G21</f>
        <v>0.28511270745603173</v>
      </c>
      <c r="K18" s="111">
        <f t="shared" si="2"/>
        <v>2.3667839418017065E-2</v>
      </c>
      <c r="L18" s="79"/>
      <c r="M18" s="80"/>
      <c r="N18" s="81">
        <f>分析係数表!H21</f>
        <v>9.8944274200520651E-4</v>
      </c>
      <c r="O18" s="82">
        <f t="shared" si="3"/>
        <v>3.2253086660782304E-2</v>
      </c>
      <c r="P18" s="76">
        <f>分析係数表!C21</f>
        <v>0.22087867795243854</v>
      </c>
      <c r="Q18" s="82">
        <f t="shared" si="4"/>
        <v>7.1240191415190262E-3</v>
      </c>
      <c r="R18" s="83">
        <v>2.1636140291976219E-2</v>
      </c>
      <c r="S18" s="84">
        <f t="shared" si="5"/>
        <v>0.10464836247315336</v>
      </c>
      <c r="T18" s="85">
        <f>分析係数表!F21</f>
        <v>0.42531582858558337</v>
      </c>
      <c r="U18" s="86">
        <f t="shared" si="6"/>
        <v>4.4508604995393691E-2</v>
      </c>
      <c r="V18" s="87">
        <f>分析係数表!D21</f>
        <v>6.1431756254644539E-2</v>
      </c>
      <c r="W18" s="167">
        <f t="shared" si="7"/>
        <v>0</v>
      </c>
      <c r="X18" s="76">
        <f>分析係数表!E21</f>
        <v>5.1523408471637354E-2</v>
      </c>
      <c r="Y18" s="166">
        <f t="shared" si="8"/>
        <v>0</v>
      </c>
    </row>
    <row r="19" spans="1:25" x14ac:dyDescent="0.2">
      <c r="A19" s="6" t="s">
        <v>7</v>
      </c>
      <c r="B19" s="5" t="s">
        <v>269</v>
      </c>
      <c r="C19" s="90"/>
      <c r="D19" s="107">
        <f>投入係数表!AK19</f>
        <v>0</v>
      </c>
      <c r="E19" s="110">
        <f t="shared" si="9"/>
        <v>0</v>
      </c>
      <c r="F19" s="85">
        <f>分析係数表!C22</f>
        <v>2.2900763358778664E-2</v>
      </c>
      <c r="G19" s="110">
        <f t="shared" si="0"/>
        <v>0</v>
      </c>
      <c r="H19" s="110">
        <v>1.0599170584745397E-3</v>
      </c>
      <c r="I19" s="110">
        <f t="shared" si="1"/>
        <v>1.0599170584745397E-3</v>
      </c>
      <c r="J19" s="85">
        <f>分析係数表!G22</f>
        <v>0.19537275064267351</v>
      </c>
      <c r="K19" s="111">
        <f t="shared" si="2"/>
        <v>2.0707891116726224E-4</v>
      </c>
      <c r="L19" s="79"/>
      <c r="M19" s="80"/>
      <c r="N19" s="81">
        <f>分析係数表!H22</f>
        <v>4.8031201068213912E-5</v>
      </c>
      <c r="O19" s="82">
        <f t="shared" si="3"/>
        <v>1.5656838184845781E-3</v>
      </c>
      <c r="P19" s="76">
        <f>分析係数表!C22</f>
        <v>2.2900763358778664E-2</v>
      </c>
      <c r="Q19" s="82">
        <f t="shared" si="4"/>
        <v>3.5855354621784291E-5</v>
      </c>
      <c r="R19" s="83">
        <v>4.5145572799290177E-4</v>
      </c>
      <c r="S19" s="84">
        <f t="shared" si="5"/>
        <v>1.5113727864674415E-3</v>
      </c>
      <c r="T19" s="85">
        <f>分析係数表!F22</f>
        <v>0.41388174807197942</v>
      </c>
      <c r="U19" s="86">
        <f t="shared" si="6"/>
        <v>6.2552961085156312E-4</v>
      </c>
      <c r="V19" s="87">
        <f>分析係数表!D22</f>
        <v>2.313624678663239E-2</v>
      </c>
      <c r="W19" s="167">
        <f t="shared" si="7"/>
        <v>0</v>
      </c>
      <c r="X19" s="76">
        <f>分析係数表!E22</f>
        <v>1.713796058269066E-2</v>
      </c>
      <c r="Y19" s="166">
        <f t="shared" si="8"/>
        <v>0</v>
      </c>
    </row>
    <row r="20" spans="1:25" x14ac:dyDescent="0.2">
      <c r="A20" s="6" t="s">
        <v>8</v>
      </c>
      <c r="B20" s="5" t="s">
        <v>270</v>
      </c>
      <c r="C20" s="90"/>
      <c r="D20" s="107">
        <f>投入係数表!AK20</f>
        <v>0</v>
      </c>
      <c r="E20" s="110">
        <f t="shared" si="9"/>
        <v>0</v>
      </c>
      <c r="F20" s="85">
        <f>分析係数表!C23</f>
        <v>0</v>
      </c>
      <c r="G20" s="110">
        <f t="shared" si="0"/>
        <v>0</v>
      </c>
      <c r="H20" s="110">
        <v>0</v>
      </c>
      <c r="I20" s="110">
        <f t="shared" si="1"/>
        <v>0</v>
      </c>
      <c r="J20" s="85">
        <f>分析係数表!G23</f>
        <v>0.21568627450980393</v>
      </c>
      <c r="K20" s="111">
        <f t="shared" si="2"/>
        <v>0</v>
      </c>
      <c r="L20" s="79"/>
      <c r="M20" s="80"/>
      <c r="N20" s="81">
        <f>分析係数表!H23</f>
        <v>2.8818720640928347E-5</v>
      </c>
      <c r="O20" s="82">
        <f t="shared" si="3"/>
        <v>9.3941029109074678E-4</v>
      </c>
      <c r="P20" s="76">
        <f>分析係数表!C23</f>
        <v>0</v>
      </c>
      <c r="Q20" s="82">
        <f t="shared" si="4"/>
        <v>0</v>
      </c>
      <c r="R20" s="83">
        <v>0</v>
      </c>
      <c r="S20" s="84">
        <f t="shared" si="5"/>
        <v>0</v>
      </c>
      <c r="T20" s="85">
        <f>分析係数表!F23</f>
        <v>0.44049247606019154</v>
      </c>
      <c r="U20" s="86">
        <f t="shared" si="6"/>
        <v>0</v>
      </c>
      <c r="V20" s="87">
        <f>分析係数表!D23</f>
        <v>5.6087551299589603E-2</v>
      </c>
      <c r="W20" s="167">
        <f t="shared" si="7"/>
        <v>0</v>
      </c>
      <c r="X20" s="76">
        <f>分析係数表!E23</f>
        <v>5.0615595075239397E-2</v>
      </c>
      <c r="Y20" s="166">
        <f t="shared" si="8"/>
        <v>0</v>
      </c>
    </row>
    <row r="21" spans="1:25" x14ac:dyDescent="0.2">
      <c r="A21" s="6" t="s">
        <v>9</v>
      </c>
      <c r="B21" s="5" t="s">
        <v>271</v>
      </c>
      <c r="C21" s="90"/>
      <c r="D21" s="107">
        <f>投入係数表!AK21</f>
        <v>0</v>
      </c>
      <c r="E21" s="110">
        <f t="shared" si="9"/>
        <v>0</v>
      </c>
      <c r="F21" s="85">
        <f>分析係数表!C24</f>
        <v>0.12778993435448582</v>
      </c>
      <c r="G21" s="110">
        <f t="shared" si="0"/>
        <v>0</v>
      </c>
      <c r="H21" s="110">
        <v>3.9719238426174234E-3</v>
      </c>
      <c r="I21" s="110">
        <f t="shared" si="1"/>
        <v>3.9719238426174234E-3</v>
      </c>
      <c r="J21" s="85">
        <f>分析係数表!G24</f>
        <v>0.20582120582120583</v>
      </c>
      <c r="K21" s="111">
        <f t="shared" si="2"/>
        <v>8.1750615471751545E-4</v>
      </c>
      <c r="L21" s="79"/>
      <c r="M21" s="80"/>
      <c r="N21" s="81">
        <f>分析係数表!H24</f>
        <v>3.7464336833206854E-4</v>
      </c>
      <c r="O21" s="82">
        <f t="shared" si="3"/>
        <v>1.221233378417971E-2</v>
      </c>
      <c r="P21" s="76">
        <f>分析係数表!C24</f>
        <v>0.12778993435448582</v>
      </c>
      <c r="Q21" s="82">
        <f t="shared" si="4"/>
        <v>1.5606133325953946E-3</v>
      </c>
      <c r="R21" s="83">
        <v>8.9255939476020722E-3</v>
      </c>
      <c r="S21" s="84">
        <f t="shared" si="5"/>
        <v>1.2897517790219495E-2</v>
      </c>
      <c r="T21" s="85">
        <f>分析係数表!F24</f>
        <v>0.38877338877338879</v>
      </c>
      <c r="U21" s="86">
        <f t="shared" si="6"/>
        <v>5.014211698068702E-3</v>
      </c>
      <c r="V21" s="87">
        <f>分析係数表!D24</f>
        <v>2.0790020790020791E-3</v>
      </c>
      <c r="W21" s="167">
        <f t="shared" si="7"/>
        <v>0</v>
      </c>
      <c r="X21" s="76">
        <f>分析係数表!E24</f>
        <v>0</v>
      </c>
      <c r="Y21" s="166">
        <f t="shared" si="8"/>
        <v>0</v>
      </c>
    </row>
    <row r="22" spans="1:25" x14ac:dyDescent="0.2">
      <c r="A22" s="6" t="s">
        <v>10</v>
      </c>
      <c r="B22" s="5" t="s">
        <v>272</v>
      </c>
      <c r="C22" s="90"/>
      <c r="D22" s="107">
        <f>投入係数表!AK22</f>
        <v>0</v>
      </c>
      <c r="E22" s="110">
        <f t="shared" si="9"/>
        <v>0</v>
      </c>
      <c r="F22" s="85">
        <f>分析係数表!C25</f>
        <v>1.1170547514159801E-2</v>
      </c>
      <c r="G22" s="110">
        <f t="shared" si="0"/>
        <v>0</v>
      </c>
      <c r="H22" s="110">
        <v>1.5750665195835452E-3</v>
      </c>
      <c r="I22" s="110">
        <f t="shared" si="1"/>
        <v>1.5750665195835452E-3</v>
      </c>
      <c r="J22" s="85">
        <f>分析係数表!G25</f>
        <v>0.19560185185185186</v>
      </c>
      <c r="K22" s="111">
        <f t="shared" si="2"/>
        <v>3.0808592802039256E-4</v>
      </c>
      <c r="L22" s="79"/>
      <c r="M22" s="80"/>
      <c r="N22" s="81">
        <f>分析係数表!H25</f>
        <v>5.4755569217763858E-4</v>
      </c>
      <c r="O22" s="82">
        <f t="shared" si="3"/>
        <v>1.7848795530724187E-2</v>
      </c>
      <c r="P22" s="76">
        <f>分析係数表!C25</f>
        <v>1.1170547514159801E-2</v>
      </c>
      <c r="Q22" s="82">
        <f t="shared" si="4"/>
        <v>1.9938081854647765E-4</v>
      </c>
      <c r="R22" s="83">
        <v>2.057664399826126E-3</v>
      </c>
      <c r="S22" s="84">
        <f t="shared" si="5"/>
        <v>3.6327309194096715E-3</v>
      </c>
      <c r="T22" s="85">
        <f>分析係数表!F25</f>
        <v>0.34722222222222221</v>
      </c>
      <c r="U22" s="86">
        <f t="shared" si="6"/>
        <v>1.2613649025728026E-3</v>
      </c>
      <c r="V22" s="87">
        <f>分析係数表!D25</f>
        <v>0.24652777777777779</v>
      </c>
      <c r="W22" s="167">
        <f t="shared" si="7"/>
        <v>0</v>
      </c>
      <c r="X22" s="76">
        <f>分析係数表!E25</f>
        <v>0.22337962962962962</v>
      </c>
      <c r="Y22" s="166">
        <f t="shared" si="8"/>
        <v>0</v>
      </c>
    </row>
    <row r="23" spans="1:25" x14ac:dyDescent="0.2">
      <c r="A23" s="6" t="s">
        <v>11</v>
      </c>
      <c r="B23" s="5" t="s">
        <v>35</v>
      </c>
      <c r="C23" s="90"/>
      <c r="D23" s="107">
        <f>投入係数表!AK23</f>
        <v>0</v>
      </c>
      <c r="E23" s="110">
        <f t="shared" si="9"/>
        <v>0</v>
      </c>
      <c r="F23" s="85">
        <f>分析係数表!C26</f>
        <v>0.68426150121065377</v>
      </c>
      <c r="G23" s="110">
        <f t="shared" si="0"/>
        <v>0</v>
      </c>
      <c r="H23" s="110">
        <v>3.4735154294896486E-2</v>
      </c>
      <c r="I23" s="110">
        <f t="shared" si="1"/>
        <v>3.4735154294896486E-2</v>
      </c>
      <c r="J23" s="85">
        <f>分析係数表!G26</f>
        <v>0.19646752810874307</v>
      </c>
      <c r="K23" s="111">
        <f t="shared" si="2"/>
        <v>6.824329902794103E-3</v>
      </c>
      <c r="L23" s="79"/>
      <c r="M23" s="80"/>
      <c r="N23" s="81">
        <f>分析係数表!H26</f>
        <v>1.1546700736798624E-2</v>
      </c>
      <c r="O23" s="82">
        <f t="shared" si="3"/>
        <v>0.37639038996369251</v>
      </c>
      <c r="P23" s="76">
        <f>分析係数表!C26</f>
        <v>0.68426150121065377</v>
      </c>
      <c r="Q23" s="82">
        <f t="shared" si="4"/>
        <v>0.25754945327781964</v>
      </c>
      <c r="R23" s="83">
        <v>0.29524781249266724</v>
      </c>
      <c r="S23" s="84">
        <f t="shared" si="5"/>
        <v>0.32998296678756373</v>
      </c>
      <c r="T23" s="85">
        <f>分析係数表!F26</f>
        <v>0.33441013592884711</v>
      </c>
      <c r="U23" s="86">
        <f t="shared" si="6"/>
        <v>0.11034964877763342</v>
      </c>
      <c r="V23" s="87">
        <f>分析係数表!D26</f>
        <v>3.0416177210941434E-2</v>
      </c>
      <c r="W23" s="167">
        <f t="shared" si="7"/>
        <v>0</v>
      </c>
      <c r="X23" s="76">
        <f>分析係数表!E26</f>
        <v>3.3227051518711193E-2</v>
      </c>
      <c r="Y23" s="166">
        <f t="shared" si="8"/>
        <v>0</v>
      </c>
    </row>
    <row r="24" spans="1:25" x14ac:dyDescent="0.2">
      <c r="A24" s="6" t="s">
        <v>12</v>
      </c>
      <c r="B24" s="5" t="s">
        <v>366</v>
      </c>
      <c r="C24" s="90"/>
      <c r="D24" s="107">
        <f>投入係数表!AK24</f>
        <v>0</v>
      </c>
      <c r="E24" s="110">
        <f t="shared" si="9"/>
        <v>0</v>
      </c>
      <c r="F24" s="85">
        <f>分析係数表!C27</f>
        <v>0.55841188231933736</v>
      </c>
      <c r="G24" s="110">
        <f t="shared" si="0"/>
        <v>0</v>
      </c>
      <c r="H24" s="110">
        <v>2.8365492190828819E-3</v>
      </c>
      <c r="I24" s="110">
        <f t="shared" si="1"/>
        <v>2.8365492190828819E-3</v>
      </c>
      <c r="J24" s="85">
        <f>分析係数表!G27</f>
        <v>0.17085913312693499</v>
      </c>
      <c r="K24" s="111">
        <f t="shared" si="2"/>
        <v>4.8465034064438557E-4</v>
      </c>
      <c r="L24" s="79"/>
      <c r="M24" s="80"/>
      <c r="N24" s="81">
        <f>分析係数表!H27</f>
        <v>1.1844494183421551E-2</v>
      </c>
      <c r="O24" s="82">
        <f t="shared" si="3"/>
        <v>0.38609762963829697</v>
      </c>
      <c r="P24" s="76">
        <f>分析係数表!C27</f>
        <v>0.55841188231933736</v>
      </c>
      <c r="Q24" s="82">
        <f t="shared" si="4"/>
        <v>0.21560150412535578</v>
      </c>
      <c r="R24" s="83">
        <v>0.22071472840524367</v>
      </c>
      <c r="S24" s="84">
        <f t="shared" si="5"/>
        <v>0.22355127762432656</v>
      </c>
      <c r="T24" s="85">
        <f>分析係数表!F27</f>
        <v>0.32159442724458204</v>
      </c>
      <c r="U24" s="86">
        <f t="shared" si="6"/>
        <v>7.1892845087389842E-2</v>
      </c>
      <c r="V24" s="87">
        <f>分析係数表!D27</f>
        <v>0</v>
      </c>
      <c r="W24" s="167">
        <f t="shared" si="7"/>
        <v>0</v>
      </c>
      <c r="X24" s="76">
        <f>分析係数表!E27</f>
        <v>0</v>
      </c>
      <c r="Y24" s="166">
        <f t="shared" si="8"/>
        <v>0</v>
      </c>
    </row>
    <row r="25" spans="1:25" x14ac:dyDescent="0.2">
      <c r="A25" s="6" t="s">
        <v>13</v>
      </c>
      <c r="B25" s="5" t="s">
        <v>192</v>
      </c>
      <c r="C25" s="90"/>
      <c r="D25" s="107">
        <f>投入係数表!AK25</f>
        <v>0</v>
      </c>
      <c r="E25" s="110">
        <f t="shared" si="9"/>
        <v>0</v>
      </c>
      <c r="F25" s="85">
        <f>分析係数表!C28</f>
        <v>4.6678935921030562E-2</v>
      </c>
      <c r="G25" s="110">
        <f t="shared" si="0"/>
        <v>0</v>
      </c>
      <c r="H25" s="110">
        <v>6.3443169940802834E-3</v>
      </c>
      <c r="I25" s="110">
        <f t="shared" si="1"/>
        <v>6.3443169940802834E-3</v>
      </c>
      <c r="J25" s="85">
        <f>分析係数表!G28</f>
        <v>0.12480417754569191</v>
      </c>
      <c r="K25" s="111">
        <f t="shared" si="2"/>
        <v>7.9179726453534611E-4</v>
      </c>
      <c r="L25" s="79"/>
      <c r="M25" s="80"/>
      <c r="N25" s="81">
        <f>分析係数表!H28</f>
        <v>2.1854196486037331E-2</v>
      </c>
      <c r="O25" s="82">
        <f t="shared" si="3"/>
        <v>0.71238613741048307</v>
      </c>
      <c r="P25" s="76">
        <f>分析係数表!C28</f>
        <v>4.6678935921030562E-2</v>
      </c>
      <c r="Q25" s="82">
        <f t="shared" si="4"/>
        <v>3.3253426859214411E-2</v>
      </c>
      <c r="R25" s="83">
        <v>3.5822893591419339E-2</v>
      </c>
      <c r="S25" s="84">
        <f t="shared" si="5"/>
        <v>4.2167210585499625E-2</v>
      </c>
      <c r="T25" s="85">
        <f>分析係数表!F28</f>
        <v>0.21409921671018275</v>
      </c>
      <c r="U25" s="86">
        <f t="shared" si="6"/>
        <v>9.0279667572087958E-3</v>
      </c>
      <c r="V25" s="87">
        <f>分析係数表!D28</f>
        <v>3.7075718015665796E-2</v>
      </c>
      <c r="W25" s="167">
        <f t="shared" si="7"/>
        <v>0</v>
      </c>
      <c r="X25" s="76">
        <f>分析係数表!E28</f>
        <v>3.3420365535248041E-2</v>
      </c>
      <c r="Y25" s="166">
        <f t="shared" si="8"/>
        <v>0</v>
      </c>
    </row>
    <row r="26" spans="1:25" x14ac:dyDescent="0.2">
      <c r="A26" s="6" t="s">
        <v>14</v>
      </c>
      <c r="B26" s="5" t="s">
        <v>50</v>
      </c>
      <c r="C26" s="90"/>
      <c r="D26" s="107">
        <f>投入係数表!AK26</f>
        <v>5.2747252747252747E-2</v>
      </c>
      <c r="E26" s="110">
        <f t="shared" si="9"/>
        <v>5.2747252747252746</v>
      </c>
      <c r="F26" s="85">
        <f>分析係数表!C29</f>
        <v>0.714898177920686</v>
      </c>
      <c r="G26" s="110">
        <f t="shared" si="0"/>
        <v>3.7708914879332887</v>
      </c>
      <c r="H26" s="110">
        <v>4.2127788874852961</v>
      </c>
      <c r="I26" s="110">
        <f t="shared" si="1"/>
        <v>4.2127788874852961</v>
      </c>
      <c r="J26" s="85">
        <f>分析係数表!G29</f>
        <v>0.2589450092051549</v>
      </c>
      <c r="K26" s="111">
        <f t="shared" si="2"/>
        <v>1.0908780677991623</v>
      </c>
      <c r="L26" s="79"/>
      <c r="M26" s="80"/>
      <c r="N26" s="81">
        <f>分析係数表!H29</f>
        <v>1.0662926637143489E-2</v>
      </c>
      <c r="O26" s="82">
        <f t="shared" si="3"/>
        <v>0.34758180770357633</v>
      </c>
      <c r="P26" s="76">
        <f>分析係数表!C29</f>
        <v>0.714898177920686</v>
      </c>
      <c r="Q26" s="82">
        <f t="shared" si="4"/>
        <v>0.24848560100566497</v>
      </c>
      <c r="R26" s="83">
        <v>0.41934764816428871</v>
      </c>
      <c r="S26" s="84">
        <f t="shared" si="5"/>
        <v>4.6321265356495847</v>
      </c>
      <c r="T26" s="85">
        <f>分析係数表!F29</f>
        <v>0.37284879532538223</v>
      </c>
      <c r="U26" s="86">
        <f t="shared" si="6"/>
        <v>1.7270827986116839</v>
      </c>
      <c r="V26" s="87">
        <f>分析係数表!D29</f>
        <v>6.5236532458176578E-3</v>
      </c>
      <c r="W26" s="167">
        <f t="shared" si="7"/>
        <v>0</v>
      </c>
      <c r="X26" s="76">
        <f>分析係数表!E29</f>
        <v>4.8026895061234294E-3</v>
      </c>
      <c r="Y26" s="166">
        <f t="shared" si="8"/>
        <v>0</v>
      </c>
    </row>
    <row r="27" spans="1:25" x14ac:dyDescent="0.2">
      <c r="A27" s="6" t="s">
        <v>15</v>
      </c>
      <c r="B27" s="5" t="s">
        <v>36</v>
      </c>
      <c r="C27" s="90"/>
      <c r="D27" s="107">
        <f>投入係数表!AK27</f>
        <v>2.1978021978021978E-3</v>
      </c>
      <c r="E27" s="110">
        <f t="shared" si="9"/>
        <v>0.21978021978021978</v>
      </c>
      <c r="F27" s="85">
        <f>分析係数表!C30</f>
        <v>1</v>
      </c>
      <c r="G27" s="110">
        <f t="shared" si="0"/>
        <v>0.21978021978021978</v>
      </c>
      <c r="H27" s="110">
        <v>0.27127047629412576</v>
      </c>
      <c r="I27" s="110">
        <f t="shared" si="1"/>
        <v>0.27127047629412576</v>
      </c>
      <c r="J27" s="85">
        <f>分析係数表!G30</f>
        <v>0.34457852549986789</v>
      </c>
      <c r="K27" s="111">
        <f t="shared" si="2"/>
        <v>9.3473980733076723E-2</v>
      </c>
      <c r="L27" s="79"/>
      <c r="M27" s="80"/>
      <c r="N27" s="81">
        <f>分析係数表!H30</f>
        <v>0</v>
      </c>
      <c r="O27" s="82">
        <f t="shared" si="3"/>
        <v>0</v>
      </c>
      <c r="P27" s="76">
        <f>分析係数表!C30</f>
        <v>1</v>
      </c>
      <c r="Q27" s="82">
        <f t="shared" si="4"/>
        <v>0</v>
      </c>
      <c r="R27" s="83">
        <v>6.846103702942212E-2</v>
      </c>
      <c r="S27" s="84">
        <f t="shared" si="5"/>
        <v>0.3397315133235479</v>
      </c>
      <c r="T27" s="85">
        <f>分析係数表!F30</f>
        <v>0.44032414339822074</v>
      </c>
      <c r="U27" s="86">
        <f t="shared" si="6"/>
        <v>0.14959198758957243</v>
      </c>
      <c r="V27" s="87">
        <f>分析係数表!D30</f>
        <v>0.11177662291905223</v>
      </c>
      <c r="W27" s="167">
        <f t="shared" si="7"/>
        <v>0</v>
      </c>
      <c r="X27" s="76">
        <f>分析係数表!E30</f>
        <v>7.5662820399894304E-2</v>
      </c>
      <c r="Y27" s="166">
        <f t="shared" si="8"/>
        <v>0</v>
      </c>
    </row>
    <row r="28" spans="1:25" x14ac:dyDescent="0.2">
      <c r="A28" s="6" t="s">
        <v>16</v>
      </c>
      <c r="B28" s="5" t="s">
        <v>193</v>
      </c>
      <c r="C28" s="90"/>
      <c r="D28" s="107">
        <f>投入係数表!AK28</f>
        <v>4.3956043956043956E-3</v>
      </c>
      <c r="E28" s="110">
        <f t="shared" si="9"/>
        <v>0.43956043956043955</v>
      </c>
      <c r="F28" s="85">
        <f>分析係数表!C31</f>
        <v>0.96265092809515229</v>
      </c>
      <c r="G28" s="110">
        <f t="shared" si="0"/>
        <v>0.42314326509677025</v>
      </c>
      <c r="H28" s="110">
        <v>0.63778297156977448</v>
      </c>
      <c r="I28" s="110">
        <f t="shared" si="1"/>
        <v>0.63778297156977448</v>
      </c>
      <c r="J28" s="85">
        <f>分析係数表!G31</f>
        <v>7.0888135593220339E-2</v>
      </c>
      <c r="K28" s="111">
        <f t="shared" si="2"/>
        <v>4.5211245767685163E-2</v>
      </c>
      <c r="L28" s="79"/>
      <c r="M28" s="80"/>
      <c r="N28" s="81">
        <f>分析係数表!H31</f>
        <v>2.4361425181798096E-2</v>
      </c>
      <c r="O28" s="82">
        <f t="shared" si="3"/>
        <v>0.79411483273537797</v>
      </c>
      <c r="P28" s="76">
        <f>分析係数表!C31</f>
        <v>0.96265092809515229</v>
      </c>
      <c r="Q28" s="82">
        <f t="shared" si="4"/>
        <v>0.76445538074683828</v>
      </c>
      <c r="R28" s="83">
        <v>1.0873583058418548</v>
      </c>
      <c r="S28" s="84">
        <f t="shared" si="5"/>
        <v>1.7251412774116293</v>
      </c>
      <c r="T28" s="85">
        <f>分析係数表!F31</f>
        <v>0.34461468926553673</v>
      </c>
      <c r="U28" s="86">
        <f t="shared" si="6"/>
        <v>0.59450902525435967</v>
      </c>
      <c r="V28" s="87">
        <f>分析係数表!D31</f>
        <v>2.2598870056497176E-3</v>
      </c>
      <c r="W28" s="167">
        <f t="shared" si="7"/>
        <v>0</v>
      </c>
      <c r="X28" s="76">
        <f>分析係数表!E31</f>
        <v>1.9706214689265535E-3</v>
      </c>
      <c r="Y28" s="166">
        <f t="shared" si="8"/>
        <v>0</v>
      </c>
    </row>
    <row r="29" spans="1:25" x14ac:dyDescent="0.2">
      <c r="A29" s="6" t="s">
        <v>17</v>
      </c>
      <c r="B29" s="5" t="s">
        <v>273</v>
      </c>
      <c r="C29" s="90"/>
      <c r="D29" s="107">
        <f>投入係数表!AK29</f>
        <v>2.1978021978021978E-3</v>
      </c>
      <c r="E29" s="110">
        <f t="shared" si="9"/>
        <v>0.21978021978021978</v>
      </c>
      <c r="F29" s="85">
        <f>分析係数表!C32</f>
        <v>0.97339246119733924</v>
      </c>
      <c r="G29" s="110">
        <f t="shared" si="0"/>
        <v>0.21393240905436026</v>
      </c>
      <c r="H29" s="110">
        <v>0.25284744777851242</v>
      </c>
      <c r="I29" s="110">
        <f t="shared" si="1"/>
        <v>0.25284744777851242</v>
      </c>
      <c r="J29" s="85">
        <f>分析係数表!G32</f>
        <v>0.14027149321266968</v>
      </c>
      <c r="K29" s="111">
        <f t="shared" si="2"/>
        <v>3.5467289054904455E-2</v>
      </c>
      <c r="L29" s="79"/>
      <c r="M29" s="80"/>
      <c r="N29" s="81">
        <f>分析係数表!H32</f>
        <v>6.9260991940364464E-3</v>
      </c>
      <c r="O29" s="82">
        <f t="shared" si="3"/>
        <v>0.22577160662547616</v>
      </c>
      <c r="P29" s="76">
        <f>分析係数表!C32</f>
        <v>0.97339246119733924</v>
      </c>
      <c r="Q29" s="82">
        <f t="shared" si="4"/>
        <v>0.21976437984164973</v>
      </c>
      <c r="R29" s="83">
        <v>0.29544221054632003</v>
      </c>
      <c r="S29" s="84">
        <f t="shared" si="5"/>
        <v>0.54828965832483245</v>
      </c>
      <c r="T29" s="85">
        <f>分析係数表!F32</f>
        <v>0.48190045248868779</v>
      </c>
      <c r="U29" s="86">
        <f t="shared" si="6"/>
        <v>0.26422103444160477</v>
      </c>
      <c r="V29" s="87">
        <f>分析係数表!D32</f>
        <v>3.0542986425339366E-2</v>
      </c>
      <c r="W29" s="167">
        <f t="shared" si="7"/>
        <v>0</v>
      </c>
      <c r="X29" s="76">
        <f>分析係数表!E32</f>
        <v>4.6380090497737558E-2</v>
      </c>
      <c r="Y29" s="166">
        <f t="shared" si="8"/>
        <v>0</v>
      </c>
    </row>
    <row r="30" spans="1:25" x14ac:dyDescent="0.2">
      <c r="A30" s="6" t="s">
        <v>18</v>
      </c>
      <c r="B30" s="5" t="s">
        <v>274</v>
      </c>
      <c r="C30" s="90"/>
      <c r="D30" s="107">
        <f>投入係数表!AK30</f>
        <v>0</v>
      </c>
      <c r="E30" s="110">
        <f t="shared" si="9"/>
        <v>0</v>
      </c>
      <c r="F30" s="85">
        <f>分析係数表!C33</f>
        <v>0.73613503272476755</v>
      </c>
      <c r="G30" s="110">
        <f t="shared" si="0"/>
        <v>0</v>
      </c>
      <c r="H30" s="110">
        <v>2.668940173219661E-2</v>
      </c>
      <c r="I30" s="110">
        <f t="shared" si="1"/>
        <v>2.668940173219661E-2</v>
      </c>
      <c r="J30" s="85">
        <f>分析係数表!G33</f>
        <v>0.507239607659972</v>
      </c>
      <c r="K30" s="111">
        <f t="shared" si="2"/>
        <v>1.3537921663318785E-2</v>
      </c>
      <c r="L30" s="79"/>
      <c r="M30" s="80"/>
      <c r="N30" s="81">
        <f>分析係数表!H33</f>
        <v>1.0278677028597778E-3</v>
      </c>
      <c r="O30" s="82">
        <f t="shared" si="3"/>
        <v>3.3505633715569971E-2</v>
      </c>
      <c r="P30" s="76">
        <f>分析係数表!C33</f>
        <v>0.73613503272476755</v>
      </c>
      <c r="Q30" s="82">
        <f t="shared" si="4"/>
        <v>2.4664670771675175E-2</v>
      </c>
      <c r="R30" s="83">
        <v>0.11883713079608774</v>
      </c>
      <c r="S30" s="84">
        <f t="shared" si="5"/>
        <v>0.14552653252828435</v>
      </c>
      <c r="T30" s="85">
        <f>分析係数表!F33</f>
        <v>0.64409154600653895</v>
      </c>
      <c r="U30" s="86">
        <f t="shared" si="6"/>
        <v>9.3732409321113541E-2</v>
      </c>
      <c r="V30" s="87">
        <f>分析係数表!D33</f>
        <v>0.11583372255955161</v>
      </c>
      <c r="W30" s="167">
        <f t="shared" si="7"/>
        <v>0</v>
      </c>
      <c r="X30" s="76">
        <f>分析係数表!E33</f>
        <v>0.11116300794021486</v>
      </c>
      <c r="Y30" s="166">
        <f t="shared" si="8"/>
        <v>0</v>
      </c>
    </row>
    <row r="31" spans="1:25" x14ac:dyDescent="0.2">
      <c r="A31" s="6" t="s">
        <v>19</v>
      </c>
      <c r="B31" s="5" t="s">
        <v>275</v>
      </c>
      <c r="C31" s="90"/>
      <c r="D31" s="107">
        <f>投入係数表!AK31</f>
        <v>3.9560439560439559E-2</v>
      </c>
      <c r="E31" s="110">
        <f t="shared" si="9"/>
        <v>3.9560439560439558</v>
      </c>
      <c r="F31" s="85">
        <f>分析係数表!C34</f>
        <v>0.16452089215864052</v>
      </c>
      <c r="G31" s="110">
        <f t="shared" si="0"/>
        <v>0.65085188106714931</v>
      </c>
      <c r="H31" s="110">
        <v>0.75588678264522002</v>
      </c>
      <c r="I31" s="110">
        <f t="shared" si="1"/>
        <v>0.75588678264522002</v>
      </c>
      <c r="J31" s="85">
        <f>分析係数表!G34</f>
        <v>0.42495687176538238</v>
      </c>
      <c r="K31" s="111">
        <f t="shared" si="2"/>
        <v>0.32121928256171223</v>
      </c>
      <c r="L31" s="79"/>
      <c r="M31" s="80"/>
      <c r="N31" s="81">
        <f>分析係数表!H34</f>
        <v>0.1722879182316833</v>
      </c>
      <c r="O31" s="82">
        <f t="shared" si="3"/>
        <v>5.6161078569041809</v>
      </c>
      <c r="P31" s="76">
        <f>分析係数表!C34</f>
        <v>0.16452089215864052</v>
      </c>
      <c r="Q31" s="82">
        <f t="shared" si="4"/>
        <v>0.92396707507702647</v>
      </c>
      <c r="R31" s="83">
        <v>1.0386916422847445</v>
      </c>
      <c r="S31" s="84">
        <f t="shared" si="5"/>
        <v>1.7945784249299646</v>
      </c>
      <c r="T31" s="85">
        <f>分析係数表!F34</f>
        <v>0.6985815602836879</v>
      </c>
      <c r="U31" s="86">
        <f t="shared" si="6"/>
        <v>1.2536593961390177</v>
      </c>
      <c r="V31" s="87">
        <f>分析係数表!D34</f>
        <v>0.35882691201840139</v>
      </c>
      <c r="W31" s="167">
        <f t="shared" si="7"/>
        <v>1</v>
      </c>
      <c r="X31" s="76">
        <f>分析係数表!E34</f>
        <v>0.25177304964539005</v>
      </c>
      <c r="Y31" s="166">
        <f t="shared" si="8"/>
        <v>0</v>
      </c>
    </row>
    <row r="32" spans="1:25" x14ac:dyDescent="0.2">
      <c r="A32" s="6" t="s">
        <v>20</v>
      </c>
      <c r="B32" s="5" t="s">
        <v>37</v>
      </c>
      <c r="C32" s="90"/>
      <c r="D32" s="107">
        <f>投入係数表!AK32</f>
        <v>2.6373626373626374E-2</v>
      </c>
      <c r="E32" s="110">
        <f t="shared" si="9"/>
        <v>2.6373626373626373</v>
      </c>
      <c r="F32" s="85">
        <f>分析係数表!C35</f>
        <v>0.4086737714624038</v>
      </c>
      <c r="G32" s="110">
        <f t="shared" si="0"/>
        <v>1.077820935725021</v>
      </c>
      <c r="H32" s="110">
        <v>1.2082597868965577</v>
      </c>
      <c r="I32" s="110">
        <f t="shared" si="1"/>
        <v>1.2082597868965577</v>
      </c>
      <c r="J32" s="85">
        <f>分析係数表!G35</f>
        <v>0.3140916808149406</v>
      </c>
      <c r="K32" s="111">
        <f t="shared" si="2"/>
        <v>0.37950434732744176</v>
      </c>
      <c r="L32" s="79"/>
      <c r="M32" s="80"/>
      <c r="N32" s="81">
        <f>分析係数表!H35</f>
        <v>6.449629679439764E-2</v>
      </c>
      <c r="O32" s="82">
        <f t="shared" si="3"/>
        <v>2.1024002314610915</v>
      </c>
      <c r="P32" s="76">
        <f>分析係数表!C35</f>
        <v>0.4086737714624038</v>
      </c>
      <c r="Q32" s="82">
        <f t="shared" si="4"/>
        <v>0.85919583171463498</v>
      </c>
      <c r="R32" s="83">
        <v>0.97266208523734088</v>
      </c>
      <c r="S32" s="84">
        <f t="shared" si="5"/>
        <v>2.1809218721338985</v>
      </c>
      <c r="T32" s="85">
        <f>分析係数表!F35</f>
        <v>0.64261460101867574</v>
      </c>
      <c r="U32" s="86">
        <f t="shared" si="6"/>
        <v>1.4014922387142286</v>
      </c>
      <c r="V32" s="87">
        <f>分析係数表!D35</f>
        <v>5.9932088285229203E-2</v>
      </c>
      <c r="W32" s="167">
        <f t="shared" si="7"/>
        <v>0</v>
      </c>
      <c r="X32" s="76">
        <f>分析係数表!E35</f>
        <v>5.2631578947368418E-2</v>
      </c>
      <c r="Y32" s="166">
        <f t="shared" si="8"/>
        <v>0</v>
      </c>
    </row>
    <row r="33" spans="1:25" x14ac:dyDescent="0.2">
      <c r="A33" s="6" t="s">
        <v>21</v>
      </c>
      <c r="B33" s="5" t="s">
        <v>38</v>
      </c>
      <c r="C33" s="90"/>
      <c r="D33" s="107">
        <f>投入係数表!AK33</f>
        <v>1.5384615384615385E-2</v>
      </c>
      <c r="E33" s="110">
        <f t="shared" si="9"/>
        <v>1.5384615384615385</v>
      </c>
      <c r="F33" s="85">
        <f>分析係数表!C36</f>
        <v>0.74689610106730564</v>
      </c>
      <c r="G33" s="110">
        <f t="shared" si="0"/>
        <v>1.1490709247189319</v>
      </c>
      <c r="H33" s="110">
        <v>1.236805600436679</v>
      </c>
      <c r="I33" s="110">
        <f t="shared" si="1"/>
        <v>1.236805600436679</v>
      </c>
      <c r="J33" s="85">
        <f>分析係数表!G36</f>
        <v>1.5876708345449259E-2</v>
      </c>
      <c r="K33" s="111">
        <f t="shared" si="2"/>
        <v>1.9636401798151404E-2</v>
      </c>
      <c r="L33" s="79"/>
      <c r="M33" s="80"/>
      <c r="N33" s="81">
        <f>分析係数表!H36</f>
        <v>4.3132018559256094E-2</v>
      </c>
      <c r="O33" s="82">
        <f t="shared" si="3"/>
        <v>1.405984068999151</v>
      </c>
      <c r="P33" s="76">
        <f>分析係数表!C36</f>
        <v>0.74689610106730564</v>
      </c>
      <c r="Q33" s="82">
        <f t="shared" si="4"/>
        <v>1.0501240192982115</v>
      </c>
      <c r="R33" s="83">
        <v>1.2106845765545911</v>
      </c>
      <c r="S33" s="84">
        <f t="shared" si="5"/>
        <v>2.4474901769912698</v>
      </c>
      <c r="T33" s="85">
        <f>分析係数表!F36</f>
        <v>0.88601337598138996</v>
      </c>
      <c r="U33" s="86">
        <f t="shared" si="6"/>
        <v>2.1685090343973248</v>
      </c>
      <c r="V33" s="87">
        <f>分析係数表!D36</f>
        <v>1.0468159348647864E-2</v>
      </c>
      <c r="W33" s="167">
        <f t="shared" si="7"/>
        <v>0</v>
      </c>
      <c r="X33" s="76">
        <f>分析係数表!E36</f>
        <v>4.1291072986333237E-3</v>
      </c>
      <c r="Y33" s="166">
        <f t="shared" si="8"/>
        <v>0</v>
      </c>
    </row>
    <row r="34" spans="1:25" x14ac:dyDescent="0.2">
      <c r="A34" s="6" t="s">
        <v>22</v>
      </c>
      <c r="B34" s="5" t="s">
        <v>378</v>
      </c>
      <c r="C34" s="90"/>
      <c r="D34" s="107">
        <f>投入係数表!AK34</f>
        <v>2.6373626373626374E-2</v>
      </c>
      <c r="E34" s="110">
        <f t="shared" si="9"/>
        <v>2.6373626373626373</v>
      </c>
      <c r="F34" s="85">
        <f>分析係数表!C37</f>
        <v>0.19184325518019074</v>
      </c>
      <c r="G34" s="110">
        <f t="shared" si="0"/>
        <v>0.50596023344226126</v>
      </c>
      <c r="H34" s="110">
        <v>0.67523245784201369</v>
      </c>
      <c r="I34" s="110">
        <f t="shared" si="1"/>
        <v>0.67523245784201369</v>
      </c>
      <c r="J34" s="85">
        <f>分析係数表!G37</f>
        <v>0.41984423991099423</v>
      </c>
      <c r="K34" s="111">
        <f t="shared" si="2"/>
        <v>0.28349245802591272</v>
      </c>
      <c r="L34" s="79"/>
      <c r="M34" s="80"/>
      <c r="N34" s="81">
        <f>分析係数表!H37</f>
        <v>5.2046609477516596E-2</v>
      </c>
      <c r="O34" s="82">
        <f t="shared" si="3"/>
        <v>1.6965749857098888</v>
      </c>
      <c r="P34" s="76">
        <f>分析係数表!C37</f>
        <v>0.19184325518019074</v>
      </c>
      <c r="Q34" s="82">
        <f t="shared" si="4"/>
        <v>0.32547646791587065</v>
      </c>
      <c r="R34" s="83">
        <v>0.43519779629899125</v>
      </c>
      <c r="S34" s="84">
        <f t="shared" si="5"/>
        <v>1.1104302541410049</v>
      </c>
      <c r="T34" s="85">
        <f>分析係数表!F37</f>
        <v>0.69485182562961467</v>
      </c>
      <c r="U34" s="86">
        <f t="shared" si="6"/>
        <v>0.77158448932423429</v>
      </c>
      <c r="V34" s="87">
        <f>分析係数表!D37</f>
        <v>8.7589764337008186E-2</v>
      </c>
      <c r="W34" s="167">
        <f t="shared" si="7"/>
        <v>0</v>
      </c>
      <c r="X34" s="76">
        <f>分析係数表!E37</f>
        <v>8.1420046525740877E-2</v>
      </c>
      <c r="Y34" s="166">
        <f t="shared" si="8"/>
        <v>0</v>
      </c>
    </row>
    <row r="35" spans="1:25" x14ac:dyDescent="0.2">
      <c r="A35" s="6" t="s">
        <v>23</v>
      </c>
      <c r="B35" s="5" t="s">
        <v>194</v>
      </c>
      <c r="C35" s="90"/>
      <c r="D35" s="107">
        <f>投入係数表!AK35</f>
        <v>7.032967032967033E-2</v>
      </c>
      <c r="E35" s="110">
        <f t="shared" si="9"/>
        <v>7.0329670329670328</v>
      </c>
      <c r="F35" s="85">
        <f>分析係数表!C38</f>
        <v>3.8450184501845008E-2</v>
      </c>
      <c r="G35" s="110">
        <f t="shared" si="0"/>
        <v>0.27041888001297587</v>
      </c>
      <c r="H35" s="110">
        <v>0.28184768180330738</v>
      </c>
      <c r="I35" s="110">
        <f t="shared" si="1"/>
        <v>0.28184768180330738</v>
      </c>
      <c r="J35" s="85">
        <f>分析係数表!G38</f>
        <v>0.35618279569892475</v>
      </c>
      <c r="K35" s="111">
        <f t="shared" si="2"/>
        <v>0.10038929526596298</v>
      </c>
      <c r="L35" s="79"/>
      <c r="M35" s="80"/>
      <c r="N35" s="81">
        <f>分析係数表!H38</f>
        <v>4.5927434461426143E-2</v>
      </c>
      <c r="O35" s="82">
        <f t="shared" si="3"/>
        <v>1.4971068672349535</v>
      </c>
      <c r="P35" s="76">
        <f>分析係数表!C38</f>
        <v>3.8450184501845008E-2</v>
      </c>
      <c r="Q35" s="82">
        <f t="shared" si="4"/>
        <v>5.7564035264163142E-2</v>
      </c>
      <c r="R35" s="83">
        <v>7.5193907074795868E-2</v>
      </c>
      <c r="S35" s="84">
        <f t="shared" si="5"/>
        <v>0.35704158887810322</v>
      </c>
      <c r="T35" s="85">
        <f>分析係数表!F38</f>
        <v>0.56854838709677424</v>
      </c>
      <c r="U35" s="86">
        <f t="shared" si="6"/>
        <v>0.20299541948311517</v>
      </c>
      <c r="V35" s="87">
        <f>分析係数表!D38</f>
        <v>5.6451612903225805E-2</v>
      </c>
      <c r="W35" s="167">
        <f t="shared" si="7"/>
        <v>0</v>
      </c>
      <c r="X35" s="76">
        <f>分析係数表!E38</f>
        <v>4.7043010752688172E-2</v>
      </c>
      <c r="Y35" s="166">
        <f t="shared" si="8"/>
        <v>0</v>
      </c>
    </row>
    <row r="36" spans="1:25" x14ac:dyDescent="0.2">
      <c r="A36" s="6" t="s">
        <v>24</v>
      </c>
      <c r="B36" s="5" t="s">
        <v>39</v>
      </c>
      <c r="C36" s="90"/>
      <c r="D36" s="107">
        <f>投入係数表!AK36</f>
        <v>0</v>
      </c>
      <c r="E36" s="110">
        <f t="shared" si="9"/>
        <v>0</v>
      </c>
      <c r="F36" s="85">
        <f>分析係数表!C39</f>
        <v>1</v>
      </c>
      <c r="G36" s="110">
        <f t="shared" si="0"/>
        <v>0</v>
      </c>
      <c r="H36" s="110">
        <v>0.18031898962052187</v>
      </c>
      <c r="I36" s="110">
        <f t="shared" si="1"/>
        <v>0.18031898962052187</v>
      </c>
      <c r="J36" s="85">
        <f>分析係数表!G39</f>
        <v>0.35147550111358572</v>
      </c>
      <c r="K36" s="111">
        <f t="shared" si="2"/>
        <v>6.3377707237168387E-2</v>
      </c>
      <c r="L36" s="79"/>
      <c r="M36" s="80"/>
      <c r="N36" s="81">
        <f>分析係数表!H39</f>
        <v>4.1114708114391111E-3</v>
      </c>
      <c r="O36" s="82">
        <f t="shared" si="3"/>
        <v>0.13402253486227989</v>
      </c>
      <c r="P36" s="76">
        <f>分析係数表!C39</f>
        <v>1</v>
      </c>
      <c r="Q36" s="82">
        <f t="shared" si="4"/>
        <v>0.13402253486227989</v>
      </c>
      <c r="R36" s="83">
        <v>0.70861395982770414</v>
      </c>
      <c r="S36" s="84">
        <f t="shared" si="5"/>
        <v>0.88893294944822598</v>
      </c>
      <c r="T36" s="85">
        <f>分析係数表!F39</f>
        <v>0.70211581291759462</v>
      </c>
      <c r="U36" s="86">
        <f t="shared" si="6"/>
        <v>0.6241338804310762</v>
      </c>
      <c r="V36" s="87">
        <f>分析係数表!D39</f>
        <v>7.4053452115812921E-2</v>
      </c>
      <c r="W36" s="167">
        <f t="shared" si="7"/>
        <v>0</v>
      </c>
      <c r="X36" s="76">
        <f>分析係数表!E39</f>
        <v>9.3819599109131402E-2</v>
      </c>
      <c r="Y36" s="166">
        <f t="shared" si="8"/>
        <v>0</v>
      </c>
    </row>
    <row r="37" spans="1:25" x14ac:dyDescent="0.2">
      <c r="A37" s="6" t="s">
        <v>25</v>
      </c>
      <c r="B37" s="5" t="s">
        <v>40</v>
      </c>
      <c r="C37" s="90"/>
      <c r="D37" s="107">
        <f>投入係数表!AK37</f>
        <v>0</v>
      </c>
      <c r="E37" s="110">
        <f t="shared" si="9"/>
        <v>0</v>
      </c>
      <c r="F37" s="85">
        <f>分析係数表!C40</f>
        <v>0.87072171446580526</v>
      </c>
      <c r="G37" s="110">
        <f t="shared" si="0"/>
        <v>0</v>
      </c>
      <c r="H37" s="110">
        <v>2.389808974650708E-3</v>
      </c>
      <c r="I37" s="110">
        <f t="shared" si="1"/>
        <v>2.389808974650708E-3</v>
      </c>
      <c r="J37" s="85">
        <f>分析係数表!G40</f>
        <v>0.51632160548710782</v>
      </c>
      <c r="K37" s="111">
        <f t="shared" si="2"/>
        <v>1.2339100065991526E-3</v>
      </c>
      <c r="L37" s="79"/>
      <c r="M37" s="80"/>
      <c r="N37" s="81">
        <f>分析係数表!H40</f>
        <v>3.2209723436344248E-2</v>
      </c>
      <c r="O37" s="82">
        <f t="shared" si="3"/>
        <v>1.049947568675758</v>
      </c>
      <c r="P37" s="76">
        <f>分析係数表!C40</f>
        <v>0.87072171446580526</v>
      </c>
      <c r="Q37" s="82">
        <f t="shared" si="4"/>
        <v>0.91421214709655985</v>
      </c>
      <c r="R37" s="83">
        <v>0.9160862534246702</v>
      </c>
      <c r="S37" s="84">
        <f t="shared" si="5"/>
        <v>0.91847606239932089</v>
      </c>
      <c r="T37" s="85">
        <f>分析係数表!F40</f>
        <v>0.71084719928870821</v>
      </c>
      <c r="U37" s="86">
        <f t="shared" si="6"/>
        <v>0.65289613657027801</v>
      </c>
      <c r="V37" s="87">
        <f>分析係数表!D40</f>
        <v>7.6590880223548832E-2</v>
      </c>
      <c r="W37" s="167">
        <f t="shared" si="7"/>
        <v>0</v>
      </c>
      <c r="X37" s="76">
        <f>分析係数表!E40</f>
        <v>4.8520259113425633E-2</v>
      </c>
      <c r="Y37" s="166">
        <f t="shared" si="8"/>
        <v>0</v>
      </c>
    </row>
    <row r="38" spans="1:25" x14ac:dyDescent="0.2">
      <c r="A38" s="6" t="s">
        <v>26</v>
      </c>
      <c r="B38" s="5" t="s">
        <v>277</v>
      </c>
      <c r="C38" s="90"/>
      <c r="D38" s="107">
        <f>投入係数表!AK38</f>
        <v>0</v>
      </c>
      <c r="E38" s="110">
        <f t="shared" si="9"/>
        <v>0</v>
      </c>
      <c r="F38" s="85">
        <f>分析係数表!C41</f>
        <v>0.84583808437856334</v>
      </c>
      <c r="G38" s="110">
        <f t="shared" si="0"/>
        <v>0</v>
      </c>
      <c r="H38" s="110">
        <v>2.2809015108876791E-3</v>
      </c>
      <c r="I38" s="110">
        <f t="shared" si="1"/>
        <v>2.2809015108876791E-3</v>
      </c>
      <c r="J38" s="85">
        <f>分析係数表!G41</f>
        <v>0.44301808878315901</v>
      </c>
      <c r="K38" s="111">
        <f t="shared" si="2"/>
        <v>1.0104806280560794E-3</v>
      </c>
      <c r="L38" s="79"/>
      <c r="M38" s="80"/>
      <c r="N38" s="81">
        <f>分析係数表!H41</f>
        <v>7.1326333586297655E-2</v>
      </c>
      <c r="O38" s="82">
        <f t="shared" si="3"/>
        <v>2.3250404704495984</v>
      </c>
      <c r="P38" s="76">
        <f>分析係数表!C41</f>
        <v>0.84583808437856334</v>
      </c>
      <c r="Q38" s="82">
        <f t="shared" si="4"/>
        <v>1.966607777627722</v>
      </c>
      <c r="R38" s="83">
        <v>2.0076342961105849</v>
      </c>
      <c r="S38" s="84">
        <f t="shared" si="5"/>
        <v>2.0099151976214724</v>
      </c>
      <c r="T38" s="85">
        <f>分析係数表!F41</f>
        <v>0.54692759998204588</v>
      </c>
      <c r="U38" s="86">
        <f t="shared" si="6"/>
        <v>1.0992780952025514</v>
      </c>
      <c r="V38" s="87">
        <f>分析係数表!D41</f>
        <v>0.14515911845235424</v>
      </c>
      <c r="W38" s="167">
        <f t="shared" si="7"/>
        <v>0</v>
      </c>
      <c r="X38" s="76">
        <f>分析係数表!E41</f>
        <v>0.14242111405359306</v>
      </c>
      <c r="Y38" s="166">
        <f t="shared" si="8"/>
        <v>0</v>
      </c>
    </row>
    <row r="39" spans="1:25" x14ac:dyDescent="0.2">
      <c r="A39" s="6" t="s">
        <v>51</v>
      </c>
      <c r="B39" s="5" t="s">
        <v>368</v>
      </c>
      <c r="C39" s="75">
        <f>最終需要_まとめ!C40</f>
        <v>100</v>
      </c>
      <c r="D39" s="107">
        <f>投入係数表!AK39</f>
        <v>0</v>
      </c>
      <c r="E39" s="110">
        <f t="shared" si="9"/>
        <v>0</v>
      </c>
      <c r="F39" s="85">
        <f>分析係数表!C42</f>
        <v>0.23407560849300879</v>
      </c>
      <c r="G39" s="110">
        <f>E39*F39</f>
        <v>0</v>
      </c>
      <c r="H39" s="110">
        <v>4.6234456246300962E-3</v>
      </c>
      <c r="I39" s="110">
        <f>C39+H39</f>
        <v>100.00462344562463</v>
      </c>
      <c r="J39" s="85">
        <f>分析係数表!G42</f>
        <v>0.48351648351648352</v>
      </c>
      <c r="K39" s="111">
        <f>I39*J39</f>
        <v>48.353883863818503</v>
      </c>
      <c r="L39" s="79"/>
      <c r="M39" s="80"/>
      <c r="N39" s="81">
        <f>分析係数表!H42</f>
        <v>1.4092354393413963E-2</v>
      </c>
      <c r="O39" s="82">
        <f t="shared" si="3"/>
        <v>0.45937163234337519</v>
      </c>
      <c r="P39" s="76">
        <f>分析係数表!C42</f>
        <v>0.23407560849300879</v>
      </c>
      <c r="Q39" s="82">
        <f>O39*P39</f>
        <v>0.10752769436520226</v>
      </c>
      <c r="R39" s="83">
        <v>0.11467007932937422</v>
      </c>
      <c r="S39" s="84">
        <f>I39+R39</f>
        <v>100.119293524954</v>
      </c>
      <c r="T39" s="85">
        <f>分析係数表!F42</f>
        <v>0.55384615384615388</v>
      </c>
      <c r="U39" s="86">
        <f>S39*T39</f>
        <v>55.45068564458991</v>
      </c>
      <c r="V39" s="87">
        <f>分析係数表!D42</f>
        <v>0.66153846153846152</v>
      </c>
      <c r="W39" s="167">
        <f>ROUND(S39*V39,0)</f>
        <v>66</v>
      </c>
      <c r="X39" s="76">
        <f>分析係数表!E42</f>
        <v>0.56483516483516483</v>
      </c>
      <c r="Y39" s="166">
        <f>ROUND(S39*X39,0)</f>
        <v>57</v>
      </c>
    </row>
    <row r="40" spans="1:25" x14ac:dyDescent="0.2">
      <c r="A40" s="6" t="s">
        <v>195</v>
      </c>
      <c r="B40" s="5" t="s">
        <v>41</v>
      </c>
      <c r="C40" s="90"/>
      <c r="D40" s="107">
        <f>投入係数表!AK40</f>
        <v>8.1318681318681321E-2</v>
      </c>
      <c r="E40" s="110">
        <f t="shared" si="9"/>
        <v>8.1318681318681314</v>
      </c>
      <c r="F40" s="85">
        <f>分析係数表!C43</f>
        <v>0.27699973067600325</v>
      </c>
      <c r="G40" s="110">
        <f>E40*F40</f>
        <v>2.2525252824202462</v>
      </c>
      <c r="H40" s="110">
        <v>2.5250350503433161</v>
      </c>
      <c r="I40" s="110">
        <f>C40+H40</f>
        <v>2.5250350503433161</v>
      </c>
      <c r="J40" s="85">
        <f>分析係数表!G43</f>
        <v>0.36947234730400647</v>
      </c>
      <c r="K40" s="111">
        <f>I40*J40</f>
        <v>0.93293062707523511</v>
      </c>
      <c r="L40" s="79"/>
      <c r="M40" s="80"/>
      <c r="N40" s="81">
        <f>分析係数表!H43</f>
        <v>3.8415354614357487E-2</v>
      </c>
      <c r="O40" s="82">
        <f t="shared" si="3"/>
        <v>1.2522339180239654</v>
      </c>
      <c r="P40" s="76">
        <f>分析係数表!C43</f>
        <v>0.27699973067600325</v>
      </c>
      <c r="Q40" s="82">
        <f>O40*P40</f>
        <v>0.34686845803599475</v>
      </c>
      <c r="R40" s="83">
        <v>0.6015071973378463</v>
      </c>
      <c r="S40" s="84">
        <f>I40+R40</f>
        <v>3.1265422476811624</v>
      </c>
      <c r="T40" s="85">
        <f>分析係数表!F43</f>
        <v>0.59762152176423045</v>
      </c>
      <c r="U40" s="86">
        <f>S40*T40</f>
        <v>1.8684889359193737</v>
      </c>
      <c r="V40" s="87">
        <f>分析係数表!D43</f>
        <v>0.12735249971134974</v>
      </c>
      <c r="W40" s="167">
        <f>ROUND(S40*V40,0)</f>
        <v>0</v>
      </c>
      <c r="X40" s="76">
        <f>分析係数表!E43</f>
        <v>0.10079667474887426</v>
      </c>
      <c r="Y40" s="166">
        <f>ROUND(S40*X40,0)</f>
        <v>0</v>
      </c>
    </row>
    <row r="41" spans="1:25" x14ac:dyDescent="0.2">
      <c r="A41" s="6" t="s">
        <v>341</v>
      </c>
      <c r="B41" s="5" t="s">
        <v>42</v>
      </c>
      <c r="C41" s="90"/>
      <c r="D41" s="107">
        <f>投入係数表!AK41</f>
        <v>2.1978021978021978E-3</v>
      </c>
      <c r="E41" s="110">
        <f t="shared" si="9"/>
        <v>0.21978021978021978</v>
      </c>
      <c r="F41" s="85">
        <f>分析係数表!C44</f>
        <v>0.49584741394123377</v>
      </c>
      <c r="G41" s="110">
        <f>E41*F41</f>
        <v>0.10897745361345797</v>
      </c>
      <c r="H41" s="110">
        <v>0.11441143678996626</v>
      </c>
      <c r="I41" s="110">
        <f>C41+H41</f>
        <v>0.11441143678996626</v>
      </c>
      <c r="J41" s="85">
        <f>分析係数表!G44</f>
        <v>0.26302305721605468</v>
      </c>
      <c r="K41" s="111">
        <f>I41*J41</f>
        <v>3.009284588497832E-2</v>
      </c>
      <c r="L41" s="79"/>
      <c r="M41" s="80"/>
      <c r="N41" s="81">
        <f>分析係数表!H44</f>
        <v>0.12140366382001748</v>
      </c>
      <c r="O41" s="82">
        <f t="shared" si="3"/>
        <v>3.957422419601619</v>
      </c>
      <c r="P41" s="76">
        <f>分析係数表!C44</f>
        <v>0.49584741394123377</v>
      </c>
      <c r="Q41" s="82">
        <f>O41*P41</f>
        <v>1.9622776726325228</v>
      </c>
      <c r="R41" s="83">
        <v>1.9981597997211729</v>
      </c>
      <c r="S41" s="84">
        <f>I41+R41</f>
        <v>2.1125712365111391</v>
      </c>
      <c r="T41" s="85">
        <f>分析係数表!F44</f>
        <v>0.50173640762880733</v>
      </c>
      <c r="U41" s="86">
        <f>S41*T41</f>
        <v>1.0599539030670464</v>
      </c>
      <c r="V41" s="87">
        <f>分析係数表!D44</f>
        <v>0.16572729860518076</v>
      </c>
      <c r="W41" s="167">
        <f>ROUND(S41*V41,0)</f>
        <v>0</v>
      </c>
      <c r="X41" s="76">
        <f>分析係数表!E44</f>
        <v>0.11534301167093652</v>
      </c>
      <c r="Y41" s="166">
        <f>ROUND(S41*X41,0)</f>
        <v>0</v>
      </c>
    </row>
    <row r="42" spans="1:25" x14ac:dyDescent="0.2">
      <c r="A42" s="6" t="s">
        <v>342</v>
      </c>
      <c r="B42" s="5" t="s">
        <v>279</v>
      </c>
      <c r="C42" s="90"/>
      <c r="D42" s="107">
        <f>投入係数表!AK42</f>
        <v>8.7912087912087912E-3</v>
      </c>
      <c r="E42" s="110">
        <f t="shared" si="9"/>
        <v>0.87912087912087911</v>
      </c>
      <c r="F42" s="85">
        <f>分析係数表!C45</f>
        <v>1</v>
      </c>
      <c r="G42" s="110">
        <f>E42*F42</f>
        <v>0.87912087912087911</v>
      </c>
      <c r="H42" s="110">
        <v>0.90919600300091918</v>
      </c>
      <c r="I42" s="110">
        <f>C42+H42</f>
        <v>0.90919600300091918</v>
      </c>
      <c r="J42" s="85">
        <f>分析係数表!G45</f>
        <v>0</v>
      </c>
      <c r="K42" s="111">
        <f>I42*J42</f>
        <v>0</v>
      </c>
      <c r="L42" s="79"/>
      <c r="M42" s="80"/>
      <c r="N42" s="81">
        <f>分析係数表!H45</f>
        <v>0</v>
      </c>
      <c r="O42" s="82">
        <f t="shared" si="3"/>
        <v>0</v>
      </c>
      <c r="P42" s="76">
        <f>分析係数表!C45</f>
        <v>1</v>
      </c>
      <c r="Q42" s="82">
        <f>O42*P42</f>
        <v>0</v>
      </c>
      <c r="R42" s="83">
        <v>3.7997473284867522E-2</v>
      </c>
      <c r="S42" s="84">
        <f>I42+R42</f>
        <v>0.94719347628578676</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107">
        <f>投入係数表!AK43</f>
        <v>8.7912087912087912E-3</v>
      </c>
      <c r="E43" s="110">
        <f t="shared" si="9"/>
        <v>0.87912087912087911</v>
      </c>
      <c r="F43" s="85">
        <f>分析係数表!C46</f>
        <v>1</v>
      </c>
      <c r="G43" s="110">
        <f>E43*F43</f>
        <v>0.87912087912087911</v>
      </c>
      <c r="H43" s="110">
        <v>0.9504092332058558</v>
      </c>
      <c r="I43" s="110">
        <f>C43+H43</f>
        <v>0.9504092332058558</v>
      </c>
      <c r="J43" s="85">
        <f>分析係数表!G46</f>
        <v>9.2759598041741824E-3</v>
      </c>
      <c r="K43" s="111">
        <f>I43*J43</f>
        <v>8.8159578447335255E-3</v>
      </c>
      <c r="L43" s="79"/>
      <c r="M43" s="80"/>
      <c r="N43" s="81">
        <f>分析係数表!H46</f>
        <v>9.0452357851660434E-2</v>
      </c>
      <c r="O43" s="82">
        <f t="shared" si="3"/>
        <v>2.948495766970157</v>
      </c>
      <c r="P43" s="76">
        <f>分析係数表!C46</f>
        <v>1</v>
      </c>
      <c r="Q43" s="82">
        <f>O43*P43</f>
        <v>2.948495766970157</v>
      </c>
      <c r="R43" s="83">
        <v>3.0285051882627583</v>
      </c>
      <c r="S43" s="84">
        <f>I43+R43</f>
        <v>3.9789144214686143</v>
      </c>
      <c r="T43" s="85">
        <f>分析係数表!F46</f>
        <v>0.31349308597440523</v>
      </c>
      <c r="U43" s="86">
        <f>S43*T43</f>
        <v>1.2473621608142611</v>
      </c>
      <c r="V43" s="87">
        <f>分析係数表!D46</f>
        <v>1.71777033410633E-4</v>
      </c>
      <c r="W43" s="167">
        <f>ROUND(S43*V43,0)</f>
        <v>0</v>
      </c>
      <c r="X43" s="76">
        <f>分析係数表!E46</f>
        <v>5.1533110023189901E-4</v>
      </c>
      <c r="Y43" s="166">
        <f>ROUND(S43*X43,0)</f>
        <v>0</v>
      </c>
    </row>
    <row r="44" spans="1:25" x14ac:dyDescent="0.2">
      <c r="A44" s="192">
        <v>40</v>
      </c>
      <c r="B44" s="14" t="s">
        <v>151</v>
      </c>
      <c r="C44" s="197">
        <f>SUM(C5:C43)</f>
        <v>100</v>
      </c>
      <c r="D44" s="108">
        <f>投入係数表!AK44</f>
        <v>0.40879120879120878</v>
      </c>
      <c r="E44" s="96">
        <f>SUM(E5:E43)</f>
        <v>40.879120879120876</v>
      </c>
      <c r="F44" s="98">
        <f>分析係数表!C47</f>
        <v>0.37574754530031729</v>
      </c>
      <c r="G44" s="96">
        <f>SUM(G5:G43)</f>
        <v>13.019972594841258</v>
      </c>
      <c r="H44" s="96">
        <f>SUM(H5:H43)</f>
        <v>15.354878380364598</v>
      </c>
      <c r="I44" s="96">
        <f>SUM(I5:I43)</f>
        <v>115.35487838036461</v>
      </c>
      <c r="J44" s="98">
        <f>分析係数表!G47</f>
        <v>0.18377890112838052</v>
      </c>
      <c r="K44" s="112">
        <f>SUM(K5:K43)</f>
        <v>51.961568486852094</v>
      </c>
      <c r="L44" s="94">
        <f>最終需要_まとめ!$L$33</f>
        <v>0.62733333333333341</v>
      </c>
      <c r="M44" s="91">
        <f>K44*L44</f>
        <v>32.597223964085217</v>
      </c>
      <c r="N44" s="95">
        <f>分析係数表!H47</f>
        <v>1</v>
      </c>
      <c r="O44" s="96">
        <f>SUM(O5:O43)</f>
        <v>32.597223964085217</v>
      </c>
      <c r="P44" s="92">
        <f>分析係数表!C47</f>
        <v>0.37574754530031729</v>
      </c>
      <c r="Q44" s="96">
        <f>SUM(Q5:Q43)</f>
        <v>13.998711698546213</v>
      </c>
      <c r="R44" s="91">
        <f>SUM(R5:R43)</f>
        <v>16.657289216709852</v>
      </c>
      <c r="S44" s="97">
        <f>SUM(S5:S43)</f>
        <v>132.01216759707444</v>
      </c>
      <c r="T44" s="98">
        <f>分析係数表!F47</f>
        <v>0.42462652784065186</v>
      </c>
      <c r="U44" s="99">
        <f>SUM(U5:U43)</f>
        <v>71.638847851243554</v>
      </c>
      <c r="V44" s="100">
        <f>分析係数表!D47</f>
        <v>4.7224737186258234E-2</v>
      </c>
      <c r="W44" s="164">
        <f>SUM(W5:W43)</f>
        <v>67</v>
      </c>
      <c r="X44" s="92">
        <f>分析係数表!E47</f>
        <v>3.9558288483141357E-2</v>
      </c>
      <c r="Y44" s="165">
        <f>SUM(Y5:Y43)</f>
        <v>57</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68"/>
  <sheetViews>
    <sheetView workbookViewId="0">
      <pane xSplit="2" ySplit="5" topLeftCell="G8" activePane="bottomRight" state="frozen"/>
      <selection pane="topRight" activeCell="C1" sqref="C1"/>
      <selection pane="bottomLeft" activeCell="A6" sqref="A6"/>
      <selection pane="bottomRight" activeCell="L13" sqref="L13"/>
    </sheetView>
  </sheetViews>
  <sheetFormatPr defaultRowHeight="13" x14ac:dyDescent="0.2"/>
  <cols>
    <col min="1" max="1" width="4.453125" customWidth="1"/>
    <col min="2" max="2" width="18.453125" customWidth="1"/>
    <col min="3" max="4" width="10.453125" customWidth="1"/>
    <col min="5" max="6" width="9.08984375" customWidth="1"/>
    <col min="7" max="7" width="6.90625" customWidth="1"/>
    <col min="8" max="8" width="5.453125" customWidth="1"/>
    <col min="9" max="9" width="18" customWidth="1"/>
    <col min="10" max="10" width="11.08984375" customWidth="1"/>
    <col min="11" max="11" width="13" customWidth="1"/>
    <col min="12" max="13" width="12.6328125" customWidth="1"/>
    <col min="15" max="15" width="5.453125" customWidth="1"/>
    <col min="16" max="16" width="13.08984375" customWidth="1"/>
    <col min="17" max="18" width="10.453125" customWidth="1"/>
  </cols>
  <sheetData>
    <row r="1" spans="1:18" x14ac:dyDescent="0.2">
      <c r="A1" s="15" t="s">
        <v>359</v>
      </c>
    </row>
    <row r="2" spans="1:18" x14ac:dyDescent="0.2">
      <c r="A2" s="43" t="s">
        <v>358</v>
      </c>
      <c r="B2" s="44"/>
      <c r="C2" s="44"/>
      <c r="D2" s="44"/>
      <c r="E2" s="44"/>
      <c r="F2" s="45"/>
      <c r="G2" s="45"/>
      <c r="O2" s="426"/>
      <c r="P2" s="434" t="s">
        <v>606</v>
      </c>
      <c r="Q2" s="427"/>
      <c r="R2" s="428" t="s">
        <v>558</v>
      </c>
    </row>
    <row r="3" spans="1:18" x14ac:dyDescent="0.2">
      <c r="A3" s="15" t="s">
        <v>397</v>
      </c>
      <c r="I3" s="15" t="s">
        <v>254</v>
      </c>
      <c r="O3" s="426"/>
      <c r="P3" s="427"/>
      <c r="Q3" s="427"/>
    </row>
    <row r="4" spans="1:18" x14ac:dyDescent="0.2">
      <c r="A4" s="50"/>
      <c r="B4" s="51"/>
      <c r="C4" s="52" t="s">
        <v>123</v>
      </c>
      <c r="D4" s="113"/>
      <c r="E4" s="122" t="s">
        <v>124</v>
      </c>
      <c r="F4" s="122"/>
      <c r="G4" s="114" t="s">
        <v>125</v>
      </c>
      <c r="I4" s="136"/>
      <c r="J4" s="137" t="s">
        <v>128</v>
      </c>
      <c r="K4" s="138" t="s">
        <v>210</v>
      </c>
      <c r="L4" s="139" t="s">
        <v>130</v>
      </c>
      <c r="M4" s="138" t="s">
        <v>255</v>
      </c>
      <c r="O4" s="49"/>
      <c r="P4" s="431" t="s">
        <v>559</v>
      </c>
      <c r="Q4" s="437" t="s">
        <v>607</v>
      </c>
      <c r="R4" s="433" t="s">
        <v>608</v>
      </c>
    </row>
    <row r="5" spans="1:18" x14ac:dyDescent="0.2">
      <c r="A5" s="54"/>
      <c r="B5" s="126"/>
      <c r="C5" s="123" t="s">
        <v>128</v>
      </c>
      <c r="D5" s="124" t="s">
        <v>129</v>
      </c>
      <c r="E5" s="125" t="s">
        <v>130</v>
      </c>
      <c r="F5" s="124" t="s">
        <v>131</v>
      </c>
      <c r="G5" s="115" t="s">
        <v>132</v>
      </c>
      <c r="I5" s="140"/>
      <c r="J5" s="141" t="s">
        <v>127</v>
      </c>
      <c r="K5" s="142" t="s">
        <v>127</v>
      </c>
      <c r="L5" s="143" t="s">
        <v>256</v>
      </c>
      <c r="M5" s="142" t="s">
        <v>256</v>
      </c>
      <c r="O5" s="49"/>
      <c r="P5" s="432" t="s">
        <v>560</v>
      </c>
      <c r="Q5" s="438">
        <v>2019</v>
      </c>
      <c r="R5" s="436">
        <v>2020</v>
      </c>
    </row>
    <row r="6" spans="1:18" x14ac:dyDescent="0.2">
      <c r="A6" s="2" t="s">
        <v>264</v>
      </c>
      <c r="B6" s="10" t="s">
        <v>265</v>
      </c>
      <c r="C6" s="175">
        <f>'1'!S5+'2'!S5+'3'!S5+'4'!S5+'5'!S5+'6'!S5+'7'!S5+'8'!S5+'9'!S5+'10'!S5+'11'!S5+'12'!S5+'13'!S5+'14'!S5+'15'!S5+'16'!S5+'17'!S5+'18'!S5+'19'!S5+'20'!S5+'21'!S5+'22'!S5+'23'!S5+'24'!S5+'25'!S5+'26'!S5+'27'!S5+'28'!S5+'29'!S5+'30'!S5+'31'!S5+'32'!S5+'33'!S5+'34'!S5+'35'!S5+'36'!S5+'37'!S5+'38'!S5+'39'!S5</f>
        <v>151.56538026520016</v>
      </c>
      <c r="D6" s="193">
        <f>'1'!U5+'2'!U5+'3'!U5+'4'!U5+'5'!U5+'6'!U5+'7'!U5+'8'!U5+'9'!U5+'10'!U5+'11'!U5+'12'!U5+'13'!U5+'14'!U5+'15'!U5+'16'!U5+'17'!U5+'18'!U5+'19'!U5+'20'!U5+'21'!U5+'22'!U5+'23'!U5+'24'!U5+'25'!U5+'26'!U5+'27'!U5+'28'!U5+'29'!U5+'30'!U5+'31'!U5+'32'!U5+'33'!U5+'34'!U5+'35'!U5+'36'!U5+'37'!U5+'38'!U5+'39'!U5</f>
        <v>68.411057497000272</v>
      </c>
      <c r="E6" s="120">
        <f>'1'!W5+'2'!W5+'3'!W5+'4'!W5+'5'!W5+'6'!W5+'7'!W5+'8'!W5+'9'!W5+'10'!W5+'11'!W5+'12'!W5+'13'!W5+'14'!W5+'15'!W5+'16'!W5+'17'!W5+'18'!W5+'19'!W5+'20'!W5+'21'!W5+'22'!W5+'23'!W5+'24'!W5+'25'!W5+'26'!W5+'27'!W5+'28'!W5+'29'!W5+'30'!W5+'31'!W5+'32'!W5+'33'!W5+'34'!W5+'35'!W5+'36'!W5+'37'!W5+'38'!W5+'39'!W5</f>
        <v>8</v>
      </c>
      <c r="F6" s="172">
        <f>'1'!Y5+'2'!Y5+'3'!Y5+'4'!Y5+'5'!Y5+'6'!Y5+'7'!Y5+'8'!Y5+'9'!Y5+'10'!Y5+'11'!Y5+'12'!Y5+'13'!Y5+'14'!Y5+'15'!Y5+'16'!Y5+'17'!Y5+'18'!Y5+'19'!Y5+'20'!Y5+'21'!Y5+'22'!Y5+'23'!Y5+'24'!Y5+'25'!Y5+'26'!Y5+'27'!Y5+'28'!Y5+'29'!Y5+'30'!Y5+'31'!Y5+'32'!Y5+'33'!Y5+'34'!Y5+'35'!Y5+'36'!Y5+'37'!Y5+'38'!Y5+'39'!Y5</f>
        <v>8</v>
      </c>
      <c r="G6" s="116">
        <v>1</v>
      </c>
      <c r="I6" s="144" t="s">
        <v>257</v>
      </c>
      <c r="J6" s="145">
        <f>C45</f>
        <v>4892.404614703958</v>
      </c>
      <c r="K6" s="145">
        <f>D45</f>
        <v>2253.9810309761037</v>
      </c>
      <c r="L6" s="146">
        <f>E45</f>
        <v>350</v>
      </c>
      <c r="M6" s="147">
        <f>F45</f>
        <v>288</v>
      </c>
      <c r="O6" s="49"/>
      <c r="P6" s="429" t="s">
        <v>561</v>
      </c>
      <c r="Q6" s="429">
        <v>22311703</v>
      </c>
      <c r="R6" s="429">
        <v>21735871</v>
      </c>
    </row>
    <row r="7" spans="1:18" x14ac:dyDescent="0.2">
      <c r="A7" s="159" t="s">
        <v>220</v>
      </c>
      <c r="B7" s="3" t="s">
        <v>266</v>
      </c>
      <c r="C7" s="174">
        <f>'1'!S6+'2'!S6+'3'!S6+'4'!S6+'5'!S6+'6'!S6+'7'!S6+'8'!S6+'9'!S6+'10'!S6+'11'!S6+'12'!S6+'13'!S6+'14'!S6+'15'!S6+'16'!S6+'17'!S6+'18'!S6+'19'!S6+'20'!S6+'21'!S6+'22'!S6+'23'!S6+'24'!S6+'25'!S6+'26'!S6+'27'!S6+'28'!S6+'29'!S6+'30'!S6+'31'!S6+'32'!S6+'33'!S6+'34'!S6+'35'!S6+'36'!S6+'37'!S6+'38'!S6+'39'!S6</f>
        <v>100.9223315407998</v>
      </c>
      <c r="D7" s="193">
        <f>'1'!U6+'2'!U6+'3'!U6+'4'!U6+'5'!U6+'6'!U6+'7'!U6+'8'!U6+'9'!U6+'10'!U6+'11'!U6+'12'!U6+'13'!U6+'14'!U6+'15'!U6+'16'!U6+'17'!U6+'18'!U6+'19'!U6+'20'!U6+'21'!U6+'22'!U6+'23'!U6+'24'!U6+'25'!U6+'26'!U6+'27'!U6+'28'!U6+'29'!U6+'30'!U6+'31'!U6+'32'!U6+'33'!U6+'34'!U6+'35'!U6+'36'!U6+'37'!U6+'38'!U6+'39'!U6</f>
        <v>72.087379671999884</v>
      </c>
      <c r="E7" s="120">
        <f>'1'!W6+'2'!W6+'3'!W6+'4'!W6+'5'!W6+'6'!W6+'7'!W6+'8'!W6+'9'!W6+'10'!W6+'11'!W6+'12'!W6+'13'!W6+'14'!W6+'15'!W6+'16'!W6+'17'!W6+'18'!W6+'19'!W6+'20'!W6+'21'!W6+'22'!W6+'23'!W6+'24'!W6+'25'!W6+'26'!W6+'27'!W6+'28'!W6+'29'!W6+'30'!W6+'31'!W6+'32'!W6+'33'!W6+'34'!W6+'35'!W6+'36'!W6+'37'!W6+'38'!W6+'39'!W6</f>
        <v>0</v>
      </c>
      <c r="F7" s="172">
        <f>'1'!Y6+'2'!Y6+'3'!Y6+'4'!Y6+'5'!Y6+'6'!Y6+'7'!Y6+'8'!Y6+'9'!Y6+'10'!Y6+'11'!Y6+'12'!Y6+'13'!Y6+'14'!Y6+'15'!Y6+'16'!Y6+'17'!Y6+'18'!Y6+'19'!Y6+'20'!Y6+'21'!Y6+'22'!Y6+'23'!Y6+'24'!Y6+'25'!Y6+'26'!Y6+'27'!Y6+'28'!Y6+'29'!Y6+'30'!Y6+'31'!Y6+'32'!Y6+'33'!Y6+'34'!Y6+'35'!Y6+'36'!Y6+'37'!Y6+'38'!Y6+'39'!Y6</f>
        <v>0</v>
      </c>
      <c r="G7" s="117">
        <v>2</v>
      </c>
      <c r="I7" s="144" t="s">
        <v>258</v>
      </c>
      <c r="J7" s="145">
        <f>最終需要_まとめ!C45</f>
        <v>3900</v>
      </c>
      <c r="K7" s="383">
        <f>Q49</f>
        <v>264770</v>
      </c>
      <c r="L7" s="148" t="s">
        <v>259</v>
      </c>
      <c r="M7" s="149" t="s">
        <v>259</v>
      </c>
      <c r="O7" s="49"/>
      <c r="P7" s="429" t="s">
        <v>562</v>
      </c>
      <c r="Q7" s="429">
        <v>7098009</v>
      </c>
      <c r="R7" s="429">
        <v>6903478</v>
      </c>
    </row>
    <row r="8" spans="1:18" x14ac:dyDescent="0.2">
      <c r="A8" s="159" t="s">
        <v>221</v>
      </c>
      <c r="B8" s="3" t="s">
        <v>267</v>
      </c>
      <c r="C8" s="174">
        <f>'1'!S7+'2'!S7+'3'!S7+'4'!S7+'5'!S7+'6'!S7+'7'!S7+'8'!S7+'9'!S7+'10'!S7+'11'!S7+'12'!S7+'13'!S7+'14'!S7+'15'!S7+'16'!S7+'17'!S7+'18'!S7+'19'!S7+'20'!S7+'21'!S7+'22'!S7+'23'!S7+'24'!S7+'25'!S7+'26'!S7+'27'!S7+'28'!S7+'29'!S7+'30'!S7+'31'!S7+'32'!S7+'33'!S7+'34'!S7+'35'!S7+'36'!S7+'37'!S7+'38'!S7+'39'!S7</f>
        <v>110.85349916809433</v>
      </c>
      <c r="D8" s="193">
        <f>'1'!U7+'2'!U7+'3'!U7+'4'!U7+'5'!U7+'6'!U7+'7'!U7+'8'!U7+'9'!U7+'10'!U7+'11'!U7+'12'!U7+'13'!U7+'14'!U7+'15'!U7+'16'!U7+'17'!U7+'18'!U7+'19'!U7+'20'!U7+'21'!U7+'22'!U7+'23'!U7+'24'!U7+'25'!U7+'26'!U7+'27'!U7+'28'!U7+'29'!U7+'30'!U7+'31'!U7+'32'!U7+'33'!U7+'34'!U7+'35'!U7+'36'!U7+'37'!U7+'38'!U7+'39'!U7</f>
        <v>57.532863330984995</v>
      </c>
      <c r="E8" s="120">
        <f>'1'!W7+'2'!W7+'3'!W7+'4'!W7+'5'!W7+'6'!W7+'7'!W7+'8'!W7+'9'!W7+'10'!W7+'11'!W7+'12'!W7+'13'!W7+'14'!W7+'15'!W7+'16'!W7+'17'!W7+'18'!W7+'19'!W7+'20'!W7+'21'!W7+'22'!W7+'23'!W7+'24'!W7+'25'!W7+'26'!W7+'27'!W7+'28'!W7+'29'!W7+'30'!W7+'31'!W7+'32'!W7+'33'!W7+'34'!W7+'35'!W7+'36'!W7+'37'!W7+'38'!W7+'39'!W7</f>
        <v>10</v>
      </c>
      <c r="F8" s="172">
        <f>'1'!Y7+'2'!Y7+'3'!Y7+'4'!Y7+'5'!Y7+'6'!Y7+'7'!Y7+'8'!Y7+'9'!Y7+'10'!Y7+'11'!Y7+'12'!Y7+'13'!Y7+'14'!Y7+'15'!Y7+'16'!Y7+'17'!Y7+'18'!Y7+'19'!Y7+'20'!Y7+'21'!Y7+'22'!Y7+'23'!Y7+'24'!Y7+'25'!Y7+'26'!Y7+'27'!Y7+'28'!Y7+'29'!Y7+'30'!Y7+'31'!Y7+'32'!Y7+'33'!Y7+'34'!Y7+'35'!Y7+'36'!Y7+'37'!Y7+'38'!Y7+'39'!Y7</f>
        <v>3</v>
      </c>
      <c r="G8" s="117">
        <v>3</v>
      </c>
      <c r="I8" s="144" t="s">
        <v>260</v>
      </c>
      <c r="J8" s="441">
        <f>J6/J7</f>
        <v>1.2544627217189637</v>
      </c>
      <c r="K8" s="150">
        <f>K6/K7*100</f>
        <v>0.85129774180462436</v>
      </c>
      <c r="L8" s="148" t="s">
        <v>262</v>
      </c>
      <c r="M8" s="151" t="s">
        <v>262</v>
      </c>
      <c r="O8" s="49"/>
      <c r="P8" s="429" t="s">
        <v>563</v>
      </c>
      <c r="Q8" s="429">
        <v>3587529</v>
      </c>
      <c r="R8" s="429">
        <v>3385318</v>
      </c>
    </row>
    <row r="9" spans="1:18" x14ac:dyDescent="0.2">
      <c r="A9" s="159" t="s">
        <v>222</v>
      </c>
      <c r="B9" s="3" t="s">
        <v>27</v>
      </c>
      <c r="C9" s="174">
        <f>'1'!S8+'2'!S8+'3'!S8+'4'!S8+'5'!S8+'6'!S8+'7'!S8+'8'!S8+'9'!S8+'10'!S8+'11'!S8+'12'!S8+'13'!S8+'14'!S8+'15'!S8+'16'!S8+'17'!S8+'18'!S8+'19'!S8+'20'!S8+'21'!S8+'22'!S8+'23'!S8+'24'!S8+'25'!S8+'26'!S8+'27'!S8+'28'!S8+'29'!S8+'30'!S8+'31'!S8+'32'!S8+'33'!S8+'34'!S8+'35'!S8+'36'!S8+'37'!S8+'38'!S8+'39'!S8</f>
        <v>100.79208810111467</v>
      </c>
      <c r="D9" s="193">
        <f>'1'!U8+'2'!U8+'3'!U8+'4'!U8+'5'!U8+'6'!U8+'7'!U8+'8'!U8+'9'!U8+'10'!U8+'11'!U8+'12'!U8+'13'!U8+'14'!U8+'15'!U8+'16'!U8+'17'!U8+'18'!U8+'19'!U8+'20'!U8+'21'!U8+'22'!U8+'23'!U8+'24'!U8+'25'!U8+'26'!U8+'27'!U8+'28'!U8+'29'!U8+'30'!U8+'31'!U8+'32'!U8+'33'!U8+'34'!U8+'35'!U8+'36'!U8+'37'!U8+'38'!U8+'39'!U8</f>
        <v>57.017422100995567</v>
      </c>
      <c r="E9" s="120">
        <f>'1'!W8+'2'!W8+'3'!W8+'4'!W8+'5'!W8+'6'!W8+'7'!W8+'8'!W8+'9'!W8+'10'!W8+'11'!W8+'12'!W8+'13'!W8+'14'!W8+'15'!W8+'16'!W8+'17'!W8+'18'!W8+'19'!W8+'20'!W8+'21'!W8+'22'!W8+'23'!W8+'24'!W8+'25'!W8+'26'!W8+'27'!W8+'28'!W8+'29'!W8+'30'!W8+'31'!W8+'32'!W8+'33'!W8+'34'!W8+'35'!W8+'36'!W8+'37'!W8+'38'!W8+'39'!W8</f>
        <v>8</v>
      </c>
      <c r="F9" s="172">
        <f>'1'!Y8+'2'!Y8+'3'!Y8+'4'!Y8+'5'!Y8+'6'!Y8+'7'!Y8+'8'!Y8+'9'!Y8+'10'!Y8+'11'!Y8+'12'!Y8+'13'!Y8+'14'!Y8+'15'!Y8+'16'!Y8+'17'!Y8+'18'!Y8+'19'!Y8+'20'!Y8+'21'!Y8+'22'!Y8+'23'!Y8+'24'!Y8+'25'!Y8+'26'!Y8+'27'!Y8+'28'!Y8+'29'!Y8+'30'!Y8+'31'!Y8+'32'!Y8+'33'!Y8+'34'!Y8+'35'!Y8+'36'!Y8+'37'!Y8+'38'!Y8+'39'!Y8</f>
        <v>7</v>
      </c>
      <c r="G9" s="117">
        <v>4</v>
      </c>
      <c r="I9" s="152" t="s">
        <v>125</v>
      </c>
      <c r="J9" s="456" t="s">
        <v>609</v>
      </c>
      <c r="K9" s="457"/>
      <c r="L9" s="153"/>
      <c r="M9" s="154"/>
      <c r="O9" s="49"/>
      <c r="P9" s="429" t="s">
        <v>564</v>
      </c>
      <c r="Q9" s="429">
        <v>1982260</v>
      </c>
      <c r="R9" s="429">
        <v>1908128</v>
      </c>
    </row>
    <row r="10" spans="1:18" x14ac:dyDescent="0.2">
      <c r="A10" s="2" t="s">
        <v>223</v>
      </c>
      <c r="B10" s="10" t="s">
        <v>191</v>
      </c>
      <c r="C10" s="175">
        <f>'1'!S9+'2'!S9+'3'!S9+'4'!S9+'5'!S9+'6'!S9+'7'!S9+'8'!S9+'9'!S9+'10'!S9+'11'!S9+'12'!S9+'13'!S9+'14'!S9+'15'!S9+'16'!S9+'17'!S9+'18'!S9+'19'!S9+'20'!S9+'21'!S9+'22'!S9+'23'!S9+'24'!S9+'25'!S9+'26'!S9+'27'!S9+'28'!S9+'29'!S9+'30'!S9+'31'!S9+'32'!S9+'33'!S9+'34'!S9+'35'!S9+'36'!S9+'37'!S9+'38'!S9+'39'!S9</f>
        <v>103.83491087323584</v>
      </c>
      <c r="D10" s="194">
        <f>'1'!U9+'2'!U9+'3'!U9+'4'!U9+'5'!U9+'6'!U9+'7'!U9+'8'!U9+'9'!U9+'10'!U9+'11'!U9+'12'!U9+'13'!U9+'14'!U9+'15'!U9+'16'!U9+'17'!U9+'18'!U9+'19'!U9+'20'!U9+'21'!U9+'22'!U9+'23'!U9+'24'!U9+'25'!U9+'26'!U9+'27'!U9+'28'!U9+'29'!U9+'30'!U9+'31'!U9+'32'!U9+'33'!U9+'34'!U9+'35'!U9+'36'!U9+'37'!U9+'38'!U9+'39'!U9</f>
        <v>38.446980512522437</v>
      </c>
      <c r="E10" s="119">
        <f>'1'!W9+'2'!W9+'3'!W9+'4'!W9+'5'!W9+'6'!W9+'7'!W9+'8'!W9+'9'!W9+'10'!W9+'11'!W9+'12'!W9+'13'!W9+'14'!W9+'15'!W9+'16'!W9+'17'!W9+'18'!W9+'19'!W9+'20'!W9+'21'!W9+'22'!W9+'23'!W9+'24'!W9+'25'!W9+'26'!W9+'27'!W9+'28'!W9+'29'!W9+'30'!W9+'31'!W9+'32'!W9+'33'!W9+'34'!W9+'35'!W9+'36'!W9+'37'!W9+'38'!W9+'39'!W9</f>
        <v>5</v>
      </c>
      <c r="F10" s="171">
        <f>'1'!Y9+'2'!Y9+'3'!Y9+'4'!Y9+'5'!Y9+'6'!Y9+'7'!Y9+'8'!Y9+'9'!Y9+'10'!Y9+'11'!Y9+'12'!Y9+'13'!Y9+'14'!Y9+'15'!Y9+'16'!Y9+'17'!Y9+'18'!Y9+'19'!Y9+'20'!Y9+'21'!Y9+'22'!Y9+'23'!Y9+'24'!Y9+'25'!Y9+'26'!Y9+'27'!Y9+'28'!Y9+'29'!Y9+'30'!Y9+'31'!Y9+'32'!Y9+'33'!Y9+'34'!Y9+'35'!Y9+'36'!Y9+'37'!Y9+'38'!Y9+'39'!Y9</f>
        <v>5</v>
      </c>
      <c r="G10" s="116">
        <v>5</v>
      </c>
      <c r="I10" s="26" t="s">
        <v>261</v>
      </c>
      <c r="O10" s="49"/>
      <c r="P10" s="429" t="s">
        <v>565</v>
      </c>
      <c r="Q10" s="429">
        <v>2933055</v>
      </c>
      <c r="R10" s="429">
        <v>2958496</v>
      </c>
    </row>
    <row r="11" spans="1:18" x14ac:dyDescent="0.2">
      <c r="A11" s="159" t="s">
        <v>224</v>
      </c>
      <c r="B11" s="3" t="s">
        <v>28</v>
      </c>
      <c r="C11" s="174">
        <f>'1'!S10+'2'!S10+'3'!S10+'4'!S10+'5'!S10+'6'!S10+'7'!S10+'8'!S10+'9'!S10+'10'!S10+'11'!S10+'12'!S10+'13'!S10+'14'!S10+'15'!S10+'16'!S10+'17'!S10+'18'!S10+'19'!S10+'20'!S10+'21'!S10+'22'!S10+'23'!S10+'24'!S10+'25'!S10+'26'!S10+'27'!S10+'28'!S10+'29'!S10+'30'!S10+'31'!S10+'32'!S10+'33'!S10+'34'!S10+'35'!S10+'36'!S10+'37'!S10+'38'!S10+'39'!S10</f>
        <v>100</v>
      </c>
      <c r="D11" s="193">
        <f>'1'!U10+'2'!U10+'3'!U10+'4'!U10+'5'!U10+'6'!U10+'7'!U10+'8'!U10+'9'!U10+'10'!U10+'11'!U10+'12'!U10+'13'!U10+'14'!U10+'15'!U10+'16'!U10+'17'!U10+'18'!U10+'19'!U10+'20'!U10+'21'!U10+'22'!U10+'23'!U10+'24'!U10+'25'!U10+'26'!U10+'27'!U10+'28'!U10+'29'!U10+'30'!U10+'31'!U10+'32'!U10+'33'!U10+'34'!U10+'35'!U10+'36'!U10+'37'!U10+'38'!U10+'39'!U10</f>
        <v>38.299699441820522</v>
      </c>
      <c r="E11" s="120">
        <f>'1'!W10+'2'!W10+'3'!W10+'4'!W10+'5'!W10+'6'!W10+'7'!W10+'8'!W10+'9'!W10+'10'!W10+'11'!W10+'12'!W10+'13'!W10+'14'!W10+'15'!W10+'16'!W10+'17'!W10+'18'!W10+'19'!W10+'20'!W10+'21'!W10+'22'!W10+'23'!W10+'24'!W10+'25'!W10+'26'!W10+'27'!W10+'28'!W10+'29'!W10+'30'!W10+'31'!W10+'32'!W10+'33'!W10+'34'!W10+'35'!W10+'36'!W10+'37'!W10+'38'!W10+'39'!W10</f>
        <v>14</v>
      </c>
      <c r="F11" s="172">
        <f>'1'!Y10+'2'!Y10+'3'!Y10+'4'!Y10+'5'!Y10+'6'!Y10+'7'!Y10+'8'!Y10+'9'!Y10+'10'!Y10+'11'!Y10+'12'!Y10+'13'!Y10+'14'!Y10+'15'!Y10+'16'!Y10+'17'!Y10+'18'!Y10+'19'!Y10+'20'!Y10+'21'!Y10+'22'!Y10+'23'!Y10+'24'!Y10+'25'!Y10+'26'!Y10+'27'!Y10+'28'!Y10+'29'!Y10+'30'!Y10+'31'!Y10+'32'!Y10+'33'!Y10+'34'!Y10+'35'!Y10+'36'!Y10+'37'!Y10+'38'!Y10+'39'!Y10</f>
        <v>13</v>
      </c>
      <c r="G11" s="117">
        <v>6</v>
      </c>
      <c r="O11" s="49"/>
      <c r="P11" s="429" t="s">
        <v>566</v>
      </c>
      <c r="Q11" s="429">
        <v>1278601</v>
      </c>
      <c r="R11" s="429">
        <v>1266442</v>
      </c>
    </row>
    <row r="12" spans="1:18" x14ac:dyDescent="0.2">
      <c r="A12" s="159" t="s">
        <v>225</v>
      </c>
      <c r="B12" s="3" t="s">
        <v>268</v>
      </c>
      <c r="C12" s="174">
        <f>'1'!S11+'2'!S11+'3'!S11+'4'!S11+'5'!S11+'6'!S11+'7'!S11+'8'!S11+'9'!S11+'10'!S11+'11'!S11+'12'!S11+'13'!S11+'14'!S11+'15'!S11+'16'!S11+'17'!S11+'18'!S11+'19'!S11+'20'!S11+'21'!S11+'22'!S11+'23'!S11+'24'!S11+'25'!S11+'26'!S11+'27'!S11+'28'!S11+'29'!S11+'30'!S11+'31'!S11+'32'!S11+'33'!S11+'34'!S11+'35'!S11+'36'!S11+'37'!S11+'38'!S11+'39'!S11</f>
        <v>111.14700951583094</v>
      </c>
      <c r="D12" s="193">
        <f>'1'!U11+'2'!U11+'3'!U11+'4'!U11+'5'!U11+'6'!U11+'7'!U11+'8'!U11+'9'!U11+'10'!U11+'11'!U11+'12'!U11+'13'!U11+'14'!U11+'15'!U11+'16'!U11+'17'!U11+'18'!U11+'19'!U11+'20'!U11+'21'!U11+'22'!U11+'23'!U11+'24'!U11+'25'!U11+'26'!U11+'27'!U11+'28'!U11+'29'!U11+'30'!U11+'31'!U11+'32'!U11+'33'!U11+'34'!U11+'35'!U11+'36'!U11+'37'!U11+'38'!U11+'39'!U11</f>
        <v>35.550560172067279</v>
      </c>
      <c r="E12" s="120">
        <f>'1'!W11+'2'!W11+'3'!W11+'4'!W11+'5'!W11+'6'!W11+'7'!W11+'8'!W11+'9'!W11+'10'!W11+'11'!W11+'12'!W11+'13'!W11+'14'!W11+'15'!W11+'16'!W11+'17'!W11+'18'!W11+'19'!W11+'20'!W11+'21'!W11+'22'!W11+'23'!W11+'24'!W11+'25'!W11+'26'!W11+'27'!W11+'28'!W11+'29'!W11+'30'!W11+'31'!W11+'32'!W11+'33'!W11+'34'!W11+'35'!W11+'36'!W11+'37'!W11+'38'!W11+'39'!W11</f>
        <v>3</v>
      </c>
      <c r="F12" s="172">
        <f>'1'!Y11+'2'!Y11+'3'!Y11+'4'!Y11+'5'!Y11+'6'!Y11+'7'!Y11+'8'!Y11+'9'!Y11+'10'!Y11+'11'!Y11+'12'!Y11+'13'!Y11+'14'!Y11+'15'!Y11+'16'!Y11+'17'!Y11+'18'!Y11+'19'!Y11+'20'!Y11+'21'!Y11+'22'!Y11+'23'!Y11+'24'!Y11+'25'!Y11+'26'!Y11+'27'!Y11+'28'!Y11+'29'!Y11+'30'!Y11+'31'!Y11+'32'!Y11+'33'!Y11+'34'!Y11+'35'!Y11+'36'!Y11+'37'!Y11+'38'!Y11+'39'!Y11</f>
        <v>3</v>
      </c>
      <c r="G12" s="117">
        <v>7</v>
      </c>
      <c r="I12" s="26" t="s">
        <v>320</v>
      </c>
      <c r="J12" s="180">
        <f>最終需要_まとめ!C45</f>
        <v>3900</v>
      </c>
      <c r="L12" t="s">
        <v>178</v>
      </c>
      <c r="O12" s="49"/>
      <c r="P12" s="429" t="s">
        <v>567</v>
      </c>
      <c r="Q12" s="429">
        <v>2700326</v>
      </c>
      <c r="R12" s="429">
        <v>2598785</v>
      </c>
    </row>
    <row r="13" spans="1:18" x14ac:dyDescent="0.2">
      <c r="A13" s="159" t="s">
        <v>226</v>
      </c>
      <c r="B13" s="3" t="s">
        <v>29</v>
      </c>
      <c r="C13" s="174">
        <f>'1'!S12+'2'!S12+'3'!S12+'4'!S12+'5'!S12+'6'!S12+'7'!S12+'8'!S12+'9'!S12+'10'!S12+'11'!S12+'12'!S12+'13'!S12+'14'!S12+'15'!S12+'16'!S12+'17'!S12+'18'!S12+'19'!S12+'20'!S12+'21'!S12+'22'!S12+'23'!S12+'24'!S12+'25'!S12+'26'!S12+'27'!S12+'28'!S12+'29'!S12+'30'!S12+'31'!S12+'32'!S12+'33'!S12+'34'!S12+'35'!S12+'36'!S12+'37'!S12+'38'!S12+'39'!S12</f>
        <v>100</v>
      </c>
      <c r="D13" s="193">
        <f>'1'!U12+'2'!U12+'3'!U12+'4'!U12+'5'!U12+'6'!U12+'7'!U12+'8'!U12+'9'!U12+'10'!U12+'11'!U12+'12'!U12+'13'!U12+'14'!U12+'15'!U12+'16'!U12+'17'!U12+'18'!U12+'19'!U12+'20'!U12+'21'!U12+'22'!U12+'23'!U12+'24'!U12+'25'!U12+'26'!U12+'27'!U12+'28'!U12+'29'!U12+'30'!U12+'31'!U12+'32'!U12+'33'!U12+'34'!U12+'35'!U12+'36'!U12+'37'!U12+'38'!U12+'39'!U12</f>
        <v>30.347055098163395</v>
      </c>
      <c r="E13" s="120">
        <f>'1'!W12+'2'!W12+'3'!W12+'4'!W12+'5'!W12+'6'!W12+'7'!W12+'8'!W12+'9'!W12+'10'!W12+'11'!W12+'12'!W12+'13'!W12+'14'!W12+'15'!W12+'16'!W12+'17'!W12+'18'!W12+'19'!W12+'20'!W12+'21'!W12+'22'!W12+'23'!W12+'24'!W12+'25'!W12+'26'!W12+'27'!W12+'28'!W12+'29'!W12+'30'!W12+'31'!W12+'32'!W12+'33'!W12+'34'!W12+'35'!W12+'36'!W12+'37'!W12+'38'!W12+'39'!W12</f>
        <v>2</v>
      </c>
      <c r="F13" s="172">
        <f>'1'!Y12+'2'!Y12+'3'!Y12+'4'!Y12+'5'!Y12+'6'!Y12+'7'!Y12+'8'!Y12+'9'!Y12+'10'!Y12+'11'!Y12+'12'!Y12+'13'!Y12+'14'!Y12+'15'!Y12+'16'!Y12+'17'!Y12+'18'!Y12+'19'!Y12+'20'!Y12+'21'!Y12+'22'!Y12+'23'!Y12+'24'!Y12+'25'!Y12+'26'!Y12+'27'!Y12+'28'!Y12+'29'!Y12+'30'!Y12+'31'!Y12+'32'!Y12+'33'!Y12+'34'!Y12+'35'!Y12+'36'!Y12+'37'!Y12+'38'!Y12+'39'!Y12</f>
        <v>2</v>
      </c>
      <c r="G13" s="117">
        <v>8</v>
      </c>
      <c r="I13" s="177" t="s">
        <v>321</v>
      </c>
      <c r="J13" s="183">
        <f>'1'!H44+'2'!H44+'3'!H44+'4'!H44+'5'!H44+'6'!H44+'7'!H44+'8'!H44+'9'!H44+'10'!H44+'11'!H44+'12'!H44+'13'!H44+'14'!H44+'15'!H44+'16'!H44+'17'!H44+'18'!H44+'19'!H44+'20'!H44+'21'!H44+'22'!H44+'23'!H44+'24'!H44+'25'!H44+'26'!H44+'27'!H44+'28'!H44+'29'!H44+'30'!H44+'31'!H44+'32'!H44+'33'!H44+'34'!H44+'35'!H44+'36'!H44+'37'!H44+'38'!H44+'39'!H44</f>
        <v>657.49101477018928</v>
      </c>
      <c r="O13" s="49"/>
      <c r="P13" s="429" t="s">
        <v>568</v>
      </c>
      <c r="Q13" s="429">
        <v>1115874</v>
      </c>
      <c r="R13" s="429">
        <v>1131429</v>
      </c>
    </row>
    <row r="14" spans="1:18" x14ac:dyDescent="0.2">
      <c r="A14" s="159" t="s">
        <v>227</v>
      </c>
      <c r="B14" s="3" t="s">
        <v>30</v>
      </c>
      <c r="C14" s="174">
        <f>'1'!S13+'2'!S13+'3'!S13+'4'!S13+'5'!S13+'6'!S13+'7'!S13+'8'!S13+'9'!S13+'10'!S13+'11'!S13+'12'!S13+'13'!S13+'14'!S13+'15'!S13+'16'!S13+'17'!S13+'18'!S13+'19'!S13+'20'!S13+'21'!S13+'22'!S13+'23'!S13+'24'!S13+'25'!S13+'26'!S13+'27'!S13+'28'!S13+'29'!S13+'30'!S13+'31'!S13+'32'!S13+'33'!S13+'34'!S13+'35'!S13+'36'!S13+'37'!S13+'38'!S13+'39'!S13</f>
        <v>108.32532912962643</v>
      </c>
      <c r="D14" s="193">
        <f>'1'!U13+'2'!U13+'3'!U13+'4'!U13+'5'!U13+'6'!U13+'7'!U13+'8'!U13+'9'!U13+'10'!U13+'11'!U13+'12'!U13+'13'!U13+'14'!U13+'15'!U13+'16'!U13+'17'!U13+'18'!U13+'19'!U13+'20'!U13+'21'!U13+'22'!U13+'23'!U13+'24'!U13+'25'!U13+'26'!U13+'27'!U13+'28'!U13+'29'!U13+'30'!U13+'31'!U13+'32'!U13+'33'!U13+'34'!U13+'35'!U13+'36'!U13+'37'!U13+'38'!U13+'39'!U13</f>
        <v>31.265684007423378</v>
      </c>
      <c r="E14" s="120">
        <f>'1'!W13+'2'!W13+'3'!W13+'4'!W13+'5'!W13+'6'!W13+'7'!W13+'8'!W13+'9'!W13+'10'!W13+'11'!W13+'12'!W13+'13'!W13+'14'!W13+'15'!W13+'16'!W13+'17'!W13+'18'!W13+'19'!W13+'20'!W13+'21'!W13+'22'!W13+'23'!W13+'24'!W13+'25'!W13+'26'!W13+'27'!W13+'28'!W13+'29'!W13+'30'!W13+'31'!W13+'32'!W13+'33'!W13+'34'!W13+'35'!W13+'36'!W13+'37'!W13+'38'!W13+'39'!W13</f>
        <v>2</v>
      </c>
      <c r="F14" s="172">
        <f>'1'!Y13+'2'!Y13+'3'!Y13+'4'!Y13+'5'!Y13+'6'!Y13+'7'!Y13+'8'!Y13+'9'!Y13+'10'!Y13+'11'!Y13+'12'!Y13+'13'!Y13+'14'!Y13+'15'!Y13+'16'!Y13+'17'!Y13+'18'!Y13+'19'!Y13+'20'!Y13+'21'!Y13+'22'!Y13+'23'!Y13+'24'!Y13+'25'!Y13+'26'!Y13+'27'!Y13+'28'!Y13+'29'!Y13+'30'!Y13+'31'!Y13+'32'!Y13+'33'!Y13+'34'!Y13+'35'!Y13+'36'!Y13+'37'!Y13+'38'!Y13+'39'!Y13</f>
        <v>2</v>
      </c>
      <c r="G14" s="117">
        <v>9</v>
      </c>
      <c r="I14" s="178" t="s">
        <v>322</v>
      </c>
      <c r="J14" s="184">
        <f>'1'!R44+'2'!R44+'3'!R44+'4'!R44+'5'!R44+'6'!R44+'7'!R44+'8'!R44+'9'!R44+'10'!R44+'11'!R44+'12'!R44+'13'!R44+'14'!R44+'15'!R44+'16'!R44+'17'!R44+'18'!R44+'19'!R44+'20'!R44+'21'!R44+'22'!R44+'23'!R44+'24'!R44+'25'!R44+'26'!R44+'27'!R44+'28'!R44+'29'!R44+'30'!R44+'31'!R44+'32'!R44+'33'!R44+'34'!R44+'35'!R44+'36'!R44+'37'!R44+'38'!R44+'39'!R44</f>
        <v>334.59597123604675</v>
      </c>
      <c r="O14" s="49"/>
      <c r="P14" s="429" t="s">
        <v>569</v>
      </c>
      <c r="Q14" s="429">
        <v>672561</v>
      </c>
      <c r="R14" s="429">
        <v>686870</v>
      </c>
    </row>
    <row r="15" spans="1:18" x14ac:dyDescent="0.2">
      <c r="A15" s="159" t="s">
        <v>2</v>
      </c>
      <c r="B15" s="3" t="s">
        <v>365</v>
      </c>
      <c r="C15" s="174">
        <f>'1'!S14+'2'!S14+'3'!S14+'4'!S14+'5'!S14+'6'!S14+'7'!S14+'8'!S14+'9'!S14+'10'!S14+'11'!S14+'12'!S14+'13'!S14+'14'!S14+'15'!S14+'16'!S14+'17'!S14+'18'!S14+'19'!S14+'20'!S14+'21'!S14+'22'!S14+'23'!S14+'24'!S14+'25'!S14+'26'!S14+'27'!S14+'28'!S14+'29'!S14+'30'!S14+'31'!S14+'32'!S14+'33'!S14+'34'!S14+'35'!S14+'36'!S14+'37'!S14+'38'!S14+'39'!S14</f>
        <v>114.49560657184455</v>
      </c>
      <c r="D15" s="193">
        <f>'1'!U14+'2'!U14+'3'!U14+'4'!U14+'5'!U14+'6'!U14+'7'!U14+'8'!U14+'9'!U14+'10'!U14+'11'!U14+'12'!U14+'13'!U14+'14'!U14+'15'!U14+'16'!U14+'17'!U14+'18'!U14+'19'!U14+'20'!U14+'21'!U14+'22'!U14+'23'!U14+'24'!U14+'25'!U14+'26'!U14+'27'!U14+'28'!U14+'29'!U14+'30'!U14+'31'!U14+'32'!U14+'33'!U14+'34'!U14+'35'!U14+'36'!U14+'37'!U14+'38'!U14+'39'!U14</f>
        <v>36.894205632925555</v>
      </c>
      <c r="E15" s="120">
        <f>'1'!W14+'2'!W14+'3'!W14+'4'!W14+'5'!W14+'6'!W14+'7'!W14+'8'!W14+'9'!W14+'10'!W14+'11'!W14+'12'!W14+'13'!W14+'14'!W14+'15'!W14+'16'!W14+'17'!W14+'18'!W14+'19'!W14+'20'!W14+'21'!W14+'22'!W14+'23'!W14+'24'!W14+'25'!W14+'26'!W14+'27'!W14+'28'!W14+'29'!W14+'30'!W14+'31'!W14+'32'!W14+'33'!W14+'34'!W14+'35'!W14+'36'!W14+'37'!W14+'38'!W14+'39'!W14</f>
        <v>3</v>
      </c>
      <c r="F15" s="172">
        <f>'1'!Y14+'2'!Y14+'3'!Y14+'4'!Y14+'5'!Y14+'6'!Y14+'7'!Y14+'8'!Y14+'9'!Y14+'10'!Y14+'11'!Y14+'12'!Y14+'13'!Y14+'14'!Y14+'15'!Y14+'16'!Y14+'17'!Y14+'18'!Y14+'19'!Y14+'20'!Y14+'21'!Y14+'22'!Y14+'23'!Y14+'24'!Y14+'25'!Y14+'26'!Y14+'27'!Y14+'28'!Y14+'29'!Y14+'30'!Y14+'31'!Y14+'32'!Y14+'33'!Y14+'34'!Y14+'35'!Y14+'36'!Y14+'37'!Y14+'38'!Y14+'39'!Y14</f>
        <v>3</v>
      </c>
      <c r="G15" s="117">
        <v>10</v>
      </c>
      <c r="I15" s="179" t="s">
        <v>323</v>
      </c>
      <c r="J15" s="182">
        <f>J12+J13+J14</f>
        <v>4892.0869860062357</v>
      </c>
      <c r="O15" s="49"/>
      <c r="P15" s="429" t="s">
        <v>570</v>
      </c>
      <c r="Q15" s="429">
        <v>474157</v>
      </c>
      <c r="R15" s="429">
        <v>451615</v>
      </c>
    </row>
    <row r="16" spans="1:18" x14ac:dyDescent="0.2">
      <c r="A16" s="159" t="s">
        <v>3</v>
      </c>
      <c r="B16" s="3" t="s">
        <v>31</v>
      </c>
      <c r="C16" s="174">
        <f>'1'!S15+'2'!S15+'3'!S15+'4'!S15+'5'!S15+'6'!S15+'7'!S15+'8'!S15+'9'!S15+'10'!S15+'11'!S15+'12'!S15+'13'!S15+'14'!S15+'15'!S15+'16'!S15+'17'!S15+'18'!S15+'19'!S15+'20'!S15+'21'!S15+'22'!S15+'23'!S15+'24'!S15+'25'!S15+'26'!S15+'27'!S15+'28'!S15+'29'!S15+'30'!S15+'31'!S15+'32'!S15+'33'!S15+'34'!S15+'35'!S15+'36'!S15+'37'!S15+'38'!S15+'39'!S15</f>
        <v>142.77757078999471</v>
      </c>
      <c r="D16" s="193">
        <f>'1'!U15+'2'!U15+'3'!U15+'4'!U15+'5'!U15+'6'!U15+'7'!U15+'8'!U15+'9'!U15+'10'!U15+'11'!U15+'12'!U15+'13'!U15+'14'!U15+'15'!U15+'16'!U15+'17'!U15+'18'!U15+'19'!U15+'20'!U15+'21'!U15+'22'!U15+'23'!U15+'24'!U15+'25'!U15+'26'!U15+'27'!U15+'28'!U15+'29'!U15+'30'!U15+'31'!U15+'32'!U15+'33'!U15+'34'!U15+'35'!U15+'36'!U15+'37'!U15+'38'!U15+'39'!U15</f>
        <v>65.515841996001029</v>
      </c>
      <c r="E16" s="120">
        <f>'1'!W15+'2'!W15+'3'!W15+'4'!W15+'5'!W15+'6'!W15+'7'!W15+'8'!W15+'9'!W15+'10'!W15+'11'!W15+'12'!W15+'13'!W15+'14'!W15+'15'!W15+'16'!W15+'17'!W15+'18'!W15+'19'!W15+'20'!W15+'21'!W15+'22'!W15+'23'!W15+'24'!W15+'25'!W15+'26'!W15+'27'!W15+'28'!W15+'29'!W15+'30'!W15+'31'!W15+'32'!W15+'33'!W15+'34'!W15+'35'!W15+'36'!W15+'37'!W15+'38'!W15+'39'!W15</f>
        <v>3</v>
      </c>
      <c r="F16" s="172">
        <f>'1'!Y15+'2'!Y15+'3'!Y15+'4'!Y15+'5'!Y15+'6'!Y15+'7'!Y15+'8'!Y15+'9'!Y15+'10'!Y15+'11'!Y15+'12'!Y15+'13'!Y15+'14'!Y15+'15'!Y15+'16'!Y15+'17'!Y15+'18'!Y15+'19'!Y15+'20'!Y15+'21'!Y15+'22'!Y15+'23'!Y15+'24'!Y15+'25'!Y15+'26'!Y15+'27'!Y15+'28'!Y15+'29'!Y15+'30'!Y15+'31'!Y15+'32'!Y15+'33'!Y15+'34'!Y15+'35'!Y15+'36'!Y15+'37'!Y15+'38'!Y15+'39'!Y15</f>
        <v>3</v>
      </c>
      <c r="G16" s="117">
        <v>11</v>
      </c>
      <c r="J16" s="181" t="s">
        <v>355</v>
      </c>
      <c r="O16" s="49"/>
      <c r="P16" s="429" t="s">
        <v>571</v>
      </c>
      <c r="Q16" s="429">
        <v>469330</v>
      </c>
      <c r="R16" s="429">
        <v>445310</v>
      </c>
    </row>
    <row r="17" spans="1:18" x14ac:dyDescent="0.2">
      <c r="A17" s="159" t="s">
        <v>4</v>
      </c>
      <c r="B17" s="3" t="s">
        <v>32</v>
      </c>
      <c r="C17" s="174">
        <f>'1'!S16+'2'!S16+'3'!S16+'4'!S16+'5'!S16+'6'!S16+'7'!S16+'8'!S16+'9'!S16+'10'!S16+'11'!S16+'12'!S16+'13'!S16+'14'!S16+'15'!S16+'16'!S16+'17'!S16+'18'!S16+'19'!S16+'20'!S16+'21'!S16+'22'!S16+'23'!S16+'24'!S16+'25'!S16+'26'!S16+'27'!S16+'28'!S16+'29'!S16+'30'!S16+'31'!S16+'32'!S16+'33'!S16+'34'!S16+'35'!S16+'36'!S16+'37'!S16+'38'!S16+'39'!S16</f>
        <v>140.5371078074532</v>
      </c>
      <c r="D17" s="193">
        <f>'1'!U16+'2'!U16+'3'!U16+'4'!U16+'5'!U16+'6'!U16+'7'!U16+'8'!U16+'9'!U16+'10'!U16+'11'!U16+'12'!U16+'13'!U16+'14'!U16+'15'!U16+'16'!U16+'17'!U16+'18'!U16+'19'!U16+'20'!U16+'21'!U16+'22'!U16+'23'!U16+'24'!U16+'25'!U16+'26'!U16+'27'!U16+'28'!U16+'29'!U16+'30'!U16+'31'!U16+'32'!U16+'33'!U16+'34'!U16+'35'!U16+'36'!U16+'37'!U16+'38'!U16+'39'!U16</f>
        <v>33.710885838140292</v>
      </c>
      <c r="E17" s="120">
        <f>'1'!W16+'2'!W16+'3'!W16+'4'!W16+'5'!W16+'6'!W16+'7'!W16+'8'!W16+'9'!W16+'10'!W16+'11'!W16+'12'!W16+'13'!W16+'14'!W16+'15'!W16+'16'!W16+'17'!W16+'18'!W16+'19'!W16+'20'!W16+'21'!W16+'22'!W16+'23'!W16+'24'!W16+'25'!W16+'26'!W16+'27'!W16+'28'!W16+'29'!W16+'30'!W16+'31'!W16+'32'!W16+'33'!W16+'34'!W16+'35'!W16+'36'!W16+'37'!W16+'38'!W16+'39'!W16</f>
        <v>0</v>
      </c>
      <c r="F17" s="172">
        <f>'1'!Y16+'2'!Y16+'3'!Y16+'4'!Y16+'5'!Y16+'6'!Y16+'7'!Y16+'8'!Y16+'9'!Y16+'10'!Y16+'11'!Y16+'12'!Y16+'13'!Y16+'14'!Y16+'15'!Y16+'16'!Y16+'17'!Y16+'18'!Y16+'19'!Y16+'20'!Y16+'21'!Y16+'22'!Y16+'23'!Y16+'24'!Y16+'25'!Y16+'26'!Y16+'27'!Y16+'28'!Y16+'29'!Y16+'30'!Y16+'31'!Y16+'32'!Y16+'33'!Y16+'34'!Y16+'35'!Y16+'36'!Y16+'37'!Y16+'38'!Y16+'39'!Y16</f>
        <v>0</v>
      </c>
      <c r="G17" s="117">
        <v>12</v>
      </c>
      <c r="O17" s="49"/>
      <c r="P17" s="429"/>
      <c r="Q17" s="429"/>
      <c r="R17" s="429"/>
    </row>
    <row r="18" spans="1:18" x14ac:dyDescent="0.2">
      <c r="A18" s="159" t="s">
        <v>5</v>
      </c>
      <c r="B18" s="3" t="s">
        <v>33</v>
      </c>
      <c r="C18" s="174">
        <f>'1'!S17+'2'!S17+'3'!S17+'4'!S17+'5'!S17+'6'!S17+'7'!S17+'8'!S17+'9'!S17+'10'!S17+'11'!S17+'12'!S17+'13'!S17+'14'!S17+'15'!S17+'16'!S17+'17'!S17+'18'!S17+'19'!S17+'20'!S17+'21'!S17+'22'!S17+'23'!S17+'24'!S17+'25'!S17+'26'!S17+'27'!S17+'28'!S17+'29'!S17+'30'!S17+'31'!S17+'32'!S17+'33'!S17+'34'!S17+'35'!S17+'36'!S17+'37'!S17+'38'!S17+'39'!S17</f>
        <v>102.34432451791957</v>
      </c>
      <c r="D18" s="193">
        <f>'1'!U17+'2'!U17+'3'!U17+'4'!U17+'5'!U17+'6'!U17+'7'!U17+'8'!U17+'9'!U17+'10'!U17+'11'!U17+'12'!U17+'13'!U17+'14'!U17+'15'!U17+'16'!U17+'17'!U17+'18'!U17+'19'!U17+'20'!U17+'21'!U17+'22'!U17+'23'!U17+'24'!U17+'25'!U17+'26'!U17+'27'!U17+'28'!U17+'29'!U17+'30'!U17+'31'!U17+'32'!U17+'33'!U17+'34'!U17+'35'!U17+'36'!U17+'37'!U17+'38'!U17+'39'!U17</f>
        <v>22.862257483933174</v>
      </c>
      <c r="E18" s="120">
        <f>'1'!W17+'2'!W17+'3'!W17+'4'!W17+'5'!W17+'6'!W17+'7'!W17+'8'!W17+'9'!W17+'10'!W17+'11'!W17+'12'!W17+'13'!W17+'14'!W17+'15'!W17+'16'!W17+'17'!W17+'18'!W17+'19'!W17+'20'!W17+'21'!W17+'22'!W17+'23'!W17+'24'!W17+'25'!W17+'26'!W17+'27'!W17+'28'!W17+'29'!W17+'30'!W17+'31'!W17+'32'!W17+'33'!W17+'34'!W17+'35'!W17+'36'!W17+'37'!W17+'38'!W17+'39'!W17</f>
        <v>16</v>
      </c>
      <c r="F18" s="172">
        <f>'1'!Y17+'2'!Y17+'3'!Y17+'4'!Y17+'5'!Y17+'6'!Y17+'7'!Y17+'8'!Y17+'9'!Y17+'10'!Y17+'11'!Y17+'12'!Y17+'13'!Y17+'14'!Y17+'15'!Y17+'16'!Y17+'17'!Y17+'18'!Y17+'19'!Y17+'20'!Y17+'21'!Y17+'22'!Y17+'23'!Y17+'24'!Y17+'25'!Y17+'26'!Y17+'27'!Y17+'28'!Y17+'29'!Y17+'30'!Y17+'31'!Y17+'32'!Y17+'33'!Y17+'34'!Y17+'35'!Y17+'36'!Y17+'37'!Y17+'38'!Y17+'39'!Y17</f>
        <v>17</v>
      </c>
      <c r="G18" s="117">
        <v>13</v>
      </c>
      <c r="O18" s="49">
        <v>100</v>
      </c>
      <c r="P18" s="430" t="s">
        <v>562</v>
      </c>
      <c r="Q18" s="429">
        <v>7098009</v>
      </c>
      <c r="R18" s="429">
        <v>6903478</v>
      </c>
    </row>
    <row r="19" spans="1:18" x14ac:dyDescent="0.2">
      <c r="A19" s="159" t="s">
        <v>6</v>
      </c>
      <c r="B19" s="3" t="s">
        <v>34</v>
      </c>
      <c r="C19" s="174">
        <f>'1'!S18+'2'!S18+'3'!S18+'4'!S18+'5'!S18+'6'!S18+'7'!S18+'8'!S18+'9'!S18+'10'!S18+'11'!S18+'12'!S18+'13'!S18+'14'!S18+'15'!S18+'16'!S18+'17'!S18+'18'!S18+'19'!S18+'20'!S18+'21'!S18+'22'!S18+'23'!S18+'24'!S18+'25'!S18+'26'!S18+'27'!S18+'28'!S18+'29'!S18+'30'!S18+'31'!S18+'32'!S18+'33'!S18+'34'!S18+'35'!S18+'36'!S18+'37'!S18+'38'!S18+'39'!S18</f>
        <v>113.01091846104508</v>
      </c>
      <c r="D19" s="193">
        <f>'1'!U18+'2'!U18+'3'!U18+'4'!U18+'5'!U18+'6'!U18+'7'!U18+'8'!U18+'9'!U18+'10'!U18+'11'!U18+'12'!U18+'13'!U18+'14'!U18+'15'!U18+'16'!U18+'17'!U18+'18'!U18+'19'!U18+'20'!U18+'21'!U18+'22'!U18+'23'!U18+'24'!U18+'25'!U18+'26'!U18+'27'!U18+'28'!U18+'29'!U18+'30'!U18+'31'!U18+'32'!U18+'33'!U18+'34'!U18+'35'!U18+'36'!U18+'37'!U18+'38'!U18+'39'!U18</f>
        <v>48.065332424477212</v>
      </c>
      <c r="E19" s="120">
        <f>'1'!W18+'2'!W18+'3'!W18+'4'!W18+'5'!W18+'6'!W18+'7'!W18+'8'!W18+'9'!W18+'10'!W18+'11'!W18+'12'!W18+'13'!W18+'14'!W18+'15'!W18+'16'!W18+'17'!W18+'18'!W18+'19'!W18+'20'!W18+'21'!W18+'22'!W18+'23'!W18+'24'!W18+'25'!W18+'26'!W18+'27'!W18+'28'!W18+'29'!W18+'30'!W18+'31'!W18+'32'!W18+'33'!W18+'34'!W18+'35'!W18+'36'!W18+'37'!W18+'38'!W18+'39'!W18</f>
        <v>6</v>
      </c>
      <c r="F19" s="172">
        <f>'1'!Y18+'2'!Y18+'3'!Y18+'4'!Y18+'5'!Y18+'6'!Y18+'7'!Y18+'8'!Y18+'9'!Y18+'10'!Y18+'11'!Y18+'12'!Y18+'13'!Y18+'14'!Y18+'15'!Y18+'16'!Y18+'17'!Y18+'18'!Y18+'19'!Y18+'20'!Y18+'21'!Y18+'22'!Y18+'23'!Y18+'24'!Y18+'25'!Y18+'26'!Y18+'27'!Y18+'28'!Y18+'29'!Y18+'30'!Y18+'31'!Y18+'32'!Y18+'33'!Y18+'34'!Y18+'35'!Y18+'36'!Y18+'37'!Y18+'38'!Y18+'39'!Y18</f>
        <v>5</v>
      </c>
      <c r="G19" s="117">
        <v>14</v>
      </c>
      <c r="L19" t="s">
        <v>611</v>
      </c>
      <c r="O19" s="49"/>
      <c r="P19" s="430" t="s">
        <v>572</v>
      </c>
      <c r="Q19" s="435">
        <v>3587529</v>
      </c>
      <c r="R19" s="429">
        <v>3385318</v>
      </c>
    </row>
    <row r="20" spans="1:18" x14ac:dyDescent="0.2">
      <c r="A20" s="159" t="s">
        <v>7</v>
      </c>
      <c r="B20" s="3" t="s">
        <v>269</v>
      </c>
      <c r="C20" s="174">
        <f>'1'!S19+'2'!S19+'3'!S19+'4'!S19+'5'!S19+'6'!S19+'7'!S19+'8'!S19+'9'!S19+'10'!S19+'11'!S19+'12'!S19+'13'!S19+'14'!S19+'15'!S19+'16'!S19+'17'!S19+'18'!S19+'19'!S19+'20'!S19+'21'!S19+'22'!S19+'23'!S19+'24'!S19+'25'!S19+'26'!S19+'27'!S19+'28'!S19+'29'!S19+'30'!S19+'31'!S19+'32'!S19+'33'!S19+'34'!S19+'35'!S19+'36'!S19+'37'!S19+'38'!S19+'39'!S19</f>
        <v>100.71839221975473</v>
      </c>
      <c r="D20" s="193">
        <f>'1'!U19+'2'!U19+'3'!U19+'4'!U19+'5'!U19+'6'!U19+'7'!U19+'8'!U19+'9'!U19+'10'!U19+'11'!U19+'12'!U19+'13'!U19+'14'!U19+'15'!U19+'16'!U19+'17'!U19+'18'!U19+'19'!U19+'20'!U19+'21'!U19+'22'!U19+'23'!U19+'24'!U19+'25'!U19+'26'!U19+'27'!U19+'28'!U19+'29'!U19+'30'!U19+'31'!U19+'32'!U19+'33'!U19+'34'!U19+'35'!U19+'36'!U19+'37'!U19+'38'!U19+'39'!U19</f>
        <v>41.685504234911349</v>
      </c>
      <c r="E20" s="120">
        <f>'1'!W19+'2'!W19+'3'!W19+'4'!W19+'5'!W19+'6'!W19+'7'!W19+'8'!W19+'9'!W19+'10'!W19+'11'!W19+'12'!W19+'13'!W19+'14'!W19+'15'!W19+'16'!W19+'17'!W19+'18'!W19+'19'!W19+'20'!W19+'21'!W19+'22'!W19+'23'!W19+'24'!W19+'25'!W19+'26'!W19+'27'!W19+'28'!W19+'29'!W19+'30'!W19+'31'!W19+'32'!W19+'33'!W19+'34'!W19+'35'!W19+'36'!W19+'37'!W19+'38'!W19+'39'!W19</f>
        <v>2</v>
      </c>
      <c r="F20" s="172">
        <f>'1'!Y19+'2'!Y19+'3'!Y19+'4'!Y19+'5'!Y19+'6'!Y19+'7'!Y19+'8'!Y19+'9'!Y19+'10'!Y19+'11'!Y19+'12'!Y19+'13'!Y19+'14'!Y19+'15'!Y19+'16'!Y19+'17'!Y19+'18'!Y19+'19'!Y19+'20'!Y19+'21'!Y19+'22'!Y19+'23'!Y19+'24'!Y19+'25'!Y19+'26'!Y19+'27'!Y19+'28'!Y19+'29'!Y19+'30'!Y19+'31'!Y19+'32'!Y19+'33'!Y19+'34'!Y19+'35'!Y19+'36'!Y19+'37'!Y19+'38'!Y19+'39'!Y19</f>
        <v>2</v>
      </c>
      <c r="G20" s="117">
        <v>15</v>
      </c>
      <c r="O20" s="49">
        <v>202</v>
      </c>
      <c r="P20" s="430" t="s">
        <v>573</v>
      </c>
      <c r="Q20" s="429">
        <v>1983439</v>
      </c>
      <c r="R20" s="429">
        <v>1820927</v>
      </c>
    </row>
    <row r="21" spans="1:18" x14ac:dyDescent="0.2">
      <c r="A21" s="159" t="s">
        <v>8</v>
      </c>
      <c r="B21" s="3" t="s">
        <v>270</v>
      </c>
      <c r="C21" s="174">
        <f>'1'!S20+'2'!S20+'3'!S20+'4'!S20+'5'!S20+'6'!S20+'7'!S20+'8'!S20+'9'!S20+'10'!S20+'11'!S20+'12'!S20+'13'!S20+'14'!S20+'15'!S20+'16'!S20+'17'!S20+'18'!S20+'19'!S20+'20'!S20+'21'!S20+'22'!S20+'23'!S20+'24'!S20+'25'!S20+'26'!S20+'27'!S20+'28'!S20+'29'!S20+'30'!S20+'31'!S20+'32'!S20+'33'!S20+'34'!S20+'35'!S20+'36'!S20+'37'!S20+'38'!S20+'39'!S20</f>
        <v>100</v>
      </c>
      <c r="D21" s="193">
        <f>'1'!U20+'2'!U20+'3'!U20+'4'!U20+'5'!U20+'6'!U20+'7'!U20+'8'!U20+'9'!U20+'10'!U20+'11'!U20+'12'!U20+'13'!U20+'14'!U20+'15'!U20+'16'!U20+'17'!U20+'18'!U20+'19'!U20+'20'!U20+'21'!U20+'22'!U20+'23'!U20+'24'!U20+'25'!U20+'26'!U20+'27'!U20+'28'!U20+'29'!U20+'30'!U20+'31'!U20+'32'!U20+'33'!U20+'34'!U20+'35'!U20+'36'!U20+'37'!U20+'38'!U20+'39'!U20</f>
        <v>44.049247606019151</v>
      </c>
      <c r="E21" s="120">
        <f>'1'!W20+'2'!W20+'3'!W20+'4'!W20+'5'!W20+'6'!W20+'7'!W20+'8'!W20+'9'!W20+'10'!W20+'11'!W20+'12'!W20+'13'!W20+'14'!W20+'15'!W20+'16'!W20+'17'!W20+'18'!W20+'19'!W20+'20'!W20+'21'!W20+'22'!W20+'23'!W20+'24'!W20+'25'!W20+'26'!W20+'27'!W20+'28'!W20+'29'!W20+'30'!W20+'31'!W20+'32'!W20+'33'!W20+'34'!W20+'35'!W20+'36'!W20+'37'!W20+'38'!W20+'39'!W20</f>
        <v>6</v>
      </c>
      <c r="F21" s="172">
        <f>'1'!Y20+'2'!Y20+'3'!Y20+'4'!Y20+'5'!Y20+'6'!Y20+'7'!Y20+'8'!Y20+'9'!Y20+'10'!Y20+'11'!Y20+'12'!Y20+'13'!Y20+'14'!Y20+'15'!Y20+'16'!Y20+'17'!Y20+'18'!Y20+'19'!Y20+'20'!Y20+'21'!Y20+'22'!Y20+'23'!Y20+'24'!Y20+'25'!Y20+'26'!Y20+'27'!Y20+'28'!Y20+'29'!Y20+'30'!Y20+'31'!Y20+'32'!Y20+'33'!Y20+'34'!Y20+'35'!Y20+'36'!Y20+'37'!Y20+'38'!Y20+'39'!Y20</f>
        <v>5</v>
      </c>
      <c r="G21" s="117">
        <v>16</v>
      </c>
      <c r="O21" s="49">
        <v>204</v>
      </c>
      <c r="P21" s="430" t="s">
        <v>574</v>
      </c>
      <c r="Q21" s="429">
        <v>1396599</v>
      </c>
      <c r="R21" s="429">
        <v>1365527</v>
      </c>
    </row>
    <row r="22" spans="1:18" x14ac:dyDescent="0.2">
      <c r="A22" s="159" t="s">
        <v>9</v>
      </c>
      <c r="B22" s="3" t="s">
        <v>271</v>
      </c>
      <c r="C22" s="174">
        <f>'1'!S21+'2'!S21+'3'!S21+'4'!S21+'5'!S21+'6'!S21+'7'!S21+'8'!S21+'9'!S21+'10'!S21+'11'!S21+'12'!S21+'13'!S21+'14'!S21+'15'!S21+'16'!S21+'17'!S21+'18'!S21+'19'!S21+'20'!S21+'21'!S21+'22'!S21+'23'!S21+'24'!S21+'25'!S21+'26'!S21+'27'!S21+'28'!S21+'29'!S21+'30'!S21+'31'!S21+'32'!S21+'33'!S21+'34'!S21+'35'!S21+'36'!S21+'37'!S21+'38'!S21+'39'!S21</f>
        <v>102.05265585719677</v>
      </c>
      <c r="D22" s="193">
        <f>'1'!U21+'2'!U21+'3'!U21+'4'!U21+'5'!U21+'6'!U21+'7'!U21+'8'!U21+'9'!U21+'10'!U21+'11'!U21+'12'!U21+'13'!U21+'14'!U21+'15'!U21+'16'!U21+'17'!U21+'18'!U21+'19'!U21+'20'!U21+'21'!U21+'22'!U21+'23'!U21+'24'!U21+'25'!U21+'26'!U21+'27'!U21+'28'!U21+'29'!U21+'30'!U21+'31'!U21+'32'!U21+'33'!U21+'34'!U21+'35'!U21+'36'!U21+'37'!U21+'38'!U21+'39'!U21</f>
        <v>39.675356850926804</v>
      </c>
      <c r="E22" s="120">
        <f>'1'!W21+'2'!W21+'3'!W21+'4'!W21+'5'!W21+'6'!W21+'7'!W21+'8'!W21+'9'!W21+'10'!W21+'11'!W21+'12'!W21+'13'!W21+'14'!W21+'15'!W21+'16'!W21+'17'!W21+'18'!W21+'19'!W21+'20'!W21+'21'!W21+'22'!W21+'23'!W21+'24'!W21+'25'!W21+'26'!W21+'27'!W21+'28'!W21+'29'!W21+'30'!W21+'31'!W21+'32'!W21+'33'!W21+'34'!W21+'35'!W21+'36'!W21+'37'!W21+'38'!W21+'39'!W21</f>
        <v>0</v>
      </c>
      <c r="F22" s="172">
        <f>'1'!Y21+'2'!Y21+'3'!Y21+'4'!Y21+'5'!Y21+'6'!Y21+'7'!Y21+'8'!Y21+'9'!Y21+'10'!Y21+'11'!Y21+'12'!Y21+'13'!Y21+'14'!Y21+'15'!Y21+'16'!Y21+'17'!Y21+'18'!Y21+'19'!Y21+'20'!Y21+'21'!Y21+'22'!Y21+'23'!Y21+'24'!Y21+'25'!Y21+'26'!Y21+'27'!Y21+'28'!Y21+'29'!Y21+'30'!Y21+'31'!Y21+'32'!Y21+'33'!Y21+'34'!Y21+'35'!Y21+'36'!Y21+'37'!Y21+'38'!Y21+'39'!Y21</f>
        <v>0</v>
      </c>
      <c r="G22" s="117">
        <v>17</v>
      </c>
      <c r="O22" s="49">
        <v>206</v>
      </c>
      <c r="P22" s="430" t="s">
        <v>575</v>
      </c>
      <c r="Q22" s="429">
        <v>207491</v>
      </c>
      <c r="R22" s="429">
        <v>198864</v>
      </c>
    </row>
    <row r="23" spans="1:18" x14ac:dyDescent="0.2">
      <c r="A23" s="159" t="s">
        <v>10</v>
      </c>
      <c r="B23" s="3" t="s">
        <v>272</v>
      </c>
      <c r="C23" s="174">
        <f>'1'!S22+'2'!S22+'3'!S22+'4'!S22+'5'!S22+'6'!S22+'7'!S22+'8'!S22+'9'!S22+'10'!S22+'11'!S22+'12'!S22+'13'!S22+'14'!S22+'15'!S22+'16'!S22+'17'!S22+'18'!S22+'19'!S22+'20'!S22+'21'!S22+'22'!S22+'23'!S22+'24'!S22+'25'!S22+'26'!S22+'27'!S22+'28'!S22+'29'!S22+'30'!S22+'31'!S22+'32'!S22+'33'!S22+'34'!S22+'35'!S22+'36'!S22+'37'!S22+'38'!S22+'39'!S22</f>
        <v>101.23245912320979</v>
      </c>
      <c r="D23" s="193">
        <f>'1'!U22+'2'!U22+'3'!U22+'4'!U22+'5'!U22+'6'!U22+'7'!U22+'8'!U22+'9'!U22+'10'!U22+'11'!U22+'12'!U22+'13'!U22+'14'!U22+'15'!U22+'16'!U22+'17'!U22+'18'!U22+'19'!U22+'20'!U22+'21'!U22+'22'!U22+'23'!U22+'24'!U22+'25'!U22+'26'!U22+'27'!U22+'28'!U22+'29'!U22+'30'!U22+'31'!U22+'32'!U22+'33'!U22+'34'!U22+'35'!U22+'36'!U22+'37'!U22+'38'!U22+'39'!U22</f>
        <v>35.150159417781182</v>
      </c>
      <c r="E23" s="120">
        <f>'1'!W22+'2'!W22+'3'!W22+'4'!W22+'5'!W22+'6'!W22+'7'!W22+'8'!W22+'9'!W22+'10'!W22+'11'!W22+'12'!W22+'13'!W22+'14'!W22+'15'!W22+'16'!W22+'17'!W22+'18'!W22+'19'!W22+'20'!W22+'21'!W22+'22'!W22+'23'!W22+'24'!W22+'25'!W22+'26'!W22+'27'!W22+'28'!W22+'29'!W22+'30'!W22+'31'!W22+'32'!W22+'33'!W22+'34'!W22+'35'!W22+'36'!W22+'37'!W22+'38'!W22+'39'!W22</f>
        <v>25</v>
      </c>
      <c r="F23" s="172">
        <f>'1'!Y22+'2'!Y22+'3'!Y22+'4'!Y22+'5'!Y22+'6'!Y22+'7'!Y22+'8'!Y22+'9'!Y22+'10'!Y22+'11'!Y22+'12'!Y22+'13'!Y22+'14'!Y22+'15'!Y22+'16'!Y22+'17'!Y22+'18'!Y22+'19'!Y22+'20'!Y22+'21'!Y22+'22'!Y22+'23'!Y22+'24'!Y22+'25'!Y22+'26'!Y22+'27'!Y22+'28'!Y22+'29'!Y22+'30'!Y22+'31'!Y22+'32'!Y22+'33'!Y22+'34'!Y22+'35'!Y22+'36'!Y22+'37'!Y22+'38'!Y22+'39'!Y22</f>
        <v>22</v>
      </c>
      <c r="G23" s="117">
        <v>18</v>
      </c>
      <c r="O23" s="49"/>
      <c r="P23" s="430" t="s">
        <v>564</v>
      </c>
      <c r="Q23" s="429">
        <v>1982260</v>
      </c>
      <c r="R23" s="429">
        <v>1908128</v>
      </c>
    </row>
    <row r="24" spans="1:18" x14ac:dyDescent="0.2">
      <c r="A24" s="159" t="s">
        <v>11</v>
      </c>
      <c r="B24" s="3" t="s">
        <v>35</v>
      </c>
      <c r="C24" s="174">
        <f>'1'!S23+'2'!S23+'3'!S23+'4'!S23+'5'!S23+'6'!S23+'7'!S23+'8'!S23+'9'!S23+'10'!S23+'11'!S23+'12'!S23+'13'!S23+'14'!S23+'15'!S23+'16'!S23+'17'!S23+'18'!S23+'19'!S23+'20'!S23+'21'!S23+'22'!S23+'23'!S23+'24'!S23+'25'!S23+'26'!S23+'27'!S23+'28'!S23+'29'!S23+'30'!S23+'31'!S23+'32'!S23+'33'!S23+'34'!S23+'35'!S23+'36'!S23+'37'!S23+'38'!S23+'39'!S23</f>
        <v>128.70991674082109</v>
      </c>
      <c r="D24" s="193">
        <f>'1'!U23+'2'!U23+'3'!U23+'4'!U23+'5'!U23+'6'!U23+'7'!U23+'8'!U23+'9'!U23+'10'!U23+'11'!U23+'12'!U23+'13'!U23+'14'!U23+'15'!U23+'16'!U23+'17'!U23+'18'!U23+'19'!U23+'20'!U23+'21'!U23+'22'!U23+'23'!U23+'24'!U23+'25'!U23+'26'!U23+'27'!U23+'28'!U23+'29'!U23+'30'!U23+'31'!U23+'32'!U23+'33'!U23+'34'!U23+'35'!U23+'36'!U23+'37'!U23+'38'!U23+'39'!U23</f>
        <v>43.041900752688584</v>
      </c>
      <c r="E24" s="120">
        <f>'1'!W23+'2'!W23+'3'!W23+'4'!W23+'5'!W23+'6'!W23+'7'!W23+'8'!W23+'9'!W23+'10'!W23+'11'!W23+'12'!W23+'13'!W23+'14'!W23+'15'!W23+'16'!W23+'17'!W23+'18'!W23+'19'!W23+'20'!W23+'21'!W23+'22'!W23+'23'!W23+'24'!W23+'25'!W23+'26'!W23+'27'!W23+'28'!W23+'29'!W23+'30'!W23+'31'!W23+'32'!W23+'33'!W23+'34'!W23+'35'!W23+'36'!W23+'37'!W23+'38'!W23+'39'!W23</f>
        <v>3</v>
      </c>
      <c r="F24" s="172">
        <f>'1'!Y23+'2'!Y23+'3'!Y23+'4'!Y23+'5'!Y23+'6'!Y23+'7'!Y23+'8'!Y23+'9'!Y23+'10'!Y23+'11'!Y23+'12'!Y23+'13'!Y23+'14'!Y23+'15'!Y23+'16'!Y23+'17'!Y23+'18'!Y23+'19'!Y23+'20'!Y23+'21'!Y23+'22'!Y23+'23'!Y23+'24'!Y23+'25'!Y23+'26'!Y23+'27'!Y23+'28'!Y23+'29'!Y23+'30'!Y23+'31'!Y23+'32'!Y23+'33'!Y23+'34'!Y23+'35'!Y23+'36'!Y23+'37'!Y23+'38'!Y23+'39'!Y23</f>
        <v>4</v>
      </c>
      <c r="G24" s="117">
        <v>19</v>
      </c>
      <c r="O24" s="49">
        <v>207</v>
      </c>
      <c r="P24" s="430" t="s">
        <v>576</v>
      </c>
      <c r="Q24" s="429">
        <v>654478</v>
      </c>
      <c r="R24" s="429">
        <v>639533</v>
      </c>
    </row>
    <row r="25" spans="1:18" x14ac:dyDescent="0.2">
      <c r="A25" s="159" t="s">
        <v>12</v>
      </c>
      <c r="B25" s="3" t="s">
        <v>367</v>
      </c>
      <c r="C25" s="174">
        <f>'1'!S24+'2'!S24+'3'!S24+'4'!S24+'5'!S24+'6'!S24+'7'!S24+'8'!S24+'9'!S24+'10'!S24+'11'!S24+'12'!S24+'13'!S24+'14'!S24+'15'!S24+'16'!S24+'17'!S24+'18'!S24+'19'!S24+'20'!S24+'21'!S24+'22'!S24+'23'!S24+'24'!S24+'25'!S24+'26'!S24+'27'!S24+'28'!S24+'29'!S24+'30'!S24+'31'!S24+'32'!S24+'33'!S24+'34'!S24+'35'!S24+'36'!S24+'37'!S24+'38'!S24+'39'!S24</f>
        <v>106.82176880121484</v>
      </c>
      <c r="D25" s="193">
        <f>'1'!U24+'2'!U24+'3'!U24+'4'!U24+'5'!U24+'6'!U24+'7'!U24+'8'!U24+'9'!U24+'10'!U24+'11'!U24+'12'!U24+'13'!U24+'14'!U24+'15'!U24+'16'!U24+'17'!U24+'18'!U24+'19'!U24+'20'!U24+'21'!U24+'22'!U24+'23'!U24+'24'!U24+'25'!U24+'26'!U24+'27'!U24+'28'!U24+'29'!U24+'30'!U24+'31'!U24+'32'!U24+'33'!U24+'34'!U24+'35'!U24+'36'!U24+'37'!U24+'38'!U24+'39'!U24</f>
        <v>34.353285554879832</v>
      </c>
      <c r="E25" s="120">
        <f>'1'!W24+'2'!W24+'3'!W24+'4'!W24+'5'!W24+'6'!W24+'7'!W24+'8'!W24+'9'!W24+'10'!W24+'11'!W24+'12'!W24+'13'!W24+'14'!W24+'15'!W24+'16'!W24+'17'!W24+'18'!W24+'19'!W24+'20'!W24+'21'!W24+'22'!W24+'23'!W24+'24'!W24+'25'!W24+'26'!W24+'27'!W24+'28'!W24+'29'!W24+'30'!W24+'31'!W24+'32'!W24+'33'!W24+'34'!W24+'35'!W24+'36'!W24+'37'!W24+'38'!W24+'39'!W24</f>
        <v>0</v>
      </c>
      <c r="F25" s="172">
        <f>'1'!Y24+'2'!Y24+'3'!Y24+'4'!Y24+'5'!Y24+'6'!Y24+'7'!Y24+'8'!Y24+'9'!Y24+'10'!Y24+'11'!Y24+'12'!Y24+'13'!Y24+'14'!Y24+'15'!Y24+'16'!Y24+'17'!Y24+'18'!Y24+'19'!Y24+'20'!Y24+'21'!Y24+'22'!Y24+'23'!Y24+'24'!Y24+'25'!Y24+'26'!Y24+'27'!Y24+'28'!Y24+'29'!Y24+'30'!Y24+'31'!Y24+'32'!Y24+'33'!Y24+'34'!Y24+'35'!Y24+'36'!Y24+'37'!Y24+'38'!Y24+'39'!Y24</f>
        <v>0</v>
      </c>
      <c r="G25" s="117">
        <v>20</v>
      </c>
      <c r="O25" s="49">
        <v>214</v>
      </c>
      <c r="P25" s="430" t="s">
        <v>577</v>
      </c>
      <c r="Q25" s="429">
        <v>470475</v>
      </c>
      <c r="R25" s="429">
        <v>449216</v>
      </c>
    </row>
    <row r="26" spans="1:18" x14ac:dyDescent="0.2">
      <c r="A26" s="159" t="s">
        <v>13</v>
      </c>
      <c r="B26" s="3" t="s">
        <v>192</v>
      </c>
      <c r="C26" s="174">
        <f>'1'!S25+'2'!S25+'3'!S25+'4'!S25+'5'!S25+'6'!S25+'7'!S25+'8'!S25+'9'!S25+'10'!S25+'11'!S25+'12'!S25+'13'!S25+'14'!S25+'15'!S25+'16'!S25+'17'!S25+'18'!S25+'19'!S25+'20'!S25+'21'!S25+'22'!S25+'23'!S25+'24'!S25+'25'!S25+'26'!S25+'27'!S25+'28'!S25+'29'!S25+'30'!S25+'31'!S25+'32'!S25+'33'!S25+'34'!S25+'35'!S25+'36'!S25+'37'!S25+'38'!S25+'39'!S25</f>
        <v>103.65529420481731</v>
      </c>
      <c r="D26" s="193">
        <f>'1'!U25+'2'!U25+'3'!U25+'4'!U25+'5'!U25+'6'!U25+'7'!U25+'8'!U25+'9'!U25+'10'!U25+'11'!U25+'12'!U25+'13'!U25+'14'!U25+'15'!U25+'16'!U25+'17'!U25+'18'!U25+'19'!U25+'20'!U25+'21'!U25+'22'!U25+'23'!U25+'24'!U25+'25'!U25+'26'!U25+'27'!U25+'28'!U25+'29'!U25+'30'!U25+'31'!U25+'32'!U25+'33'!U25+'34'!U25+'35'!U25+'36'!U25+'37'!U25+'38'!U25+'39'!U25</f>
        <v>22.192517297114936</v>
      </c>
      <c r="E26" s="120">
        <f>'1'!W25+'2'!W25+'3'!W25+'4'!W25+'5'!W25+'6'!W25+'7'!W25+'8'!W25+'9'!W25+'10'!W25+'11'!W25+'12'!W25+'13'!W25+'14'!W25+'15'!W25+'16'!W25+'17'!W25+'18'!W25+'19'!W25+'20'!W25+'21'!W25+'22'!W25+'23'!W25+'24'!W25+'25'!W25+'26'!W25+'27'!W25+'28'!W25+'29'!W25+'30'!W25+'31'!W25+'32'!W25+'33'!W25+'34'!W25+'35'!W25+'36'!W25+'37'!W25+'38'!W25+'39'!W25</f>
        <v>4</v>
      </c>
      <c r="F26" s="172">
        <f>'1'!Y25+'2'!Y25+'3'!Y25+'4'!Y25+'5'!Y25+'6'!Y25+'7'!Y25+'8'!Y25+'9'!Y25+'10'!Y25+'11'!Y25+'12'!Y25+'13'!Y25+'14'!Y25+'15'!Y25+'16'!Y25+'17'!Y25+'18'!Y25+'19'!Y25+'20'!Y25+'21'!Y25+'22'!Y25+'23'!Y25+'24'!Y25+'25'!Y25+'26'!Y25+'27'!Y25+'28'!Y25+'29'!Y25+'30'!Y25+'31'!Y25+'32'!Y25+'33'!Y25+'34'!Y25+'35'!Y25+'36'!Y25+'37'!Y25+'38'!Y25+'39'!Y25</f>
        <v>3</v>
      </c>
      <c r="G26" s="117">
        <v>21</v>
      </c>
      <c r="O26" s="49">
        <v>217</v>
      </c>
      <c r="P26" s="430" t="s">
        <v>578</v>
      </c>
      <c r="Q26" s="429">
        <v>331657</v>
      </c>
      <c r="R26" s="429">
        <v>316397</v>
      </c>
    </row>
    <row r="27" spans="1:18" x14ac:dyDescent="0.2">
      <c r="A27" s="11" t="s">
        <v>14</v>
      </c>
      <c r="B27" s="12" t="s">
        <v>50</v>
      </c>
      <c r="C27" s="176">
        <f>'1'!S26+'2'!S26+'3'!S26+'4'!S26+'5'!S26+'6'!S26+'7'!S26+'8'!S26+'9'!S26+'10'!S26+'11'!S26+'12'!S26+'13'!S26+'14'!S26+'15'!S26+'16'!S26+'17'!S26+'18'!S26+'19'!S26+'20'!S26+'21'!S26+'22'!S26+'23'!S26+'24'!S26+'25'!S26+'26'!S26+'27'!S26+'28'!S26+'29'!S26+'30'!S26+'31'!S26+'32'!S26+'33'!S26+'34'!S26+'35'!S26+'36'!S26+'37'!S26+'38'!S26+'39'!S26</f>
        <v>168.52442118174392</v>
      </c>
      <c r="D27" s="195">
        <f>'1'!U26+'2'!U26+'3'!U26+'4'!U26+'5'!U26+'6'!U26+'7'!U26+'8'!U26+'9'!U26+'10'!U26+'11'!U26+'12'!U26+'13'!U26+'14'!U26+'15'!U26+'16'!U26+'17'!U26+'18'!U26+'19'!U26+'20'!U26+'21'!U26+'22'!U26+'23'!U26+'24'!U26+'25'!U26+'26'!U26+'27'!U26+'28'!U26+'29'!U26+'30'!U26+'31'!U26+'32'!U26+'33'!U26+'34'!U26+'35'!U26+'36'!U26+'37'!U26+'38'!U26+'39'!U26</f>
        <v>62.834127420520545</v>
      </c>
      <c r="E27" s="121">
        <f>'1'!W26+'2'!W26+'3'!W26+'4'!W26+'5'!W26+'6'!W26+'7'!W26+'8'!W26+'9'!W26+'10'!W26+'11'!W26+'12'!W26+'13'!W26+'14'!W26+'15'!W26+'16'!W26+'17'!W26+'18'!W26+'19'!W26+'20'!W26+'21'!W26+'22'!W26+'23'!W26+'24'!W26+'25'!W26+'26'!W26+'27'!W26+'28'!W26+'29'!W26+'30'!W26+'31'!W26+'32'!W26+'33'!W26+'34'!W26+'35'!W26+'36'!W26+'37'!W26+'38'!W26+'39'!W26</f>
        <v>1</v>
      </c>
      <c r="F27" s="173">
        <f>'1'!Y26+'2'!Y26+'3'!Y26+'4'!Y26+'5'!Y26+'6'!Y26+'7'!Y26+'8'!Y26+'9'!Y26+'10'!Y26+'11'!Y26+'12'!Y26+'13'!Y26+'14'!Y26+'15'!Y26+'16'!Y26+'17'!Y26+'18'!Y26+'19'!Y26+'20'!Y26+'21'!Y26+'22'!Y26+'23'!Y26+'24'!Y26+'25'!Y26+'26'!Y26+'27'!Y26+'28'!Y26+'29'!Y26+'30'!Y26+'31'!Y26+'32'!Y26+'33'!Y26+'34'!Y26+'35'!Y26+'36'!Y26+'37'!Y26+'38'!Y26+'39'!Y26</f>
        <v>0</v>
      </c>
      <c r="G27" s="55">
        <v>22</v>
      </c>
      <c r="O27" s="49">
        <v>219</v>
      </c>
      <c r="P27" s="430" t="s">
        <v>579</v>
      </c>
      <c r="Q27" s="429">
        <v>462755</v>
      </c>
      <c r="R27" s="429">
        <v>441083</v>
      </c>
    </row>
    <row r="28" spans="1:18" x14ac:dyDescent="0.2">
      <c r="A28" s="159" t="s">
        <v>15</v>
      </c>
      <c r="B28" s="3" t="s">
        <v>36</v>
      </c>
      <c r="C28" s="174">
        <f>'1'!S27+'2'!S27+'3'!S27+'4'!S27+'5'!S27+'6'!S27+'7'!S27+'8'!S27+'9'!S27+'10'!S27+'11'!S27+'12'!S27+'13'!S27+'14'!S27+'15'!S27+'16'!S27+'17'!S27+'18'!S27+'19'!S27+'20'!S27+'21'!S27+'22'!S27+'23'!S27+'24'!S27+'25'!S27+'26'!S27+'27'!S27+'28'!S27+'29'!S27+'30'!S27+'31'!S27+'32'!S27+'33'!S27+'34'!S27+'35'!S27+'36'!S27+'37'!S27+'38'!S27+'39'!S27</f>
        <v>119.15171175010835</v>
      </c>
      <c r="D28" s="193">
        <f>'1'!U27+'2'!U27+'3'!U27+'4'!U27+'5'!U27+'6'!U27+'7'!U27+'8'!U27+'9'!U27+'10'!U27+'11'!U27+'12'!U27+'13'!U27+'14'!U27+'15'!U27+'16'!U27+'17'!U27+'18'!U27+'19'!U27+'20'!U27+'21'!U27+'22'!U27+'23'!U27+'24'!U27+'25'!U27+'26'!U27+'27'!U27+'28'!U27+'29'!U27+'30'!U27+'31'!U27+'32'!U27+'33'!U27+'34'!U27+'35'!U27+'36'!U27+'37'!U27+'38'!U27+'39'!U27</f>
        <v>52.465375410798181</v>
      </c>
      <c r="E28" s="120">
        <f>'1'!W27+'2'!W27+'3'!W27+'4'!W27+'5'!W27+'6'!W27+'7'!W27+'8'!W27+'9'!W27+'10'!W27+'11'!W27+'12'!W27+'13'!W27+'14'!W27+'15'!W27+'16'!W27+'17'!W27+'18'!W27+'19'!W27+'20'!W27+'21'!W27+'22'!W27+'23'!W27+'24'!W27+'25'!W27+'26'!W27+'27'!W27+'28'!W27+'29'!W27+'30'!W27+'31'!W27+'32'!W27+'33'!W27+'34'!W27+'35'!W27+'36'!W27+'37'!W27+'38'!W27+'39'!W27</f>
        <v>11</v>
      </c>
      <c r="F28" s="172">
        <f>'1'!Y27+'2'!Y27+'3'!Y27+'4'!Y27+'5'!Y27+'6'!Y27+'7'!Y27+'8'!Y27+'9'!Y27+'10'!Y27+'11'!Y27+'12'!Y27+'13'!Y27+'14'!Y27+'15'!Y27+'16'!Y27+'17'!Y27+'18'!Y27+'19'!Y27+'20'!Y27+'21'!Y27+'22'!Y27+'23'!Y27+'24'!Y27+'25'!Y27+'26'!Y27+'27'!Y27+'28'!Y27+'29'!Y27+'30'!Y27+'31'!Y27+'32'!Y27+'33'!Y27+'34'!Y27+'35'!Y27+'36'!Y27+'37'!Y27+'38'!Y27+'39'!Y27</f>
        <v>8</v>
      </c>
      <c r="G28" s="117">
        <v>23</v>
      </c>
      <c r="O28" s="49">
        <v>301</v>
      </c>
      <c r="P28" s="430" t="s">
        <v>580</v>
      </c>
      <c r="Q28" s="429">
        <v>62895</v>
      </c>
      <c r="R28" s="429">
        <v>61899</v>
      </c>
    </row>
    <row r="29" spans="1:18" x14ac:dyDescent="0.2">
      <c r="A29" s="159" t="s">
        <v>16</v>
      </c>
      <c r="B29" s="3" t="s">
        <v>193</v>
      </c>
      <c r="C29" s="174">
        <f>'1'!S28+'2'!S28+'3'!S28+'4'!S28+'5'!S28+'6'!S28+'7'!S28+'8'!S28+'9'!S28+'10'!S28+'11'!S28+'12'!S28+'13'!S28+'14'!S28+'15'!S28+'16'!S28+'17'!S28+'18'!S28+'19'!S28+'20'!S28+'21'!S28+'22'!S28+'23'!S28+'24'!S28+'25'!S28+'26'!S28+'27'!S28+'28'!S28+'29'!S28+'30'!S28+'31'!S28+'32'!S28+'33'!S28+'34'!S28+'35'!S28+'36'!S28+'37'!S28+'38'!S28+'39'!S28</f>
        <v>224.89798080850889</v>
      </c>
      <c r="D29" s="193">
        <f>'1'!U28+'2'!U28+'3'!U28+'4'!U28+'5'!U28+'6'!U28+'7'!U28+'8'!U28+'9'!U28+'10'!U28+'11'!U28+'12'!U28+'13'!U28+'14'!U28+'15'!U28+'16'!U28+'17'!U28+'18'!U28+'19'!U28+'20'!U28+'21'!U28+'22'!U28+'23'!U28+'24'!U28+'25'!U28+'26'!U28+'27'!U28+'28'!U28+'29'!U28+'30'!U28+'31'!U28+'32'!U28+'33'!U28+'34'!U28+'35'!U28+'36'!U28+'37'!U28+'38'!U28+'39'!U28</f>
        <v>77.50314777277093</v>
      </c>
      <c r="E29" s="120">
        <f>'1'!W28+'2'!W28+'3'!W28+'4'!W28+'5'!W28+'6'!W28+'7'!W28+'8'!W28+'9'!W28+'10'!W28+'11'!W28+'12'!W28+'13'!W28+'14'!W28+'15'!W28+'16'!W28+'17'!W28+'18'!W28+'19'!W28+'20'!W28+'21'!W28+'22'!W28+'23'!W28+'24'!W28+'25'!W28+'26'!W28+'27'!W28+'28'!W28+'29'!W28+'30'!W28+'31'!W28+'32'!W28+'33'!W28+'34'!W28+'35'!W28+'36'!W28+'37'!W28+'38'!W28+'39'!W28</f>
        <v>0</v>
      </c>
      <c r="F29" s="172">
        <f>'1'!Y28+'2'!Y28+'3'!Y28+'4'!Y28+'5'!Y28+'6'!Y28+'7'!Y28+'8'!Y28+'9'!Y28+'10'!Y28+'11'!Y28+'12'!Y28+'13'!Y28+'14'!Y28+'15'!Y28+'16'!Y28+'17'!Y28+'18'!Y28+'19'!Y28+'20'!Y28+'21'!Y28+'22'!Y28+'23'!Y28+'24'!Y28+'25'!Y28+'26'!Y28+'27'!Y28+'28'!Y28+'29'!Y28+'30'!Y28+'31'!Y28+'32'!Y28+'33'!Y28+'34'!Y28+'35'!Y28+'36'!Y28+'37'!Y28+'38'!Y28+'39'!Y28</f>
        <v>0</v>
      </c>
      <c r="G29" s="117">
        <v>24</v>
      </c>
      <c r="O29" s="49"/>
      <c r="P29" s="430" t="s">
        <v>565</v>
      </c>
      <c r="Q29" s="429">
        <v>2933055</v>
      </c>
      <c r="R29" s="429">
        <v>2958496</v>
      </c>
    </row>
    <row r="30" spans="1:18" x14ac:dyDescent="0.2">
      <c r="A30" s="159" t="s">
        <v>17</v>
      </c>
      <c r="B30" s="3" t="s">
        <v>273</v>
      </c>
      <c r="C30" s="174">
        <f>'1'!S29+'2'!S29+'3'!S29+'4'!S29+'5'!S29+'6'!S29+'7'!S29+'8'!S29+'9'!S29+'10'!S29+'11'!S29+'12'!S29+'13'!S29+'14'!S29+'15'!S29+'16'!S29+'17'!S29+'18'!S29+'19'!S29+'20'!S29+'21'!S29+'22'!S29+'23'!S29+'24'!S29+'25'!S29+'26'!S29+'27'!S29+'28'!S29+'29'!S29+'30'!S29+'31'!S29+'32'!S29+'33'!S29+'34'!S29+'35'!S29+'36'!S29+'37'!S29+'38'!S29+'39'!S29</f>
        <v>124.26490744213385</v>
      </c>
      <c r="D30" s="193">
        <f>'1'!U29+'2'!U29+'3'!U29+'4'!U29+'5'!U29+'6'!U29+'7'!U29+'8'!U29+'9'!U29+'10'!U29+'11'!U29+'12'!U29+'13'!U29+'14'!U29+'15'!U29+'16'!U29+'17'!U29+'18'!U29+'19'!U29+'20'!U29+'21'!U29+'22'!U29+'23'!U29+'24'!U29+'25'!U29+'26'!U29+'27'!U29+'28'!U29+'29'!U29+'30'!U29+'31'!U29+'32'!U29+'33'!U29+'34'!U29+'35'!U29+'36'!U29+'37'!U29+'38'!U29+'39'!U29</f>
        <v>59.883315124829195</v>
      </c>
      <c r="E30" s="120">
        <f>'1'!W29+'2'!W29+'3'!W29+'4'!W29+'5'!W29+'6'!W29+'7'!W29+'8'!W29+'9'!W29+'10'!W29+'11'!W29+'12'!W29+'13'!W29+'14'!W29+'15'!W29+'16'!W29+'17'!W29+'18'!W29+'19'!W29+'20'!W29+'21'!W29+'22'!W29+'23'!W29+'24'!W29+'25'!W29+'26'!W29+'27'!W29+'28'!W29+'29'!W29+'30'!W29+'31'!W29+'32'!W29+'33'!W29+'34'!W29+'35'!W29+'36'!W29+'37'!W29+'38'!W29+'39'!W29</f>
        <v>3</v>
      </c>
      <c r="F30" s="172">
        <f>'1'!Y29+'2'!Y29+'3'!Y29+'4'!Y29+'5'!Y29+'6'!Y29+'7'!Y29+'8'!Y29+'9'!Y29+'10'!Y29+'11'!Y29+'12'!Y29+'13'!Y29+'14'!Y29+'15'!Y29+'16'!Y29+'17'!Y29+'18'!Y29+'19'!Y29+'20'!Y29+'21'!Y29+'22'!Y29+'23'!Y29+'24'!Y29+'25'!Y29+'26'!Y29+'27'!Y29+'28'!Y29+'29'!Y29+'30'!Y29+'31'!Y29+'32'!Y29+'33'!Y29+'34'!Y29+'35'!Y29+'36'!Y29+'37'!Y29+'38'!Y29+'39'!Y29</f>
        <v>5</v>
      </c>
      <c r="G30" s="117">
        <v>25</v>
      </c>
      <c r="O30" s="49">
        <v>203</v>
      </c>
      <c r="P30" s="430" t="s">
        <v>581</v>
      </c>
      <c r="Q30" s="429">
        <v>1187637</v>
      </c>
      <c r="R30" s="429">
        <v>1167801</v>
      </c>
    </row>
    <row r="31" spans="1:18" x14ac:dyDescent="0.2">
      <c r="A31" s="159" t="s">
        <v>18</v>
      </c>
      <c r="B31" s="3" t="s">
        <v>274</v>
      </c>
      <c r="C31" s="174">
        <f>'1'!S30+'2'!S30+'3'!S30+'4'!S30+'5'!S30+'6'!S30+'7'!S30+'8'!S30+'9'!S30+'10'!S30+'11'!S30+'12'!S30+'13'!S30+'14'!S30+'15'!S30+'16'!S30+'17'!S30+'18'!S30+'19'!S30+'20'!S30+'21'!S30+'22'!S30+'23'!S30+'24'!S30+'25'!S30+'26'!S30+'27'!S30+'28'!S30+'29'!S30+'30'!S30+'31'!S30+'32'!S30+'33'!S30+'34'!S30+'35'!S30+'36'!S30+'37'!S30+'38'!S30+'39'!S30</f>
        <v>112.26757709428605</v>
      </c>
      <c r="D31" s="193">
        <f>'1'!U30+'2'!U30+'3'!U30+'4'!U30+'5'!U30+'6'!U30+'7'!U30+'8'!U30+'9'!U30+'10'!U30+'11'!U30+'12'!U30+'13'!U30+'14'!U30+'15'!U30+'16'!U30+'17'!U30+'18'!U30+'19'!U30+'20'!U30+'21'!U30+'22'!U30+'23'!U30+'24'!U30+'25'!U30+'26'!U30+'27'!U30+'28'!U30+'29'!U30+'30'!U30+'31'!U30+'32'!U30+'33'!U30+'34'!U30+'35'!U30+'36'!U30+'37'!U30+'38'!U30+'39'!U30</f>
        <v>72.310597297067019</v>
      </c>
      <c r="E31" s="120">
        <f>'1'!W30+'2'!W30+'3'!W30+'4'!W30+'5'!W30+'6'!W30+'7'!W30+'8'!W30+'9'!W30+'10'!W30+'11'!W30+'12'!W30+'13'!W30+'14'!W30+'15'!W30+'16'!W30+'17'!W30+'18'!W30+'19'!W30+'20'!W30+'21'!W30+'22'!W30+'23'!W30+'24'!W30+'25'!W30+'26'!W30+'27'!W30+'28'!W30+'29'!W30+'30'!W30+'31'!W30+'32'!W30+'33'!W30+'34'!W30+'35'!W30+'36'!W30+'37'!W30+'38'!W30+'39'!W30</f>
        <v>12</v>
      </c>
      <c r="F31" s="172">
        <f>'1'!Y30+'2'!Y30+'3'!Y30+'4'!Y30+'5'!Y30+'6'!Y30+'7'!Y30+'8'!Y30+'9'!Y30+'10'!Y30+'11'!Y30+'12'!Y30+'13'!Y30+'14'!Y30+'15'!Y30+'16'!Y30+'17'!Y30+'18'!Y30+'19'!Y30+'20'!Y30+'21'!Y30+'22'!Y30+'23'!Y30+'24'!Y30+'25'!Y30+'26'!Y30+'27'!Y30+'28'!Y30+'29'!Y30+'30'!Y30+'31'!Y30+'32'!Y30+'33'!Y30+'34'!Y30+'35'!Y30+'36'!Y30+'37'!Y30+'38'!Y30+'39'!Y30</f>
        <v>11</v>
      </c>
      <c r="G31" s="117">
        <v>26</v>
      </c>
      <c r="O31" s="49">
        <v>210</v>
      </c>
      <c r="P31" s="430" t="s">
        <v>582</v>
      </c>
      <c r="Q31" s="429">
        <v>868757</v>
      </c>
      <c r="R31" s="429">
        <v>843054</v>
      </c>
    </row>
    <row r="32" spans="1:18" x14ac:dyDescent="0.2">
      <c r="A32" s="159" t="s">
        <v>19</v>
      </c>
      <c r="B32" s="3" t="s">
        <v>275</v>
      </c>
      <c r="C32" s="174">
        <f>'1'!S31+'2'!S31+'3'!S31+'4'!S31+'5'!S31+'6'!S31+'7'!S31+'8'!S31+'9'!S31+'10'!S31+'11'!S31+'12'!S31+'13'!S31+'14'!S31+'15'!S31+'16'!S31+'17'!S31+'18'!S31+'19'!S31+'20'!S31+'21'!S31+'22'!S31+'23'!S31+'24'!S31+'25'!S31+'26'!S31+'27'!S31+'28'!S31+'29'!S31+'30'!S31+'31'!S31+'32'!S31+'33'!S31+'34'!S31+'35'!S31+'36'!S31+'37'!S31+'38'!S31+'39'!S31</f>
        <v>150.50801044894425</v>
      </c>
      <c r="D32" s="193">
        <f>'1'!U31+'2'!U31+'3'!U31+'4'!U31+'5'!U31+'6'!U31+'7'!U31+'8'!U31+'9'!U31+'10'!U31+'11'!U31+'12'!U31+'13'!U31+'14'!U31+'15'!U31+'16'!U31+'17'!U31+'18'!U31+'19'!U31+'20'!U31+'21'!U31+'22'!U31+'23'!U31+'24'!U31+'25'!U31+'26'!U31+'27'!U31+'28'!U31+'29'!U31+'30'!U31+'31'!U31+'32'!U31+'33'!U31+'34'!U31+'35'!U31+'36'!U31+'37'!U31+'38'!U31+'39'!U31</f>
        <v>105.14212077461711</v>
      </c>
      <c r="E32" s="120">
        <f>'1'!W31+'2'!W31+'3'!W31+'4'!W31+'5'!W31+'6'!W31+'7'!W31+'8'!W31+'9'!W31+'10'!W31+'11'!W31+'12'!W31+'13'!W31+'14'!W31+'15'!W31+'16'!W31+'17'!W31+'18'!W31+'19'!W31+'20'!W31+'21'!W31+'22'!W31+'23'!W31+'24'!W31+'25'!W31+'26'!W31+'27'!W31+'28'!W31+'29'!W31+'30'!W31+'31'!W31+'32'!W31+'33'!W31+'34'!W31+'35'!W31+'36'!W31+'37'!W31+'38'!W31+'39'!W31</f>
        <v>52</v>
      </c>
      <c r="F32" s="172">
        <f>'1'!Y31+'2'!Y31+'3'!Y31+'4'!Y31+'5'!Y31+'6'!Y31+'7'!Y31+'8'!Y31+'9'!Y31+'10'!Y31+'11'!Y31+'12'!Y31+'13'!Y31+'14'!Y31+'15'!Y31+'16'!Y31+'17'!Y31+'18'!Y31+'19'!Y31+'20'!Y31+'21'!Y31+'22'!Y31+'23'!Y31+'24'!Y31+'25'!Y31+'26'!Y31+'27'!Y31+'28'!Y31+'29'!Y31+'30'!Y31+'31'!Y31+'32'!Y31+'33'!Y31+'34'!Y31+'35'!Y31+'36'!Y31+'37'!Y31+'38'!Y31+'39'!Y31</f>
        <v>27</v>
      </c>
      <c r="G32" s="117">
        <v>27</v>
      </c>
      <c r="O32" s="49">
        <v>216</v>
      </c>
      <c r="P32" s="430" t="s">
        <v>583</v>
      </c>
      <c r="Q32" s="429">
        <v>536118</v>
      </c>
      <c r="R32" s="429">
        <v>620294</v>
      </c>
    </row>
    <row r="33" spans="1:18" x14ac:dyDescent="0.2">
      <c r="A33" s="159" t="s">
        <v>20</v>
      </c>
      <c r="B33" s="3" t="s">
        <v>37</v>
      </c>
      <c r="C33" s="174">
        <f>'1'!S32+'2'!S32+'3'!S32+'4'!S32+'5'!S32+'6'!S32+'7'!S32+'8'!S32+'9'!S32+'10'!S32+'11'!S32+'12'!S32+'13'!S32+'14'!S32+'15'!S32+'16'!S32+'17'!S32+'18'!S32+'19'!S32+'20'!S32+'21'!S32+'22'!S32+'23'!S32+'24'!S32+'25'!S32+'26'!S32+'27'!S32+'28'!S32+'29'!S32+'30'!S32+'31'!S32+'32'!S32+'33'!S32+'34'!S32+'35'!S32+'36'!S32+'37'!S32+'38'!S32+'39'!S32</f>
        <v>145.25518073314663</v>
      </c>
      <c r="D33" s="193">
        <f>'1'!U32+'2'!U32+'3'!U32+'4'!U32+'5'!U32+'6'!U32+'7'!U32+'8'!U32+'9'!U32+'10'!U32+'11'!U32+'12'!U32+'13'!U32+'14'!U32+'15'!U32+'16'!U32+'17'!U32+'18'!U32+'19'!U32+'20'!U32+'21'!U32+'22'!U32+'23'!U32+'24'!U32+'25'!U32+'26'!U32+'27'!U32+'28'!U32+'29'!U32+'30'!U32+'31'!U32+'32'!U32+'33'!U32+'34'!U32+'35'!U32+'36'!U32+'37'!U32+'38'!U32+'39'!U32</f>
        <v>93.343100012726694</v>
      </c>
      <c r="E33" s="120">
        <f>'1'!W32+'2'!W32+'3'!W32+'4'!W32+'5'!W32+'6'!W32+'7'!W32+'8'!W32+'9'!W32+'10'!W32+'11'!W32+'12'!W32+'13'!W32+'14'!W32+'15'!W32+'16'!W32+'17'!W32+'18'!W32+'19'!W32+'20'!W32+'21'!W32+'22'!W32+'23'!W32+'24'!W32+'25'!W32+'26'!W32+'27'!W32+'28'!W32+'29'!W32+'30'!W32+'31'!W32+'32'!W32+'33'!W32+'34'!W32+'35'!W32+'36'!W32+'37'!W32+'38'!W32+'39'!W32</f>
        <v>6</v>
      </c>
      <c r="F33" s="172">
        <f>'1'!Y32+'2'!Y32+'3'!Y32+'4'!Y32+'5'!Y32+'6'!Y32+'7'!Y32+'8'!Y32+'9'!Y32+'10'!Y32+'11'!Y32+'12'!Y32+'13'!Y32+'14'!Y32+'15'!Y32+'16'!Y32+'17'!Y32+'18'!Y32+'19'!Y32+'20'!Y32+'21'!Y32+'22'!Y32+'23'!Y32+'24'!Y32+'25'!Y32+'26'!Y32+'27'!Y32+'28'!Y32+'29'!Y32+'30'!Y32+'31'!Y32+'32'!Y32+'33'!Y32+'34'!Y32+'35'!Y32+'36'!Y32+'37'!Y32+'38'!Y32+'39'!Y32</f>
        <v>5</v>
      </c>
      <c r="G33" s="117">
        <v>28</v>
      </c>
      <c r="O33" s="49">
        <v>381</v>
      </c>
      <c r="P33" s="430" t="s">
        <v>584</v>
      </c>
      <c r="Q33" s="429">
        <v>162441</v>
      </c>
      <c r="R33" s="429">
        <v>132372</v>
      </c>
    </row>
    <row r="34" spans="1:18" x14ac:dyDescent="0.2">
      <c r="A34" s="159" t="s">
        <v>21</v>
      </c>
      <c r="B34" s="3" t="s">
        <v>38</v>
      </c>
      <c r="C34" s="174">
        <f>'1'!S33+'2'!S33+'3'!S33+'4'!S33+'5'!S33+'6'!S33+'7'!S33+'8'!S33+'9'!S33+'10'!S33+'11'!S33+'12'!S33+'13'!S33+'14'!S33+'15'!S33+'16'!S33+'17'!S33+'18'!S33+'19'!S33+'20'!S33+'21'!S33+'22'!S33+'23'!S33+'24'!S33+'25'!S33+'26'!S33+'27'!S33+'28'!S33+'29'!S33+'30'!S33+'31'!S33+'32'!S33+'33'!S33+'34'!S33+'35'!S33+'36'!S33+'37'!S33+'38'!S33+'39'!S33</f>
        <v>144.29314564205563</v>
      </c>
      <c r="D34" s="193">
        <f>'1'!U33+'2'!U33+'3'!U33+'4'!U33+'5'!U33+'6'!U33+'7'!U33+'8'!U33+'9'!U33+'10'!U33+'11'!U33+'12'!U33+'13'!U33+'14'!U33+'15'!U33+'16'!U33+'17'!U33+'18'!U33+'19'!U33+'20'!U33+'21'!U33+'22'!U33+'23'!U33+'24'!U33+'25'!U33+'26'!U33+'27'!U33+'28'!U33+'29'!U33+'30'!U33+'31'!U33+'32'!U33+'33'!U33+'34'!U33+'35'!U33+'36'!U33+'37'!U33+'38'!U33+'39'!U33</f>
        <v>127.84565710129218</v>
      </c>
      <c r="E34" s="120">
        <f>'1'!W33+'2'!W33+'3'!W33+'4'!W33+'5'!W33+'6'!W33+'7'!W33+'8'!W33+'9'!W33+'10'!W33+'11'!W33+'12'!W33+'13'!W33+'14'!W33+'15'!W33+'16'!W33+'17'!W33+'18'!W33+'19'!W33+'20'!W33+'21'!W33+'22'!W33+'23'!W33+'24'!W33+'25'!W33+'26'!W33+'27'!W33+'28'!W33+'29'!W33+'30'!W33+'31'!W33+'32'!W33+'33'!W33+'34'!W33+'35'!W33+'36'!W33+'37'!W33+'38'!W33+'39'!W33</f>
        <v>1</v>
      </c>
      <c r="F34" s="172">
        <f>'1'!Y33+'2'!Y33+'3'!Y33+'4'!Y33+'5'!Y33+'6'!Y33+'7'!Y33+'8'!Y33+'9'!Y33+'10'!Y33+'11'!Y33+'12'!Y33+'13'!Y33+'14'!Y33+'15'!Y33+'16'!Y33+'17'!Y33+'18'!Y33+'19'!Y33+'20'!Y33+'21'!Y33+'22'!Y33+'23'!Y33+'24'!Y33+'25'!Y33+'26'!Y33+'27'!Y33+'28'!Y33+'29'!Y33+'30'!Y33+'31'!Y33+'32'!Y33+'33'!Y33+'34'!Y33+'35'!Y33+'36'!Y33+'37'!Y33+'38'!Y33+'39'!Y33</f>
        <v>0</v>
      </c>
      <c r="G34" s="117">
        <v>29</v>
      </c>
      <c r="O34" s="49">
        <v>382</v>
      </c>
      <c r="P34" s="430" t="s">
        <v>585</v>
      </c>
      <c r="Q34" s="429">
        <v>178102</v>
      </c>
      <c r="R34" s="429">
        <v>194975</v>
      </c>
    </row>
    <row r="35" spans="1:18" x14ac:dyDescent="0.2">
      <c r="A35" s="159" t="s">
        <v>22</v>
      </c>
      <c r="B35" s="3" t="s">
        <v>378</v>
      </c>
      <c r="C35" s="174">
        <f>'1'!S34+'2'!S34+'3'!S34+'4'!S34+'5'!S34+'6'!S34+'7'!S34+'8'!S34+'9'!S34+'10'!S34+'11'!S34+'12'!S34+'13'!S34+'14'!S34+'15'!S34+'16'!S34+'17'!S34+'18'!S34+'19'!S34+'20'!S34+'21'!S34+'22'!S34+'23'!S34+'24'!S34+'25'!S34+'26'!S34+'27'!S34+'28'!S34+'29'!S34+'30'!S34+'31'!S34+'32'!S34+'33'!S34+'34'!S34+'35'!S34+'36'!S34+'37'!S34+'38'!S34+'39'!S34</f>
        <v>133.49102158491485</v>
      </c>
      <c r="D35" s="193">
        <f>'1'!U34+'2'!U34+'3'!U34+'4'!U34+'5'!U34+'6'!U34+'7'!U34+'8'!U34+'9'!U34+'10'!U34+'11'!U34+'12'!U34+'13'!U34+'14'!U34+'15'!U34+'16'!U34+'17'!U34+'18'!U34+'19'!U34+'20'!U34+'21'!U34+'22'!U34+'23'!U34+'24'!U34+'25'!U34+'26'!U34+'27'!U34+'28'!U34+'29'!U34+'30'!U34+'31'!U34+'32'!U34+'33'!U34+'34'!U34+'35'!U34+'36'!U34+'37'!U34+'38'!U34+'39'!U34</f>
        <v>92.756480053440413</v>
      </c>
      <c r="E35" s="120">
        <f>'1'!W34+'2'!W34+'3'!W34+'4'!W34+'5'!W34+'6'!W34+'7'!W34+'8'!W34+'9'!W34+'10'!W34+'11'!W34+'12'!W34+'13'!W34+'14'!W34+'15'!W34+'16'!W34+'17'!W34+'18'!W34+'19'!W34+'20'!W34+'21'!W34+'22'!W34+'23'!W34+'24'!W34+'25'!W34+'26'!W34+'27'!W34+'28'!W34+'29'!W34+'30'!W34+'31'!W34+'32'!W34+'33'!W34+'34'!W34+'35'!W34+'36'!W34+'37'!W34+'38'!W34+'39'!W34</f>
        <v>9</v>
      </c>
      <c r="F35" s="172">
        <f>'1'!Y34+'2'!Y34+'3'!Y34+'4'!Y34+'5'!Y34+'6'!Y34+'7'!Y34+'8'!Y34+'9'!Y34+'10'!Y34+'11'!Y34+'12'!Y34+'13'!Y34+'14'!Y34+'15'!Y34+'16'!Y34+'17'!Y34+'18'!Y34+'19'!Y34+'20'!Y34+'21'!Y34+'22'!Y34+'23'!Y34+'24'!Y34+'25'!Y34+'26'!Y34+'27'!Y34+'28'!Y34+'29'!Y34+'30'!Y34+'31'!Y34+'32'!Y34+'33'!Y34+'34'!Y34+'35'!Y34+'36'!Y34+'37'!Y34+'38'!Y34+'39'!Y34</f>
        <v>8</v>
      </c>
      <c r="G35" s="117">
        <v>30</v>
      </c>
      <c r="O35" s="49"/>
      <c r="P35" s="430" t="s">
        <v>566</v>
      </c>
      <c r="Q35" s="429">
        <v>1278601</v>
      </c>
      <c r="R35" s="429">
        <v>1266442</v>
      </c>
    </row>
    <row r="36" spans="1:18" x14ac:dyDescent="0.2">
      <c r="A36" s="159" t="s">
        <v>23</v>
      </c>
      <c r="B36" s="3" t="s">
        <v>194</v>
      </c>
      <c r="C36" s="174">
        <f>'1'!S35+'2'!S35+'3'!S35+'4'!S35+'5'!S35+'6'!S35+'7'!S35+'8'!S35+'9'!S35+'10'!S35+'11'!S35+'12'!S35+'13'!S35+'14'!S35+'15'!S35+'16'!S35+'17'!S35+'18'!S35+'19'!S35+'20'!S35+'21'!S35+'22'!S35+'23'!S35+'24'!S35+'25'!S35+'26'!S35+'27'!S35+'28'!S35+'29'!S35+'30'!S35+'31'!S35+'32'!S35+'33'!S35+'34'!S35+'35'!S35+'36'!S35+'37'!S35+'38'!S35+'39'!S35</f>
        <v>104.26555370662969</v>
      </c>
      <c r="D36" s="193">
        <f>'1'!U35+'2'!U35+'3'!U35+'4'!U35+'5'!U35+'6'!U35+'7'!U35+'8'!U35+'9'!U35+'10'!U35+'11'!U35+'12'!U35+'13'!U35+'14'!U35+'15'!U35+'16'!U35+'17'!U35+'18'!U35+'19'!U35+'20'!U35+'21'!U35+'22'!U35+'23'!U35+'24'!U35+'25'!U35+'26'!U35+'27'!U35+'28'!U35+'29'!U35+'30'!U35+'31'!U35+'32'!U35+'33'!U35+'34'!U35+'35'!U35+'36'!U35+'37'!U35+'38'!U35+'39'!U35</f>
        <v>59.280012389656399</v>
      </c>
      <c r="E36" s="120">
        <f>'1'!W35+'2'!W35+'3'!W35+'4'!W35+'5'!W35+'6'!W35+'7'!W35+'8'!W35+'9'!W35+'10'!W35+'11'!W35+'12'!W35+'13'!W35+'14'!W35+'15'!W35+'16'!W35+'17'!W35+'18'!W35+'19'!W35+'20'!W35+'21'!W35+'22'!W35+'23'!W35+'24'!W35+'25'!W35+'26'!W35+'27'!W35+'28'!W35+'29'!W35+'30'!W35+'31'!W35+'32'!W35+'33'!W35+'34'!W35+'35'!W35+'36'!W35+'37'!W35+'38'!W35+'39'!W35</f>
        <v>6</v>
      </c>
      <c r="F36" s="172">
        <f>'1'!Y35+'2'!Y35+'3'!Y35+'4'!Y35+'5'!Y35+'6'!Y35+'7'!Y35+'8'!Y35+'9'!Y35+'10'!Y35+'11'!Y35+'12'!Y35+'13'!Y35+'14'!Y35+'15'!Y35+'16'!Y35+'17'!Y35+'18'!Y35+'19'!Y35+'20'!Y35+'21'!Y35+'22'!Y35+'23'!Y35+'24'!Y35+'25'!Y35+'26'!Y35+'27'!Y35+'28'!Y35+'29'!Y35+'30'!Y35+'31'!Y35+'32'!Y35+'33'!Y35+'34'!Y35+'35'!Y35+'36'!Y35+'37'!Y35+'38'!Y35+'39'!Y35</f>
        <v>5</v>
      </c>
      <c r="G36" s="117">
        <v>31</v>
      </c>
      <c r="O36" s="49">
        <v>213</v>
      </c>
      <c r="P36" s="430" t="s">
        <v>586</v>
      </c>
      <c r="Q36" s="429">
        <v>145212</v>
      </c>
      <c r="R36" s="429">
        <v>140246</v>
      </c>
    </row>
    <row r="37" spans="1:18" x14ac:dyDescent="0.2">
      <c r="A37" s="159" t="s">
        <v>24</v>
      </c>
      <c r="B37" s="3" t="s">
        <v>39</v>
      </c>
      <c r="C37" s="174">
        <f>'1'!S36+'2'!S36+'3'!S36+'4'!S36+'5'!S36+'6'!S36+'7'!S36+'8'!S36+'9'!S36+'10'!S36+'11'!S36+'12'!S36+'13'!S36+'14'!S36+'15'!S36+'16'!S36+'17'!S36+'18'!S36+'19'!S36+'20'!S36+'21'!S36+'22'!S36+'23'!S36+'24'!S36+'25'!S36+'26'!S36+'27'!S36+'28'!S36+'29'!S36+'30'!S36+'31'!S36+'32'!S36+'33'!S36+'34'!S36+'35'!S36+'36'!S36+'37'!S36+'38'!S36+'39'!S36</f>
        <v>138.39312107242992</v>
      </c>
      <c r="D37" s="193">
        <f>'1'!U36+'2'!U36+'3'!U36+'4'!U36+'5'!U36+'6'!U36+'7'!U36+'8'!U36+'9'!U36+'10'!U36+'11'!U36+'12'!U36+'13'!U36+'14'!U36+'15'!U36+'16'!U36+'17'!U36+'18'!U36+'19'!U36+'20'!U36+'21'!U36+'22'!U36+'23'!U36+'24'!U36+'25'!U36+'26'!U36+'27'!U36+'28'!U36+'29'!U36+'30'!U36+'31'!U36+'32'!U36+'33'!U36+'34'!U36+'35'!U36+'36'!U36+'37'!U36+'38'!U36+'39'!U36</f>
        <v>97.167998703972202</v>
      </c>
      <c r="E37" s="120">
        <f>'1'!W36+'2'!W36+'3'!W36+'4'!W36+'5'!W36+'6'!W36+'7'!W36+'8'!W36+'9'!W36+'10'!W36+'11'!W36+'12'!W36+'13'!W36+'14'!W36+'15'!W36+'16'!W36+'17'!W36+'18'!W36+'19'!W36+'20'!W36+'21'!W36+'22'!W36+'23'!W36+'24'!W36+'25'!W36+'26'!W36+'27'!W36+'28'!W36+'29'!W36+'30'!W36+'31'!W36+'32'!W36+'33'!W36+'34'!W36+'35'!W36+'36'!W36+'37'!W36+'38'!W36+'39'!W36</f>
        <v>8</v>
      </c>
      <c r="F37" s="172">
        <f>'1'!Y36+'2'!Y36+'3'!Y36+'4'!Y36+'5'!Y36+'6'!Y36+'7'!Y36+'8'!Y36+'9'!Y36+'10'!Y36+'11'!Y36+'12'!Y36+'13'!Y36+'14'!Y36+'15'!Y36+'16'!Y36+'17'!Y36+'18'!Y36+'19'!Y36+'20'!Y36+'21'!Y36+'22'!Y36+'23'!Y36+'24'!Y36+'25'!Y36+'26'!Y36+'27'!Y36+'28'!Y36+'29'!Y36+'30'!Y36+'31'!Y36+'32'!Y36+'33'!Y36+'34'!Y36+'35'!Y36+'36'!Y36+'37'!Y36+'38'!Y36+'39'!Y36</f>
        <v>11</v>
      </c>
      <c r="G37" s="117">
        <v>32</v>
      </c>
      <c r="O37" s="49">
        <v>215</v>
      </c>
      <c r="P37" s="430" t="s">
        <v>587</v>
      </c>
      <c r="Q37" s="429">
        <v>296081</v>
      </c>
      <c r="R37" s="429">
        <v>306229</v>
      </c>
    </row>
    <row r="38" spans="1:18" x14ac:dyDescent="0.2">
      <c r="A38" s="159" t="s">
        <v>25</v>
      </c>
      <c r="B38" s="3" t="s">
        <v>40</v>
      </c>
      <c r="C38" s="174">
        <f>'1'!S37+'2'!S37+'3'!S37+'4'!S37+'5'!S37+'6'!S37+'7'!S37+'8'!S37+'9'!S37+'10'!S37+'11'!S37+'12'!S37+'13'!S37+'14'!S37+'15'!S37+'16'!S37+'17'!S37+'18'!S37+'19'!S37+'20'!S37+'21'!S37+'22'!S37+'23'!S37+'24'!S37+'25'!S37+'26'!S37+'27'!S37+'28'!S37+'29'!S37+'30'!S37+'31'!S37+'32'!S37+'33'!S37+'34'!S37+'35'!S37+'36'!S37+'37'!S37+'38'!S37+'39'!S37</f>
        <v>119.35066297054547</v>
      </c>
      <c r="D38" s="193">
        <f>'1'!U37+'2'!U37+'3'!U37+'4'!U37+'5'!U37+'6'!U37+'7'!U37+'8'!U37+'9'!U37+'10'!U37+'11'!U37+'12'!U37+'13'!U37+'14'!U37+'15'!U37+'16'!U37+'17'!U37+'18'!U37+'19'!U37+'20'!U37+'21'!U37+'22'!U37+'23'!U37+'24'!U37+'25'!U37+'26'!U37+'27'!U37+'28'!U37+'29'!U37+'30'!U37+'31'!U37+'32'!U37+'33'!U37+'34'!U37+'35'!U37+'36'!U37+'37'!U37+'38'!U37+'39'!U37</f>
        <v>84.840084505862791</v>
      </c>
      <c r="E38" s="120">
        <f>'1'!W37+'2'!W37+'3'!W37+'4'!W37+'5'!W37+'6'!W37+'7'!W37+'8'!W37+'9'!W37+'10'!W37+'11'!W37+'12'!W37+'13'!W37+'14'!W37+'15'!W37+'16'!W37+'17'!W37+'18'!W37+'19'!W37+'20'!W37+'21'!W37+'22'!W37+'23'!W37+'24'!W37+'25'!W37+'26'!W37+'27'!W37+'28'!W37+'29'!W37+'30'!W37+'31'!W37+'32'!W37+'33'!W37+'34'!W37+'35'!W37+'36'!W37+'37'!W37+'38'!W37+'39'!W37</f>
        <v>8</v>
      </c>
      <c r="F38" s="172">
        <f>'1'!Y37+'2'!Y37+'3'!Y37+'4'!Y37+'5'!Y37+'6'!Y37+'7'!Y37+'8'!Y37+'9'!Y37+'10'!Y37+'11'!Y37+'12'!Y37+'13'!Y37+'14'!Y37+'15'!Y37+'16'!Y37+'17'!Y37+'18'!Y37+'19'!Y37+'20'!Y37+'21'!Y37+'22'!Y37+'23'!Y37+'24'!Y37+'25'!Y37+'26'!Y37+'27'!Y37+'28'!Y37+'29'!Y37+'30'!Y37+'31'!Y37+'32'!Y37+'33'!Y37+'34'!Y37+'35'!Y37+'36'!Y37+'37'!Y37+'38'!Y37+'39'!Y37</f>
        <v>5</v>
      </c>
      <c r="G38" s="117">
        <v>33</v>
      </c>
      <c r="O38" s="49">
        <v>218</v>
      </c>
      <c r="P38" s="430" t="s">
        <v>588</v>
      </c>
      <c r="Q38" s="429">
        <v>258553</v>
      </c>
      <c r="R38" s="429">
        <v>243824</v>
      </c>
    </row>
    <row r="39" spans="1:18" x14ac:dyDescent="0.2">
      <c r="A39" s="159" t="s">
        <v>26</v>
      </c>
      <c r="B39" s="3" t="s">
        <v>277</v>
      </c>
      <c r="C39" s="174">
        <f>'1'!S38+'2'!S38+'3'!S38+'4'!S38+'5'!S38+'6'!S38+'7'!S38+'8'!S38+'9'!S38+'10'!S38+'11'!S38+'12'!S38+'13'!S38+'14'!S38+'15'!S38+'16'!S38+'17'!S38+'18'!S38+'19'!S38+'20'!S38+'21'!S38+'22'!S38+'23'!S38+'24'!S38+'25'!S38+'26'!S38+'27'!S38+'28'!S38+'29'!S38+'30'!S38+'31'!S38+'32'!S38+'33'!S38+'34'!S38+'35'!S38+'36'!S38+'37'!S38+'38'!S38+'39'!S38</f>
        <v>142.56863158622949</v>
      </c>
      <c r="D39" s="193">
        <f>'1'!U38+'2'!U38+'3'!U38+'4'!U38+'5'!U38+'6'!U38+'7'!U38+'8'!U38+'9'!U38+'10'!U38+'11'!U38+'12'!U38+'13'!U38+'14'!U38+'15'!U38+'16'!U38+'17'!U38+'18'!U38+'19'!U38+'20'!U38+'21'!U38+'22'!U38+'23'!U38+'24'!U38+'25'!U38+'26'!U38+'27'!U38+'28'!U38+'29'!U38+'30'!U38+'31'!U38+'32'!U38+'33'!U38+'34'!U38+'35'!U38+'36'!U38+'37'!U38+'38'!U38+'39'!U38</f>
        <v>77.974719506180989</v>
      </c>
      <c r="E39" s="120">
        <f>'1'!W38+'2'!W38+'3'!W38+'4'!W38+'5'!W38+'6'!W38+'7'!W38+'8'!W38+'9'!W38+'10'!W38+'11'!W38+'12'!W38+'13'!W38+'14'!W38+'15'!W38+'16'!W38+'17'!W38+'18'!W38+'19'!W38+'20'!W38+'21'!W38+'22'!W38+'23'!W38+'24'!W38+'25'!W38+'26'!W38+'27'!W38+'28'!W38+'29'!W38+'30'!W38+'31'!W38+'32'!W38+'33'!W38+'34'!W38+'35'!W38+'36'!W38+'37'!W38+'38'!W38+'39'!W38</f>
        <v>15</v>
      </c>
      <c r="F39" s="172">
        <f>'1'!Y38+'2'!Y38+'3'!Y38+'4'!Y38+'5'!Y38+'6'!Y38+'7'!Y38+'8'!Y38+'9'!Y38+'10'!Y38+'11'!Y38+'12'!Y38+'13'!Y38+'14'!Y38+'15'!Y38+'16'!Y38+'17'!Y38+'18'!Y38+'19'!Y38+'20'!Y38+'21'!Y38+'22'!Y38+'23'!Y38+'24'!Y38+'25'!Y38+'26'!Y38+'27'!Y38+'28'!Y38+'29'!Y38+'30'!Y38+'31'!Y38+'32'!Y38+'33'!Y38+'34'!Y38+'35'!Y38+'36'!Y38+'37'!Y38+'38'!Y38+'39'!Y38</f>
        <v>15</v>
      </c>
      <c r="G39" s="117">
        <v>34</v>
      </c>
      <c r="O39" s="49">
        <v>220</v>
      </c>
      <c r="P39" s="430" t="s">
        <v>589</v>
      </c>
      <c r="Q39" s="429">
        <v>236199</v>
      </c>
      <c r="R39" s="429">
        <v>216961</v>
      </c>
    </row>
    <row r="40" spans="1:18" x14ac:dyDescent="0.2">
      <c r="A40" s="159" t="s">
        <v>51</v>
      </c>
      <c r="B40" s="3" t="s">
        <v>368</v>
      </c>
      <c r="C40" s="174">
        <f>'1'!S39+'2'!S39+'3'!S39+'4'!S39+'5'!S39+'6'!S39+'7'!S39+'8'!S39+'9'!S39+'10'!S39+'11'!S39+'12'!S39+'13'!S39+'14'!S39+'15'!S39+'16'!S39+'17'!S39+'18'!S39+'19'!S39+'20'!S39+'21'!S39+'22'!S39+'23'!S39+'24'!S39+'25'!S39+'26'!S39+'27'!S39+'28'!S39+'29'!S39+'30'!S39+'31'!S39+'32'!S39+'33'!S39+'34'!S39+'35'!S39+'36'!S39+'37'!S39+'38'!S39+'39'!S39</f>
        <v>103.76105266389706</v>
      </c>
      <c r="D40" s="193">
        <f>'1'!U39+'2'!U39+'3'!U39+'4'!U39+'5'!U39+'6'!U39+'7'!U39+'8'!U39+'9'!U39+'10'!U39+'11'!U39+'12'!U39+'13'!U39+'14'!U39+'15'!U39+'16'!U39+'17'!U39+'18'!U39+'19'!U39+'20'!U39+'21'!U39+'22'!U39+'23'!U39+'24'!U39+'25'!U39+'26'!U39+'27'!U39+'28'!U39+'29'!U39+'30'!U39+'31'!U39+'32'!U39+'33'!U39+'34'!U39+'35'!U39+'36'!U39+'37'!U39+'38'!U39+'39'!U39</f>
        <v>57.467659936927603</v>
      </c>
      <c r="E40" s="120">
        <f>'1'!W39+'2'!W39+'3'!W39+'4'!W39+'5'!W39+'6'!W39+'7'!W39+'8'!W39+'9'!W39+'10'!W39+'11'!W39+'12'!W39+'13'!W39+'14'!W39+'15'!W39+'16'!W39+'17'!W39+'18'!W39+'19'!W39+'20'!W39+'21'!W39+'22'!W39+'23'!W39+'24'!W39+'25'!W39+'26'!W39+'27'!W39+'28'!W39+'29'!W39+'30'!W39+'31'!W39+'32'!W39+'33'!W39+'34'!W39+'35'!W39+'36'!W39+'37'!W39+'38'!W39+'39'!W39</f>
        <v>66</v>
      </c>
      <c r="F40" s="172">
        <f>'1'!Y39+'2'!Y39+'3'!Y39+'4'!Y39+'5'!Y39+'6'!Y39+'7'!Y39+'8'!Y39+'9'!Y39+'10'!Y39+'11'!Y39+'12'!Y39+'13'!Y39+'14'!Y39+'15'!Y39+'16'!Y39+'17'!Y39+'18'!Y39+'19'!Y39+'20'!Y39+'21'!Y39+'22'!Y39+'23'!Y39+'24'!Y39+'25'!Y39+'26'!Y39+'27'!Y39+'28'!Y39+'29'!Y39+'30'!Y39+'31'!Y39+'32'!Y39+'33'!Y39+'34'!Y39+'35'!Y39+'36'!Y39+'37'!Y39+'38'!Y39+'39'!Y39</f>
        <v>57</v>
      </c>
      <c r="G40" s="117">
        <v>35</v>
      </c>
      <c r="O40" s="49">
        <v>228</v>
      </c>
      <c r="P40" s="430" t="s">
        <v>519</v>
      </c>
      <c r="Q40" s="429">
        <v>278667</v>
      </c>
      <c r="R40" s="429">
        <v>294992</v>
      </c>
    </row>
    <row r="41" spans="1:18" x14ac:dyDescent="0.2">
      <c r="A41" s="159" t="s">
        <v>195</v>
      </c>
      <c r="B41" s="3" t="s">
        <v>41</v>
      </c>
      <c r="C41" s="174">
        <f>'1'!S40+'2'!S40+'3'!S40+'4'!S40+'5'!S40+'6'!S40+'7'!S40+'8'!S40+'9'!S40+'10'!S40+'11'!S40+'12'!S40+'13'!S40+'14'!S40+'15'!S40+'16'!S40+'17'!S40+'18'!S40+'19'!S40+'20'!S40+'21'!S40+'22'!S40+'23'!S40+'24'!S40+'25'!S40+'26'!S40+'27'!S40+'28'!S40+'29'!S40+'30'!S40+'31'!S40+'32'!S40+'33'!S40+'34'!S40+'35'!S40+'36'!S40+'37'!S40+'38'!S40+'39'!S40</f>
        <v>178.21562208762839</v>
      </c>
      <c r="D41" s="193">
        <f>'1'!U40+'2'!U40+'3'!U40+'4'!U40+'5'!U40+'6'!U40+'7'!U40+'8'!U40+'9'!U40+'10'!U40+'11'!U40+'12'!U40+'13'!U40+'14'!U40+'15'!U40+'16'!U40+'17'!U40+'18'!U40+'19'!U40+'20'!U40+'21'!U40+'22'!U40+'23'!U40+'24'!U40+'25'!U40+'26'!U40+'27'!U40+'28'!U40+'29'!U40+'30'!U40+'31'!U40+'32'!U40+'33'!U40+'34'!U40+'35'!U40+'36'!U40+'37'!U40+'38'!U40+'39'!U40</f>
        <v>106.50549127416748</v>
      </c>
      <c r="E41" s="120">
        <f>'1'!W40+'2'!W40+'3'!W40+'4'!W40+'5'!W40+'6'!W40+'7'!W40+'8'!W40+'9'!W40+'10'!W40+'11'!W40+'12'!W40+'13'!W40+'14'!W40+'15'!W40+'16'!W40+'17'!W40+'18'!W40+'19'!W40+'20'!W40+'21'!W40+'22'!W40+'23'!W40+'24'!W40+'25'!W40+'26'!W40+'27'!W40+'28'!W40+'29'!W40+'30'!W40+'31'!W40+'32'!W40+'33'!W40+'34'!W40+'35'!W40+'36'!W40+'37'!W40+'38'!W40+'39'!W40</f>
        <v>15</v>
      </c>
      <c r="F41" s="172">
        <f>'1'!Y40+'2'!Y40+'3'!Y40+'4'!Y40+'5'!Y40+'6'!Y40+'7'!Y40+'8'!Y40+'9'!Y40+'10'!Y40+'11'!Y40+'12'!Y40+'13'!Y40+'14'!Y40+'15'!Y40+'16'!Y40+'17'!Y40+'18'!Y40+'19'!Y40+'20'!Y40+'21'!Y40+'22'!Y40+'23'!Y40+'24'!Y40+'25'!Y40+'26'!Y40+'27'!Y40+'28'!Y40+'29'!Y40+'30'!Y40+'31'!Y40+'32'!Y40+'33'!Y40+'34'!Y40+'35'!Y40+'36'!Y40+'37'!Y40+'38'!Y40+'39'!Y40</f>
        <v>12</v>
      </c>
      <c r="G41" s="117">
        <v>36</v>
      </c>
      <c r="O41" s="49">
        <v>365</v>
      </c>
      <c r="P41" s="430" t="s">
        <v>522</v>
      </c>
      <c r="Q41" s="429">
        <v>63889</v>
      </c>
      <c r="R41" s="429">
        <v>64190</v>
      </c>
    </row>
    <row r="42" spans="1:18" x14ac:dyDescent="0.2">
      <c r="A42" s="159" t="s">
        <v>372</v>
      </c>
      <c r="B42" s="3" t="s">
        <v>346</v>
      </c>
      <c r="C42" s="174">
        <f>'1'!S41+'2'!S41+'3'!S41+'4'!S41+'5'!S41+'6'!S41+'7'!S41+'8'!S41+'9'!S41+'10'!S41+'11'!S41+'12'!S41+'13'!S41+'14'!S41+'15'!S41+'16'!S41+'17'!S41+'18'!S41+'19'!S41+'20'!S41+'21'!S41+'22'!S41+'23'!S41+'24'!S41+'25'!S41+'26'!S41+'27'!S41+'28'!S41+'29'!S41+'30'!S41+'31'!S41+'32'!S41+'33'!S41+'34'!S41+'35'!S41+'36'!S41+'37'!S41+'38'!S41+'39'!S41</f>
        <v>142.54553228609041</v>
      </c>
      <c r="D42" s="193">
        <f>'1'!U41+'2'!U41+'3'!U41+'4'!U41+'5'!U41+'6'!U41+'7'!U41+'8'!U41+'9'!U41+'10'!U41+'11'!U41+'12'!U41+'13'!U41+'14'!U41+'15'!U41+'16'!U41+'17'!U41+'18'!U41+'19'!U41+'20'!U41+'21'!U41+'22'!U41+'23'!U41+'24'!U41+'25'!U41+'26'!U41+'27'!U41+'28'!U41+'29'!U41+'30'!U41+'31'!U41+'32'!U41+'33'!U41+'34'!U41+'35'!U41+'36'!U41+'37'!U41+'38'!U41+'39'!U41</f>
        <v>71.52028329275916</v>
      </c>
      <c r="E42" s="120">
        <f>'1'!W41+'2'!W41+'3'!W41+'4'!W41+'5'!W41+'6'!W41+'7'!W41+'8'!W41+'9'!W41+'10'!W41+'11'!W41+'12'!W41+'13'!W41+'14'!W41+'15'!W41+'16'!W41+'17'!W41+'18'!W41+'19'!W41+'20'!W41+'21'!W41+'22'!W41+'23'!W41+'24'!W41+'25'!W41+'26'!W41+'27'!W41+'28'!W41+'29'!W41+'30'!W41+'31'!W41+'32'!W41+'33'!W41+'34'!W41+'35'!W41+'36'!W41+'37'!W41+'38'!W41+'39'!W41</f>
        <v>17</v>
      </c>
      <c r="F42" s="172">
        <f>'1'!Y41+'2'!Y41+'3'!Y41+'4'!Y41+'5'!Y41+'6'!Y41+'7'!Y41+'8'!Y41+'9'!Y41+'10'!Y41+'11'!Y41+'12'!Y41+'13'!Y41+'14'!Y41+'15'!Y41+'16'!Y41+'17'!Y41+'18'!Y41+'19'!Y41+'20'!Y41+'21'!Y41+'22'!Y41+'23'!Y41+'24'!Y41+'25'!Y41+'26'!Y41+'27'!Y41+'28'!Y41+'29'!Y41+'30'!Y41+'31'!Y41+'32'!Y41+'33'!Y41+'34'!Y41+'35'!Y41+'36'!Y41+'37'!Y41+'38'!Y41+'39'!Y41</f>
        <v>12</v>
      </c>
      <c r="G42" s="117">
        <v>37</v>
      </c>
      <c r="O42" s="49"/>
      <c r="P42" s="430" t="s">
        <v>590</v>
      </c>
      <c r="Q42" s="429">
        <v>2700326</v>
      </c>
      <c r="R42" s="429">
        <v>2598785</v>
      </c>
    </row>
    <row r="43" spans="1:18" x14ac:dyDescent="0.2">
      <c r="A43" s="159" t="s">
        <v>373</v>
      </c>
      <c r="B43" s="3" t="s">
        <v>279</v>
      </c>
      <c r="C43" s="174">
        <f>'1'!S42+'2'!S42+'3'!S42+'4'!S42+'5'!S42+'6'!S42+'7'!S42+'8'!S42+'9'!S42+'10'!S42+'11'!S42+'12'!S42+'13'!S42+'14'!S42+'15'!S42+'16'!S42+'17'!S42+'18'!S42+'19'!S42+'20'!S42+'21'!S42+'22'!S42+'23'!S42+'24'!S42+'25'!S42+'26'!S42+'27'!S42+'28'!S42+'29'!S42+'30'!S42+'31'!S42+'32'!S42+'33'!S42+'34'!S42+'35'!S42+'36'!S42+'37'!S42+'38'!S42+'39'!S42</f>
        <v>108.69773169575721</v>
      </c>
      <c r="D43" s="193">
        <f>'1'!U42+'2'!U42+'3'!U42+'4'!U42+'5'!U42+'6'!U42+'7'!U42+'8'!U42+'9'!U42+'10'!U42+'11'!U42+'12'!U42+'13'!U42+'14'!U42+'15'!U42+'16'!U42+'17'!U42+'18'!U42+'19'!U42+'20'!U42+'21'!U42+'22'!U42+'23'!U42+'24'!U42+'25'!U42+'26'!U42+'27'!U42+'28'!U42+'29'!U42+'30'!U42+'31'!U42+'32'!U42+'33'!U42+'34'!U42+'35'!U42+'36'!U42+'37'!U42+'38'!U42+'39'!U42</f>
        <v>0</v>
      </c>
      <c r="E43" s="120">
        <f>'1'!W42+'2'!W42+'3'!W42+'4'!W42+'5'!W42+'6'!W42+'7'!W42+'8'!W42+'9'!W42+'10'!W42+'11'!W42+'12'!W42+'13'!W42+'14'!W42+'15'!W42+'16'!W42+'17'!W42+'18'!W42+'19'!W42+'20'!W42+'21'!W42+'22'!W42+'23'!W42+'24'!W42+'25'!W42+'26'!W42+'27'!W42+'28'!W42+'29'!W42+'30'!W42+'31'!W42+'32'!W42+'33'!W42+'34'!W42+'35'!W42+'36'!W42+'37'!W42+'38'!W42+'39'!W42</f>
        <v>0</v>
      </c>
      <c r="F43" s="172">
        <f>'1'!Y42+'2'!Y42+'3'!Y42+'4'!Y42+'5'!Y42+'6'!Y42+'7'!Y42+'8'!Y42+'9'!Y42+'10'!Y42+'11'!Y42+'12'!Y42+'13'!Y42+'14'!Y42+'15'!Y42+'16'!Y42+'17'!Y42+'18'!Y42+'19'!Y42+'20'!Y42+'21'!Y42+'22'!Y42+'23'!Y42+'24'!Y42+'25'!Y42+'26'!Y42+'27'!Y42+'28'!Y42+'29'!Y42+'30'!Y42+'31'!Y42+'32'!Y42+'33'!Y42+'34'!Y42+'35'!Y42+'36'!Y42+'37'!Y42+'38'!Y42+'39'!Y42</f>
        <v>0</v>
      </c>
      <c r="G43" s="117">
        <v>38</v>
      </c>
      <c r="O43" s="49">
        <v>201</v>
      </c>
      <c r="P43" s="430" t="s">
        <v>493</v>
      </c>
      <c r="Q43" s="429">
        <v>2444385</v>
      </c>
      <c r="R43" s="429">
        <v>2355693</v>
      </c>
    </row>
    <row r="44" spans="1:18" x14ac:dyDescent="0.2">
      <c r="A44" s="159" t="s">
        <v>374</v>
      </c>
      <c r="B44" s="3" t="s">
        <v>280</v>
      </c>
      <c r="C44" s="176">
        <f>'1'!S43+'2'!S43+'3'!S43+'4'!S43+'5'!S43+'6'!S43+'7'!S43+'8'!S43+'9'!S43+'10'!S43+'11'!S43+'12'!S43+'13'!S43+'14'!S43+'15'!S43+'16'!S43+'17'!S43+'18'!S43+'19'!S43+'20'!S43+'21'!S43+'22'!S43+'23'!S43+'24'!S43+'25'!S43+'26'!S43+'27'!S43+'28'!S43+'29'!S43+'30'!S43+'31'!S43+'32'!S43+'33'!S43+'34'!S43+'35'!S43+'36'!S43+'37'!S43+'38'!S43+'39'!S43</f>
        <v>188.15618625973235</v>
      </c>
      <c r="D44" s="193">
        <f>'1'!U43+'2'!U43+'3'!U43+'4'!U43+'5'!U43+'6'!U43+'7'!U43+'8'!U43+'9'!U43+'10'!U43+'11'!U43+'12'!U43+'13'!U43+'14'!U43+'15'!U43+'16'!U43+'17'!U43+'18'!U43+'19'!U43+'20'!U43+'21'!U43+'22'!U43+'23'!U43+'24'!U43+'25'!U43+'26'!U43+'27'!U43+'28'!U43+'29'!U43+'30'!U43+'31'!U43+'32'!U43+'33'!U43+'34'!U43+'35'!U43+'36'!U43+'37'!U43+'38'!U43+'39'!U43</f>
        <v>58.985663475738484</v>
      </c>
      <c r="E44" s="120">
        <f>'1'!W43+'2'!W43+'3'!W43+'4'!W43+'5'!W43+'6'!W43+'7'!W43+'8'!W43+'9'!W43+'10'!W43+'11'!W43+'12'!W43+'13'!W43+'14'!W43+'15'!W43+'16'!W43+'17'!W43+'18'!W43+'19'!W43+'20'!W43+'21'!W43+'22'!W43+'23'!W43+'24'!W43+'25'!W43+'26'!W43+'27'!W43+'28'!W43+'29'!W43+'30'!W43+'31'!W43+'32'!W43+'33'!W43+'34'!W43+'35'!W43+'36'!W43+'37'!W43+'38'!W43+'39'!W43</f>
        <v>0</v>
      </c>
      <c r="F44" s="172">
        <f>'1'!Y43+'2'!Y43+'3'!Y43+'4'!Y43+'5'!Y43+'6'!Y43+'7'!Y43+'8'!Y43+'9'!Y43+'10'!Y43+'11'!Y43+'12'!Y43+'13'!Y43+'14'!Y43+'15'!Y43+'16'!Y43+'17'!Y43+'18'!Y43+'19'!Y43+'20'!Y43+'21'!Y43+'22'!Y43+'23'!Y43+'24'!Y43+'25'!Y43+'26'!Y43+'27'!Y43+'28'!Y43+'29'!Y43+'30'!Y43+'31'!Y43+'32'!Y43+'33'!Y43+'34'!Y43+'35'!Y43+'36'!Y43+'37'!Y43+'38'!Y43+'39'!Y43</f>
        <v>0</v>
      </c>
      <c r="G44" s="117">
        <v>39</v>
      </c>
      <c r="O44" s="49">
        <v>442</v>
      </c>
      <c r="P44" s="430" t="s">
        <v>591</v>
      </c>
      <c r="Q44" s="429">
        <v>38269</v>
      </c>
      <c r="R44" s="429">
        <v>35368</v>
      </c>
    </row>
    <row r="45" spans="1:18" x14ac:dyDescent="0.2">
      <c r="A45" s="106"/>
      <c r="B45" s="94" t="s">
        <v>83</v>
      </c>
      <c r="C45" s="206">
        <f>SUM(C6:C44)</f>
        <v>4892.404614703958</v>
      </c>
      <c r="D45" s="207">
        <f>SUM(D6:D44)</f>
        <v>2253.9810309761037</v>
      </c>
      <c r="E45" s="204">
        <f>SUM(E6:E44)</f>
        <v>350</v>
      </c>
      <c r="F45" s="205">
        <f>SUM(F6:F44)</f>
        <v>288</v>
      </c>
      <c r="G45" s="118"/>
      <c r="O45" s="49">
        <v>443</v>
      </c>
      <c r="P45" s="430" t="s">
        <v>592</v>
      </c>
      <c r="Q45" s="429">
        <v>183066</v>
      </c>
      <c r="R45" s="429">
        <v>173284</v>
      </c>
    </row>
    <row r="46" spans="1:18" x14ac:dyDescent="0.2">
      <c r="A46" s="398" t="str">
        <f>取引基本表!$E$1</f>
        <v>2015年赤穂市産業連関表</v>
      </c>
      <c r="B46" s="400"/>
      <c r="C46" s="48"/>
      <c r="D46" s="48"/>
      <c r="E46" s="48"/>
      <c r="F46" s="48"/>
      <c r="G46" s="48"/>
      <c r="O46" s="49">
        <v>446</v>
      </c>
      <c r="P46" s="430" t="s">
        <v>527</v>
      </c>
      <c r="Q46" s="429">
        <v>34606</v>
      </c>
      <c r="R46" s="429">
        <v>34440</v>
      </c>
    </row>
    <row r="47" spans="1:18" x14ac:dyDescent="0.2">
      <c r="C47" s="208"/>
      <c r="D47" s="208"/>
      <c r="E47" s="208"/>
      <c r="F47" s="208"/>
      <c r="G47" s="48"/>
      <c r="O47" s="49"/>
      <c r="P47" s="430" t="s">
        <v>568</v>
      </c>
      <c r="Q47" s="429">
        <v>1115874</v>
      </c>
      <c r="R47" s="429">
        <v>1131429</v>
      </c>
    </row>
    <row r="48" spans="1:18" x14ac:dyDescent="0.2">
      <c r="C48" s="48"/>
      <c r="D48" s="48"/>
      <c r="E48" s="48"/>
      <c r="F48" s="48"/>
      <c r="G48" s="48"/>
      <c r="O48" s="49">
        <v>208</v>
      </c>
      <c r="P48" s="430" t="s">
        <v>593</v>
      </c>
      <c r="Q48" s="429">
        <v>178175</v>
      </c>
      <c r="R48" s="429">
        <v>205903</v>
      </c>
    </row>
    <row r="49" spans="3:18" x14ac:dyDescent="0.2">
      <c r="C49" s="48"/>
      <c r="D49" s="48"/>
      <c r="E49" s="48"/>
      <c r="F49" s="48"/>
      <c r="G49" s="48"/>
      <c r="O49" s="49">
        <v>212</v>
      </c>
      <c r="P49" s="430" t="s">
        <v>594</v>
      </c>
      <c r="Q49" s="429">
        <v>264770</v>
      </c>
      <c r="R49" s="429">
        <v>271944</v>
      </c>
    </row>
    <row r="50" spans="3:18" x14ac:dyDescent="0.2">
      <c r="O50" s="49">
        <v>227</v>
      </c>
      <c r="P50" s="430" t="s">
        <v>518</v>
      </c>
      <c r="Q50" s="429">
        <v>120665</v>
      </c>
      <c r="R50" s="429">
        <v>111832</v>
      </c>
    </row>
    <row r="51" spans="3:18" x14ac:dyDescent="0.2">
      <c r="O51" s="49">
        <v>229</v>
      </c>
      <c r="P51" s="430" t="s">
        <v>520</v>
      </c>
      <c r="Q51" s="429">
        <v>348616</v>
      </c>
      <c r="R51" s="429">
        <v>341914</v>
      </c>
    </row>
    <row r="52" spans="3:18" x14ac:dyDescent="0.2">
      <c r="O52" s="49">
        <v>464</v>
      </c>
      <c r="P52" s="430" t="s">
        <v>595</v>
      </c>
      <c r="Q52" s="429">
        <v>93387</v>
      </c>
      <c r="R52" s="429">
        <v>97242</v>
      </c>
    </row>
    <row r="53" spans="3:18" x14ac:dyDescent="0.2">
      <c r="O53" s="49">
        <v>481</v>
      </c>
      <c r="P53" s="430" t="s">
        <v>596</v>
      </c>
      <c r="Q53" s="429">
        <v>50484</v>
      </c>
      <c r="R53" s="429">
        <v>48645</v>
      </c>
    </row>
    <row r="54" spans="3:18" x14ac:dyDescent="0.2">
      <c r="O54" s="49">
        <v>501</v>
      </c>
      <c r="P54" s="430" t="s">
        <v>597</v>
      </c>
      <c r="Q54" s="429">
        <v>59777</v>
      </c>
      <c r="R54" s="429">
        <v>53949</v>
      </c>
    </row>
    <row r="55" spans="3:18" x14ac:dyDescent="0.2">
      <c r="O55" s="49"/>
      <c r="P55" s="430" t="s">
        <v>569</v>
      </c>
      <c r="Q55" s="429">
        <v>672561</v>
      </c>
      <c r="R55" s="429">
        <v>686870</v>
      </c>
    </row>
    <row r="56" spans="3:18" x14ac:dyDescent="0.2">
      <c r="O56" s="49">
        <v>209</v>
      </c>
      <c r="P56" s="430" t="s">
        <v>598</v>
      </c>
      <c r="Q56" s="429">
        <v>314928</v>
      </c>
      <c r="R56" s="429">
        <v>299944</v>
      </c>
    </row>
    <row r="57" spans="3:18" x14ac:dyDescent="0.2">
      <c r="O57" s="49">
        <v>222</v>
      </c>
      <c r="P57" s="430" t="s">
        <v>599</v>
      </c>
      <c r="Q57" s="429">
        <v>83428</v>
      </c>
      <c r="R57" s="429">
        <v>79818</v>
      </c>
    </row>
    <row r="58" spans="3:18" x14ac:dyDescent="0.2">
      <c r="O58" s="49">
        <v>225</v>
      </c>
      <c r="P58" s="430" t="s">
        <v>600</v>
      </c>
      <c r="Q58" s="429">
        <v>171979</v>
      </c>
      <c r="R58" s="429">
        <v>211181</v>
      </c>
    </row>
    <row r="59" spans="3:18" x14ac:dyDescent="0.2">
      <c r="O59" s="49">
        <v>585</v>
      </c>
      <c r="P59" s="430" t="s">
        <v>531</v>
      </c>
      <c r="Q59" s="429">
        <v>56592</v>
      </c>
      <c r="R59" s="429">
        <v>53759</v>
      </c>
    </row>
    <row r="60" spans="3:18" x14ac:dyDescent="0.2">
      <c r="O60" s="49">
        <v>586</v>
      </c>
      <c r="P60" s="430" t="s">
        <v>601</v>
      </c>
      <c r="Q60" s="429">
        <v>45634</v>
      </c>
      <c r="R60" s="429">
        <v>42168</v>
      </c>
    </row>
    <row r="61" spans="3:18" x14ac:dyDescent="0.2">
      <c r="O61" s="49"/>
      <c r="P61" s="430" t="s">
        <v>570</v>
      </c>
      <c r="Q61" s="429">
        <v>474157</v>
      </c>
      <c r="R61" s="429">
        <v>451615</v>
      </c>
    </row>
    <row r="62" spans="3:18" x14ac:dyDescent="0.2">
      <c r="O62" s="49">
        <v>221</v>
      </c>
      <c r="P62" s="430" t="s">
        <v>602</v>
      </c>
      <c r="Q62" s="429">
        <v>216783</v>
      </c>
      <c r="R62" s="429">
        <v>209488</v>
      </c>
    </row>
    <row r="63" spans="3:18" x14ac:dyDescent="0.2">
      <c r="O63" s="49">
        <v>223</v>
      </c>
      <c r="P63" s="430" t="s">
        <v>603</v>
      </c>
      <c r="Q63" s="429">
        <v>257374</v>
      </c>
      <c r="R63" s="429">
        <v>242127</v>
      </c>
    </row>
    <row r="64" spans="3:18" x14ac:dyDescent="0.2">
      <c r="O64" s="49"/>
      <c r="P64" s="430" t="s">
        <v>571</v>
      </c>
      <c r="Q64" s="429">
        <v>469330</v>
      </c>
      <c r="R64" s="429">
        <v>445310</v>
      </c>
    </row>
    <row r="65" spans="15:18" x14ac:dyDescent="0.2">
      <c r="O65" s="49">
        <v>205</v>
      </c>
      <c r="P65" s="430" t="s">
        <v>604</v>
      </c>
      <c r="Q65" s="429">
        <v>160450</v>
      </c>
      <c r="R65" s="429">
        <v>151566</v>
      </c>
    </row>
    <row r="66" spans="15:18" x14ac:dyDescent="0.2">
      <c r="O66" s="49">
        <v>224</v>
      </c>
      <c r="P66" s="430" t="s">
        <v>515</v>
      </c>
      <c r="Q66" s="429">
        <v>161691</v>
      </c>
      <c r="R66" s="429">
        <v>152961</v>
      </c>
    </row>
    <row r="67" spans="15:18" x14ac:dyDescent="0.2">
      <c r="O67" s="439">
        <v>226</v>
      </c>
      <c r="P67" s="440" t="s">
        <v>605</v>
      </c>
      <c r="Q67" s="432">
        <v>147189</v>
      </c>
      <c r="R67" s="432">
        <v>140783</v>
      </c>
    </row>
    <row r="68" spans="15:18" x14ac:dyDescent="0.2">
      <c r="O68" t="s">
        <v>610</v>
      </c>
    </row>
  </sheetData>
  <mergeCells count="1">
    <mergeCell ref="J9:K9"/>
  </mergeCells>
  <phoneticPr fontId="5"/>
  <pageMargins left="0.75" right="0.75" top="1" bottom="1" header="0.51200000000000001" footer="0.51200000000000001"/>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398" t="str">
        <f>取引基本表!$E$1</f>
        <v>2015年赤穂市産業連関表</v>
      </c>
      <c r="H1" s="401"/>
      <c r="I1" s="401"/>
    </row>
    <row r="2" spans="1:25" x14ac:dyDescent="0.2">
      <c r="B2" s="3" t="s">
        <v>287</v>
      </c>
      <c r="S2" s="3" t="s">
        <v>153</v>
      </c>
      <c r="U2" s="64" t="s">
        <v>210</v>
      </c>
      <c r="W2" s="3" t="s">
        <v>130</v>
      </c>
      <c r="Y2" s="3" t="s">
        <v>154</v>
      </c>
    </row>
    <row r="3" spans="1:25" ht="44" x14ac:dyDescent="0.2">
      <c r="B3" s="65"/>
      <c r="C3" s="66" t="s">
        <v>228</v>
      </c>
      <c r="D3" s="66" t="s">
        <v>229</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投入係数表!AL5</f>
        <v>0</v>
      </c>
      <c r="E5" s="110">
        <f>$C$40*D5</f>
        <v>0</v>
      </c>
      <c r="F5" s="85">
        <f>分析係数表!C8</f>
        <v>1</v>
      </c>
      <c r="G5" s="110">
        <f t="shared" ref="G5:G38" si="0">E5*F5</f>
        <v>0</v>
      </c>
      <c r="H5" s="110">
        <f t="array" ref="H5:H43">MMULT(逆行列係数!C5:AO43,'36'!G5:G43)</f>
        <v>3.5294420008218927E-3</v>
      </c>
      <c r="I5" s="110">
        <f t="shared" ref="I5:I38" si="1">C5+H5</f>
        <v>3.5294420008218927E-3</v>
      </c>
      <c r="J5" s="85">
        <f>分析係数表!G8</f>
        <v>0.11972098922003804</v>
      </c>
      <c r="K5" s="111">
        <f t="shared" ref="K5:K38" si="2">I5*J5</f>
        <v>4.2254828773314733E-4</v>
      </c>
      <c r="L5" s="79" t="s">
        <v>178</v>
      </c>
      <c r="M5" s="80" t="s">
        <v>178</v>
      </c>
      <c r="N5" s="81">
        <f>分析係数表!H8</f>
        <v>1.236323115495826E-2</v>
      </c>
      <c r="O5" s="82">
        <f t="shared" ref="O5:O43" si="3">$M$44*N5</f>
        <v>0.30693136395687864</v>
      </c>
      <c r="P5" s="76">
        <f>分析係数表!C8</f>
        <v>1</v>
      </c>
      <c r="Q5" s="82">
        <f t="shared" ref="Q5:Q38" si="4">O5*P5</f>
        <v>0.30693136395687864</v>
      </c>
      <c r="R5" s="83">
        <f t="array" ref="R5:R43">MMULT(逆行列係数!C5:AO43,'36'!Q5:Q43)</f>
        <v>0.41035920127584652</v>
      </c>
      <c r="S5" s="84">
        <f t="shared" ref="S5:S38" si="5">I5+R5</f>
        <v>0.41388864327666841</v>
      </c>
      <c r="T5" s="85">
        <f>分析係数表!F8</f>
        <v>0.45136334812935952</v>
      </c>
      <c r="U5" s="86">
        <f t="shared" ref="U5:U38" si="6">S5*T5</f>
        <v>0.18681416378207519</v>
      </c>
      <c r="V5" s="87">
        <f>分析係数表!D8</f>
        <v>6.2777425491439443E-2</v>
      </c>
      <c r="W5" s="167">
        <f t="shared" ref="W5:W38" si="7">ROUND(S5*V5,0)</f>
        <v>0</v>
      </c>
      <c r="X5" s="76">
        <f>分析係数表!E8</f>
        <v>5.7324032974001266E-2</v>
      </c>
      <c r="Y5" s="166">
        <f t="shared" ref="Y5:Y38" si="8">ROUND(S5*X5,0)</f>
        <v>0</v>
      </c>
    </row>
    <row r="6" spans="1:25" x14ac:dyDescent="0.2">
      <c r="A6" s="6" t="s">
        <v>220</v>
      </c>
      <c r="B6" s="5" t="s">
        <v>266</v>
      </c>
      <c r="C6" s="90"/>
      <c r="D6" s="107">
        <f>投入係数表!AL6</f>
        <v>0</v>
      </c>
      <c r="E6" s="110">
        <f t="shared" ref="E6:E43" si="9">$C$40*D6</f>
        <v>0</v>
      </c>
      <c r="F6" s="85">
        <f>分析係数表!C9</f>
        <v>2.7906976744186074E-2</v>
      </c>
      <c r="G6" s="110">
        <f t="shared" si="0"/>
        <v>0</v>
      </c>
      <c r="H6" s="110">
        <v>4.8969477495869862E-5</v>
      </c>
      <c r="I6" s="110">
        <f t="shared" si="1"/>
        <v>4.8969477495869862E-5</v>
      </c>
      <c r="J6" s="85">
        <f>分析係数表!G9</f>
        <v>0.2857142857142857</v>
      </c>
      <c r="K6" s="111">
        <f t="shared" si="2"/>
        <v>1.3991279284534246E-5</v>
      </c>
      <c r="L6" s="79"/>
      <c r="M6" s="80"/>
      <c r="N6" s="81">
        <f>分析係数表!H9</f>
        <v>6.5322433452770924E-4</v>
      </c>
      <c r="O6" s="82">
        <f t="shared" si="3"/>
        <v>1.6217041763067406E-2</v>
      </c>
      <c r="P6" s="76">
        <f>分析係数表!C9</f>
        <v>2.7906976744186074E-2</v>
      </c>
      <c r="Q6" s="82">
        <f t="shared" si="4"/>
        <v>4.525686073414164E-4</v>
      </c>
      <c r="R6" s="83">
        <v>5.3722959120316863E-4</v>
      </c>
      <c r="S6" s="84">
        <f t="shared" si="5"/>
        <v>5.8619906869903846E-4</v>
      </c>
      <c r="T6" s="85">
        <f>分析係数表!F9</f>
        <v>0.7142857142857143</v>
      </c>
      <c r="U6" s="86">
        <f t="shared" si="6"/>
        <v>4.187136204993132E-4</v>
      </c>
      <c r="V6" s="87">
        <f>分析係数表!D9</f>
        <v>0</v>
      </c>
      <c r="W6" s="167">
        <f t="shared" si="7"/>
        <v>0</v>
      </c>
      <c r="X6" s="76">
        <f>分析係数表!E9</f>
        <v>0</v>
      </c>
      <c r="Y6" s="166">
        <f t="shared" si="8"/>
        <v>0</v>
      </c>
    </row>
    <row r="7" spans="1:25" x14ac:dyDescent="0.2">
      <c r="A7" s="6" t="s">
        <v>221</v>
      </c>
      <c r="B7" s="5" t="s">
        <v>267</v>
      </c>
      <c r="C7" s="90"/>
      <c r="D7" s="107">
        <f>投入係数表!AL7</f>
        <v>0</v>
      </c>
      <c r="E7" s="110">
        <f t="shared" si="9"/>
        <v>0</v>
      </c>
      <c r="F7" s="85">
        <f>分析係数表!C10</f>
        <v>1</v>
      </c>
      <c r="G7" s="110">
        <f t="shared" si="0"/>
        <v>0</v>
      </c>
      <c r="H7" s="110">
        <v>6.3371249145625624E-3</v>
      </c>
      <c r="I7" s="110">
        <f t="shared" si="1"/>
        <v>6.3371249145625624E-3</v>
      </c>
      <c r="J7" s="85">
        <f>分析係数表!G10</f>
        <v>0.17979610750695088</v>
      </c>
      <c r="K7" s="111">
        <f t="shared" si="2"/>
        <v>1.1393903924236675E-3</v>
      </c>
      <c r="L7" s="79"/>
      <c r="M7" s="80"/>
      <c r="N7" s="81">
        <f>分析係数表!H10</f>
        <v>1.2488112277735618E-3</v>
      </c>
      <c r="O7" s="82">
        <f t="shared" si="3"/>
        <v>3.1003168076452394E-2</v>
      </c>
      <c r="P7" s="76">
        <f>分析係数表!C10</f>
        <v>1</v>
      </c>
      <c r="Q7" s="82">
        <f t="shared" si="4"/>
        <v>3.1003168076452394E-2</v>
      </c>
      <c r="R7" s="83">
        <v>4.5211400026919202E-2</v>
      </c>
      <c r="S7" s="84">
        <f t="shared" si="5"/>
        <v>5.1548524941481766E-2</v>
      </c>
      <c r="T7" s="85">
        <f>分析係数表!F10</f>
        <v>0.51899907321594063</v>
      </c>
      <c r="U7" s="86">
        <f t="shared" si="6"/>
        <v>2.6753636670277837E-2</v>
      </c>
      <c r="V7" s="87">
        <f>分析係数表!D10</f>
        <v>9.8239110287303061E-2</v>
      </c>
      <c r="W7" s="167">
        <f t="shared" si="7"/>
        <v>0</v>
      </c>
      <c r="X7" s="76">
        <f>分析係数表!E10</f>
        <v>2.9657089898053754E-2</v>
      </c>
      <c r="Y7" s="166">
        <f t="shared" si="8"/>
        <v>0</v>
      </c>
    </row>
    <row r="8" spans="1:25" x14ac:dyDescent="0.2">
      <c r="A8" s="6" t="s">
        <v>222</v>
      </c>
      <c r="B8" s="5" t="s">
        <v>27</v>
      </c>
      <c r="C8" s="90"/>
      <c r="D8" s="107">
        <f>投入係数表!AL8</f>
        <v>0</v>
      </c>
      <c r="E8" s="110">
        <f t="shared" si="9"/>
        <v>0</v>
      </c>
      <c r="F8" s="85">
        <f>分析係数表!C11</f>
        <v>4.7758906908440535E-3</v>
      </c>
      <c r="G8" s="110">
        <f t="shared" si="0"/>
        <v>0</v>
      </c>
      <c r="H8" s="110">
        <v>1.2501742750190153E-3</v>
      </c>
      <c r="I8" s="110">
        <f t="shared" si="1"/>
        <v>1.2501742750190153E-3</v>
      </c>
      <c r="J8" s="85">
        <f>分析係数表!G11</f>
        <v>0.34306569343065696</v>
      </c>
      <c r="K8" s="111">
        <f t="shared" si="2"/>
        <v>4.2889190456856733E-4</v>
      </c>
      <c r="L8" s="79"/>
      <c r="M8" s="80"/>
      <c r="N8" s="81">
        <f>分析係数表!H11</f>
        <v>-1.9212480427285565E-5</v>
      </c>
      <c r="O8" s="82">
        <f t="shared" si="3"/>
        <v>-4.7697181656080603E-4</v>
      </c>
      <c r="P8" s="76">
        <f>分析係数表!C11</f>
        <v>4.7758906908440535E-3</v>
      </c>
      <c r="Q8" s="82">
        <f t="shared" si="4"/>
        <v>-2.277965258507731E-6</v>
      </c>
      <c r="R8" s="83">
        <v>1.389179197787376E-3</v>
      </c>
      <c r="S8" s="84">
        <f t="shared" si="5"/>
        <v>2.6393534728063914E-3</v>
      </c>
      <c r="T8" s="85">
        <f>分析係数表!F11</f>
        <v>0.56569343065693434</v>
      </c>
      <c r="U8" s="86">
        <f t="shared" si="6"/>
        <v>1.4930649207481413E-3</v>
      </c>
      <c r="V8" s="87">
        <f>分析係数表!D11</f>
        <v>8.0291970802919707E-2</v>
      </c>
      <c r="W8" s="167">
        <f t="shared" si="7"/>
        <v>0</v>
      </c>
      <c r="X8" s="76">
        <f>分析係数表!E11</f>
        <v>6.9343065693430656E-2</v>
      </c>
      <c r="Y8" s="166">
        <f t="shared" si="8"/>
        <v>0</v>
      </c>
    </row>
    <row r="9" spans="1:25" x14ac:dyDescent="0.2">
      <c r="A9" s="6" t="s">
        <v>223</v>
      </c>
      <c r="B9" s="5" t="s">
        <v>191</v>
      </c>
      <c r="C9" s="90"/>
      <c r="D9" s="107">
        <f>投入係数表!AL9</f>
        <v>0</v>
      </c>
      <c r="E9" s="110">
        <f t="shared" si="9"/>
        <v>0</v>
      </c>
      <c r="F9" s="85">
        <f>分析係数表!C12</f>
        <v>2.7665742374590407E-2</v>
      </c>
      <c r="G9" s="110">
        <f t="shared" si="0"/>
        <v>0</v>
      </c>
      <c r="H9" s="110">
        <v>2.8044934841184522E-4</v>
      </c>
      <c r="I9" s="110">
        <f t="shared" si="1"/>
        <v>2.8044934841184522E-4</v>
      </c>
      <c r="J9" s="85">
        <f>分析係数表!G12</f>
        <v>0.13175675675675674</v>
      </c>
      <c r="K9" s="111">
        <f t="shared" si="2"/>
        <v>3.6951096581290416E-5</v>
      </c>
      <c r="L9" s="79"/>
      <c r="M9" s="80"/>
      <c r="N9" s="81">
        <f>分析係数表!H12</f>
        <v>9.8185381223642884E-2</v>
      </c>
      <c r="O9" s="82">
        <f t="shared" si="3"/>
        <v>2.4375644685339992</v>
      </c>
      <c r="P9" s="76">
        <f>分析係数表!C12</f>
        <v>2.7665742374590407E-2</v>
      </c>
      <c r="Q9" s="82">
        <f t="shared" si="4"/>
        <v>6.7437030607917003E-2</v>
      </c>
      <c r="R9" s="83">
        <v>7.5751051037366304E-2</v>
      </c>
      <c r="S9" s="84">
        <f t="shared" si="5"/>
        <v>7.6031500385778147E-2</v>
      </c>
      <c r="T9" s="85">
        <f>分析係数表!F12</f>
        <v>0.37027027027027026</v>
      </c>
      <c r="U9" s="86">
        <f t="shared" si="6"/>
        <v>2.8152204196896232E-2</v>
      </c>
      <c r="V9" s="87">
        <f>分析係数表!D12</f>
        <v>5.1576576576576577E-2</v>
      </c>
      <c r="W9" s="167">
        <f t="shared" si="7"/>
        <v>0</v>
      </c>
      <c r="X9" s="76">
        <f>分析係数表!E12</f>
        <v>4.954954954954955E-2</v>
      </c>
      <c r="Y9" s="166">
        <f t="shared" si="8"/>
        <v>0</v>
      </c>
    </row>
    <row r="10" spans="1:25" x14ac:dyDescent="0.2">
      <c r="A10" s="6" t="s">
        <v>224</v>
      </c>
      <c r="B10" s="5" t="s">
        <v>28</v>
      </c>
      <c r="C10" s="90"/>
      <c r="D10" s="107">
        <f>投入係数表!AL10</f>
        <v>1.9628218450525345E-3</v>
      </c>
      <c r="E10" s="110">
        <f t="shared" si="9"/>
        <v>0.19628218450525345</v>
      </c>
      <c r="F10" s="85">
        <f>分析係数表!C13</f>
        <v>0</v>
      </c>
      <c r="G10" s="110">
        <f t="shared" si="0"/>
        <v>0</v>
      </c>
      <c r="H10" s="110">
        <v>0</v>
      </c>
      <c r="I10" s="110">
        <f t="shared" si="1"/>
        <v>0</v>
      </c>
      <c r="J10" s="85">
        <f>分析係数表!G13</f>
        <v>0.24516960068699012</v>
      </c>
      <c r="K10" s="111">
        <f t="shared" si="2"/>
        <v>0</v>
      </c>
      <c r="L10" s="79"/>
      <c r="M10" s="80"/>
      <c r="N10" s="81">
        <f>分析係数表!H13</f>
        <v>1.522589073862381E-2</v>
      </c>
      <c r="O10" s="82">
        <f t="shared" si="3"/>
        <v>0.37800016462443881</v>
      </c>
      <c r="P10" s="76">
        <f>分析係数表!C13</f>
        <v>0</v>
      </c>
      <c r="Q10" s="82">
        <f t="shared" si="4"/>
        <v>0</v>
      </c>
      <c r="R10" s="83">
        <v>0</v>
      </c>
      <c r="S10" s="84">
        <f t="shared" si="5"/>
        <v>0</v>
      </c>
      <c r="T10" s="85">
        <f>分析係数表!F13</f>
        <v>0.38299699441820523</v>
      </c>
      <c r="U10" s="86">
        <f t="shared" si="6"/>
        <v>0</v>
      </c>
      <c r="V10" s="87">
        <f>分析係数表!D13</f>
        <v>0.13954486904250751</v>
      </c>
      <c r="W10" s="167">
        <f t="shared" si="7"/>
        <v>0</v>
      </c>
      <c r="X10" s="76">
        <f>分析係数表!E13</f>
        <v>0.1348218119364534</v>
      </c>
      <c r="Y10" s="166">
        <f t="shared" si="8"/>
        <v>0</v>
      </c>
    </row>
    <row r="11" spans="1:25" x14ac:dyDescent="0.2">
      <c r="A11" s="6" t="s">
        <v>225</v>
      </c>
      <c r="B11" s="5" t="s">
        <v>268</v>
      </c>
      <c r="C11" s="90"/>
      <c r="D11" s="107">
        <f>投入係数表!AL11</f>
        <v>3.3483431474425587E-3</v>
      </c>
      <c r="E11" s="110">
        <f t="shared" si="9"/>
        <v>0.3348343147442559</v>
      </c>
      <c r="F11" s="85">
        <f>分析係数表!C14</f>
        <v>8.758537565287261E-2</v>
      </c>
      <c r="G11" s="110">
        <f t="shared" si="0"/>
        <v>2.9326589238347835E-2</v>
      </c>
      <c r="H11" s="110">
        <v>4.8548097613219793E-2</v>
      </c>
      <c r="I11" s="110">
        <f t="shared" si="1"/>
        <v>4.8548097613219793E-2</v>
      </c>
      <c r="J11" s="85">
        <f>分析係数表!G14</f>
        <v>0.1675092686215032</v>
      </c>
      <c r="K11" s="111">
        <f t="shared" si="2"/>
        <v>8.1322563241557934E-3</v>
      </c>
      <c r="L11" s="79"/>
      <c r="M11" s="80"/>
      <c r="N11" s="81">
        <f>分析係数表!H14</f>
        <v>1.2392049875599189E-3</v>
      </c>
      <c r="O11" s="82">
        <f t="shared" si="3"/>
        <v>3.0764682168171988E-2</v>
      </c>
      <c r="P11" s="76">
        <f>分析係数表!C14</f>
        <v>8.758537565287261E-2</v>
      </c>
      <c r="Q11" s="82">
        <f t="shared" si="4"/>
        <v>2.6945362445405748E-3</v>
      </c>
      <c r="R11" s="83">
        <v>3.1945599925215527E-2</v>
      </c>
      <c r="S11" s="84">
        <f t="shared" si="5"/>
        <v>8.0493697538435327E-2</v>
      </c>
      <c r="T11" s="85">
        <f>分析係数表!F14</f>
        <v>0.31985170205594876</v>
      </c>
      <c r="U11" s="86">
        <f t="shared" si="6"/>
        <v>2.5746046162445274E-2</v>
      </c>
      <c r="V11" s="87">
        <f>分析係数表!D14</f>
        <v>3.3704078193461412E-2</v>
      </c>
      <c r="W11" s="167">
        <f t="shared" si="7"/>
        <v>0</v>
      </c>
      <c r="X11" s="76">
        <f>分析係数表!E14</f>
        <v>2.8985507246376812E-2</v>
      </c>
      <c r="Y11" s="166">
        <f t="shared" si="8"/>
        <v>0</v>
      </c>
    </row>
    <row r="12" spans="1:25" x14ac:dyDescent="0.2">
      <c r="A12" s="6" t="s">
        <v>226</v>
      </c>
      <c r="B12" s="5" t="s">
        <v>29</v>
      </c>
      <c r="C12" s="90"/>
      <c r="D12" s="107">
        <f>投入係数表!AL12</f>
        <v>4.6184043413000806E-3</v>
      </c>
      <c r="E12" s="110">
        <f t="shared" si="9"/>
        <v>0.46184043413000808</v>
      </c>
      <c r="F12" s="85">
        <f>分析係数表!C15</f>
        <v>0</v>
      </c>
      <c r="G12" s="110">
        <f t="shared" si="0"/>
        <v>0</v>
      </c>
      <c r="H12" s="110">
        <v>0</v>
      </c>
      <c r="I12" s="110">
        <f t="shared" si="1"/>
        <v>0</v>
      </c>
      <c r="J12" s="85">
        <f>分析係数表!G15</f>
        <v>9.5604813172894237E-2</v>
      </c>
      <c r="K12" s="111">
        <f t="shared" si="2"/>
        <v>0</v>
      </c>
      <c r="L12" s="79"/>
      <c r="M12" s="80"/>
      <c r="N12" s="81">
        <f>分析係数表!H15</f>
        <v>9.0490782812515016E-3</v>
      </c>
      <c r="O12" s="82">
        <f t="shared" si="3"/>
        <v>0.22465372560013966</v>
      </c>
      <c r="P12" s="76">
        <f>分析係数表!C15</f>
        <v>0</v>
      </c>
      <c r="Q12" s="82">
        <f t="shared" si="4"/>
        <v>0</v>
      </c>
      <c r="R12" s="83">
        <v>0</v>
      </c>
      <c r="S12" s="84">
        <f t="shared" si="5"/>
        <v>0</v>
      </c>
      <c r="T12" s="85">
        <f>分析係数表!F15</f>
        <v>0.30347055098163395</v>
      </c>
      <c r="U12" s="86">
        <f t="shared" si="6"/>
        <v>0</v>
      </c>
      <c r="V12" s="87">
        <f>分析係数表!D15</f>
        <v>2.4585180493983533E-2</v>
      </c>
      <c r="W12" s="167">
        <f t="shared" si="7"/>
        <v>0</v>
      </c>
      <c r="X12" s="76">
        <f>分析係数表!E15</f>
        <v>2.2317922735908803E-2</v>
      </c>
      <c r="Y12" s="166">
        <f t="shared" si="8"/>
        <v>0</v>
      </c>
    </row>
    <row r="13" spans="1:25" x14ac:dyDescent="0.2">
      <c r="A13" s="6" t="s">
        <v>227</v>
      </c>
      <c r="B13" s="5" t="s">
        <v>30</v>
      </c>
      <c r="C13" s="90"/>
      <c r="D13" s="107">
        <f>投入係数表!AL13</f>
        <v>2.6555824962475466E-3</v>
      </c>
      <c r="E13" s="110">
        <f t="shared" si="9"/>
        <v>0.26555824962475466</v>
      </c>
      <c r="F13" s="85">
        <f>分析係数表!C16</f>
        <v>0.11006875655518</v>
      </c>
      <c r="G13" s="110">
        <f t="shared" si="0"/>
        <v>2.9229666329166841E-2</v>
      </c>
      <c r="H13" s="110">
        <v>3.8646415668966871E-2</v>
      </c>
      <c r="I13" s="110">
        <f t="shared" si="1"/>
        <v>3.8646415668966871E-2</v>
      </c>
      <c r="J13" s="85">
        <f>分析係数表!G16</f>
        <v>3.3349328214971212E-2</v>
      </c>
      <c r="K13" s="111">
        <f t="shared" si="2"/>
        <v>1.2888320004765825E-3</v>
      </c>
      <c r="L13" s="79"/>
      <c r="M13" s="80"/>
      <c r="N13" s="81">
        <f>分析係数表!H16</f>
        <v>1.7877213037589219E-2</v>
      </c>
      <c r="O13" s="82">
        <f t="shared" si="3"/>
        <v>0.44382227530983004</v>
      </c>
      <c r="P13" s="76">
        <f>分析係数表!C16</f>
        <v>0.11006875655518</v>
      </c>
      <c r="Q13" s="82">
        <f t="shared" si="4"/>
        <v>4.8850965974843757E-2</v>
      </c>
      <c r="R13" s="83">
        <v>6.3491092121787968E-2</v>
      </c>
      <c r="S13" s="84">
        <f t="shared" si="5"/>
        <v>0.10213750779075484</v>
      </c>
      <c r="T13" s="85">
        <f>分析係数表!F16</f>
        <v>0.28862763915547024</v>
      </c>
      <c r="U13" s="86">
        <f t="shared" si="6"/>
        <v>2.9479707742869017E-2</v>
      </c>
      <c r="V13" s="87">
        <f>分析係数表!D16</f>
        <v>1.6314779270633396E-2</v>
      </c>
      <c r="W13" s="167">
        <f t="shared" si="7"/>
        <v>0</v>
      </c>
      <c r="X13" s="76">
        <f>分析係数表!E16</f>
        <v>1.6554702495201537E-2</v>
      </c>
      <c r="Y13" s="166">
        <f t="shared" si="8"/>
        <v>0</v>
      </c>
    </row>
    <row r="14" spans="1:25" x14ac:dyDescent="0.2">
      <c r="A14" s="6" t="s">
        <v>2</v>
      </c>
      <c r="B14" s="5" t="s">
        <v>365</v>
      </c>
      <c r="C14" s="90"/>
      <c r="D14" s="107">
        <f>投入係数表!AL14</f>
        <v>1.6857175845745295E-2</v>
      </c>
      <c r="E14" s="110">
        <f t="shared" si="9"/>
        <v>1.6857175845745296</v>
      </c>
      <c r="F14" s="85">
        <f>分析係数表!C17</f>
        <v>0.13914449142004481</v>
      </c>
      <c r="G14" s="110">
        <f t="shared" si="0"/>
        <v>0.23455831598344931</v>
      </c>
      <c r="H14" s="110">
        <v>0.27113289164964738</v>
      </c>
      <c r="I14" s="110">
        <f t="shared" si="1"/>
        <v>0.27113289164964738</v>
      </c>
      <c r="J14" s="85">
        <f>分析係数表!G17</f>
        <v>0.21214924452667283</v>
      </c>
      <c r="K14" s="111">
        <f t="shared" si="2"/>
        <v>5.752063812980493E-2</v>
      </c>
      <c r="L14" s="79"/>
      <c r="M14" s="80"/>
      <c r="N14" s="81">
        <f>分析係数表!H17</f>
        <v>3.1124218292202617E-3</v>
      </c>
      <c r="O14" s="82">
        <f t="shared" si="3"/>
        <v>7.7269434282850574E-2</v>
      </c>
      <c r="P14" s="76">
        <f>分析係数表!C17</f>
        <v>0.13914449142004481</v>
      </c>
      <c r="Q14" s="82">
        <f t="shared" si="4"/>
        <v>1.0751616135601818E-2</v>
      </c>
      <c r="R14" s="83">
        <v>2.8566067742118156E-2</v>
      </c>
      <c r="S14" s="84">
        <f t="shared" si="5"/>
        <v>0.29969895939176555</v>
      </c>
      <c r="T14" s="85">
        <f>分析係数表!F17</f>
        <v>0.32223250077089116</v>
      </c>
      <c r="U14" s="86">
        <f t="shared" si="6"/>
        <v>9.6572745163242366E-2</v>
      </c>
      <c r="V14" s="87">
        <f>分析係数表!D17</f>
        <v>3.12981806968856E-2</v>
      </c>
      <c r="W14" s="167">
        <f t="shared" si="7"/>
        <v>0</v>
      </c>
      <c r="X14" s="76">
        <f>分析係数表!E17</f>
        <v>2.8677150786308975E-2</v>
      </c>
      <c r="Y14" s="166">
        <f t="shared" si="8"/>
        <v>0</v>
      </c>
    </row>
    <row r="15" spans="1:25" x14ac:dyDescent="0.2">
      <c r="A15" s="6" t="s">
        <v>3</v>
      </c>
      <c r="B15" s="5" t="s">
        <v>31</v>
      </c>
      <c r="C15" s="90"/>
      <c r="D15" s="107">
        <f>投入係数表!AL15</f>
        <v>1.2700611938575223E-3</v>
      </c>
      <c r="E15" s="110">
        <f t="shared" si="9"/>
        <v>0.12700611938575224</v>
      </c>
      <c r="F15" s="85">
        <f>分析係数表!C18</f>
        <v>1</v>
      </c>
      <c r="G15" s="110">
        <f t="shared" si="0"/>
        <v>0.12700611938575224</v>
      </c>
      <c r="H15" s="110">
        <v>0.19647576527627764</v>
      </c>
      <c r="I15" s="110">
        <f t="shared" si="1"/>
        <v>0.19647576527627764</v>
      </c>
      <c r="J15" s="85">
        <f>分析係数表!G18</f>
        <v>0.2156836946153087</v>
      </c>
      <c r="K15" s="111">
        <f t="shared" si="2"/>
        <v>4.237661895715774E-2</v>
      </c>
      <c r="L15" s="79"/>
      <c r="M15" s="80"/>
      <c r="N15" s="81">
        <f>分析係数表!H18</f>
        <v>4.8031201068213914E-4</v>
      </c>
      <c r="O15" s="82">
        <f t="shared" si="3"/>
        <v>1.1924295414020151E-2</v>
      </c>
      <c r="P15" s="76">
        <f>分析係数表!C18</f>
        <v>1</v>
      </c>
      <c r="Q15" s="82">
        <f t="shared" si="4"/>
        <v>1.1924295414020151E-2</v>
      </c>
      <c r="R15" s="83">
        <v>4.6135551958973613E-2</v>
      </c>
      <c r="S15" s="84">
        <f t="shared" si="5"/>
        <v>0.24261131723525126</v>
      </c>
      <c r="T15" s="85">
        <f>分析係数表!F18</f>
        <v>0.45886648465511004</v>
      </c>
      <c r="U15" s="86">
        <f t="shared" si="6"/>
        <v>0.11132620227728546</v>
      </c>
      <c r="V15" s="87">
        <f>分析係数表!D18</f>
        <v>2.7301733495608698E-2</v>
      </c>
      <c r="W15" s="167">
        <f t="shared" si="7"/>
        <v>0</v>
      </c>
      <c r="X15" s="76">
        <f>分析係数表!E18</f>
        <v>2.9308246439261866E-2</v>
      </c>
      <c r="Y15" s="166">
        <f t="shared" si="8"/>
        <v>0</v>
      </c>
    </row>
    <row r="16" spans="1:25" x14ac:dyDescent="0.2">
      <c r="A16" s="6" t="s">
        <v>4</v>
      </c>
      <c r="B16" s="5" t="s">
        <v>32</v>
      </c>
      <c r="C16" s="90"/>
      <c r="D16" s="107">
        <f>投入係数表!AL16</f>
        <v>2.3092021706500404E-4</v>
      </c>
      <c r="E16" s="110">
        <f t="shared" si="9"/>
        <v>2.3092021706500404E-2</v>
      </c>
      <c r="F16" s="85">
        <f>分析係数表!C19</f>
        <v>0.27592808390211421</v>
      </c>
      <c r="G16" s="110">
        <f t="shared" si="0"/>
        <v>6.371737302900686E-3</v>
      </c>
      <c r="H16" s="110">
        <v>3.6816703364023831E-2</v>
      </c>
      <c r="I16" s="110">
        <f t="shared" si="1"/>
        <v>3.6816703364023831E-2</v>
      </c>
      <c r="J16" s="85">
        <f>分析係数表!G19</f>
        <v>5.7631973809848587E-2</v>
      </c>
      <c r="K16" s="111">
        <f t="shared" si="2"/>
        <v>2.1218192840403859E-3</v>
      </c>
      <c r="L16" s="79"/>
      <c r="M16" s="80"/>
      <c r="N16" s="81">
        <f>分析係数表!H19</f>
        <v>-1.2488112277735618E-4</v>
      </c>
      <c r="O16" s="82">
        <f t="shared" si="3"/>
        <v>-3.1003168076452394E-3</v>
      </c>
      <c r="P16" s="76">
        <f>分析係数表!C19</f>
        <v>0.27592808390211421</v>
      </c>
      <c r="Q16" s="82">
        <f t="shared" si="4"/>
        <v>-8.5546447622307053E-4</v>
      </c>
      <c r="R16" s="83">
        <v>8.9877717776725673E-3</v>
      </c>
      <c r="S16" s="84">
        <f t="shared" si="5"/>
        <v>4.5804475141696402E-2</v>
      </c>
      <c r="T16" s="85">
        <f>分析係数表!F19</f>
        <v>0.23987177738371299</v>
      </c>
      <c r="U16" s="86">
        <f t="shared" si="6"/>
        <v>1.0987200864366815E-2</v>
      </c>
      <c r="V16" s="87">
        <f>分析係数表!D19</f>
        <v>7.502387123175556E-4</v>
      </c>
      <c r="W16" s="167">
        <f t="shared" si="7"/>
        <v>0</v>
      </c>
      <c r="X16" s="76">
        <f>分析係数表!E19</f>
        <v>8.1844223161915155E-4</v>
      </c>
      <c r="Y16" s="166">
        <f t="shared" si="8"/>
        <v>0</v>
      </c>
    </row>
    <row r="17" spans="1:25" x14ac:dyDescent="0.2">
      <c r="A17" s="6" t="s">
        <v>5</v>
      </c>
      <c r="B17" s="5" t="s">
        <v>33</v>
      </c>
      <c r="C17" s="90"/>
      <c r="D17" s="107">
        <f>投入係数表!AL17</f>
        <v>6.9276065119501214E-4</v>
      </c>
      <c r="E17" s="110">
        <f t="shared" si="9"/>
        <v>6.9276065119501212E-2</v>
      </c>
      <c r="F17" s="85">
        <f>分析係数表!C20</f>
        <v>2.5484643868438295E-2</v>
      </c>
      <c r="G17" s="110">
        <f t="shared" si="0"/>
        <v>1.7654758481772286E-3</v>
      </c>
      <c r="H17" s="110">
        <v>4.4938272049696304E-3</v>
      </c>
      <c r="I17" s="110">
        <f t="shared" si="1"/>
        <v>4.4938272049696304E-3</v>
      </c>
      <c r="J17" s="85">
        <f>分析係数表!G20</f>
        <v>9.947643979057591E-2</v>
      </c>
      <c r="K17" s="111">
        <f t="shared" si="2"/>
        <v>4.4702993138441349E-4</v>
      </c>
      <c r="L17" s="79"/>
      <c r="M17" s="80"/>
      <c r="N17" s="81">
        <f>分析係数表!H20</f>
        <v>5.9558689324585256E-4</v>
      </c>
      <c r="O17" s="82">
        <f t="shared" si="3"/>
        <v>1.4786126313384988E-2</v>
      </c>
      <c r="P17" s="76">
        <f>分析係数表!C20</f>
        <v>2.5484643868438295E-2</v>
      </c>
      <c r="Q17" s="82">
        <f t="shared" si="4"/>
        <v>3.7681916329036086E-4</v>
      </c>
      <c r="R17" s="83">
        <v>1.5390870420336372E-3</v>
      </c>
      <c r="S17" s="84">
        <f t="shared" si="5"/>
        <v>6.0329142470032671E-3</v>
      </c>
      <c r="T17" s="85">
        <f>分析係数表!F20</f>
        <v>0.22338568935427575</v>
      </c>
      <c r="U17" s="86">
        <f t="shared" si="6"/>
        <v>1.3476667078820561E-3</v>
      </c>
      <c r="V17" s="87">
        <f>分析係数表!D20</f>
        <v>0.15532286212914484</v>
      </c>
      <c r="W17" s="167">
        <f t="shared" si="7"/>
        <v>0</v>
      </c>
      <c r="X17" s="76">
        <f>分析係数表!E20</f>
        <v>0.17102966841186737</v>
      </c>
      <c r="Y17" s="166">
        <f t="shared" si="8"/>
        <v>0</v>
      </c>
    </row>
    <row r="18" spans="1:25" x14ac:dyDescent="0.2">
      <c r="A18" s="6" t="s">
        <v>6</v>
      </c>
      <c r="B18" s="5" t="s">
        <v>34</v>
      </c>
      <c r="C18" s="90"/>
      <c r="D18" s="107">
        <f>投入係数表!AL18</f>
        <v>1.7319016279875303E-3</v>
      </c>
      <c r="E18" s="110">
        <f t="shared" si="9"/>
        <v>0.17319016279875304</v>
      </c>
      <c r="F18" s="85">
        <f>分析係数表!C21</f>
        <v>0.22087867795243854</v>
      </c>
      <c r="G18" s="110">
        <f t="shared" si="0"/>
        <v>3.8254014193356174E-2</v>
      </c>
      <c r="H18" s="110">
        <v>5.7133582173712373E-2</v>
      </c>
      <c r="I18" s="110">
        <f t="shared" si="1"/>
        <v>5.7133582173712373E-2</v>
      </c>
      <c r="J18" s="85">
        <f>分析係数表!G21</f>
        <v>0.28511270745603173</v>
      </c>
      <c r="K18" s="111">
        <f t="shared" si="2"/>
        <v>1.6289510300208806E-2</v>
      </c>
      <c r="L18" s="79"/>
      <c r="M18" s="80"/>
      <c r="N18" s="81">
        <f>分析係数表!H21</f>
        <v>9.8944274200520651E-4</v>
      </c>
      <c r="O18" s="82">
        <f t="shared" si="3"/>
        <v>2.4564048552881509E-2</v>
      </c>
      <c r="P18" s="76">
        <f>分析係数表!C21</f>
        <v>0.22087867795243854</v>
      </c>
      <c r="Q18" s="82">
        <f t="shared" si="4"/>
        <v>5.425674569519979E-3</v>
      </c>
      <c r="R18" s="83">
        <v>1.6478150020763589E-2</v>
      </c>
      <c r="S18" s="84">
        <f t="shared" si="5"/>
        <v>7.3611732194475962E-2</v>
      </c>
      <c r="T18" s="85">
        <f>分析係数表!F21</f>
        <v>0.42531582858558337</v>
      </c>
      <c r="U18" s="86">
        <f t="shared" si="6"/>
        <v>3.1308234871913608E-2</v>
      </c>
      <c r="V18" s="87">
        <f>分析係数表!D21</f>
        <v>6.1431756254644539E-2</v>
      </c>
      <c r="W18" s="167">
        <f t="shared" si="7"/>
        <v>0</v>
      </c>
      <c r="X18" s="76">
        <f>分析係数表!E21</f>
        <v>5.1523408471637354E-2</v>
      </c>
      <c r="Y18" s="166">
        <f t="shared" si="8"/>
        <v>0</v>
      </c>
    </row>
    <row r="19" spans="1:25" x14ac:dyDescent="0.2">
      <c r="A19" s="6" t="s">
        <v>7</v>
      </c>
      <c r="B19" s="5" t="s">
        <v>269</v>
      </c>
      <c r="C19" s="90"/>
      <c r="D19" s="107">
        <f>投入係数表!AL19</f>
        <v>1.3970673132432745E-2</v>
      </c>
      <c r="E19" s="110">
        <f t="shared" si="9"/>
        <v>1.3970673132432745</v>
      </c>
      <c r="F19" s="85">
        <f>分析係数表!C22</f>
        <v>2.2900763358778664E-2</v>
      </c>
      <c r="G19" s="110">
        <f t="shared" si="0"/>
        <v>3.1993907936868932E-2</v>
      </c>
      <c r="H19" s="110">
        <v>3.3811264792021262E-2</v>
      </c>
      <c r="I19" s="110">
        <f t="shared" si="1"/>
        <v>3.3811264792021262E-2</v>
      </c>
      <c r="J19" s="85">
        <f>分析係数表!G22</f>
        <v>0.19537275064267351</v>
      </c>
      <c r="K19" s="111">
        <f t="shared" si="2"/>
        <v>6.6057998051249761E-3</v>
      </c>
      <c r="L19" s="79"/>
      <c r="M19" s="80"/>
      <c r="N19" s="81">
        <f>分析係数表!H22</f>
        <v>4.8031201068213912E-5</v>
      </c>
      <c r="O19" s="82">
        <f t="shared" si="3"/>
        <v>1.1924295414020151E-3</v>
      </c>
      <c r="P19" s="76">
        <f>分析係数表!C22</f>
        <v>2.2900763358778664E-2</v>
      </c>
      <c r="Q19" s="82">
        <f t="shared" si="4"/>
        <v>2.7307546749664513E-5</v>
      </c>
      <c r="R19" s="83">
        <v>3.4383005070266119E-4</v>
      </c>
      <c r="S19" s="84">
        <f t="shared" si="5"/>
        <v>3.4155094842723922E-2</v>
      </c>
      <c r="T19" s="85">
        <f>分析係数表!F22</f>
        <v>0.41388174807197942</v>
      </c>
      <c r="U19" s="86">
        <f t="shared" si="6"/>
        <v>1.4136170359070825E-2</v>
      </c>
      <c r="V19" s="87">
        <f>分析係数表!D22</f>
        <v>2.313624678663239E-2</v>
      </c>
      <c r="W19" s="167">
        <f t="shared" si="7"/>
        <v>0</v>
      </c>
      <c r="X19" s="76">
        <f>分析係数表!E22</f>
        <v>1.713796058269066E-2</v>
      </c>
      <c r="Y19" s="166">
        <f t="shared" si="8"/>
        <v>0</v>
      </c>
    </row>
    <row r="20" spans="1:25" x14ac:dyDescent="0.2">
      <c r="A20" s="6" t="s">
        <v>8</v>
      </c>
      <c r="B20" s="5" t="s">
        <v>270</v>
      </c>
      <c r="C20" s="90"/>
      <c r="D20" s="107">
        <f>投入係数表!AL20</f>
        <v>2.0551899318785361E-2</v>
      </c>
      <c r="E20" s="110">
        <f t="shared" si="9"/>
        <v>2.055189931878536</v>
      </c>
      <c r="F20" s="85">
        <f>分析係数表!C23</f>
        <v>0</v>
      </c>
      <c r="G20" s="110">
        <f t="shared" si="0"/>
        <v>0</v>
      </c>
      <c r="H20" s="110">
        <v>0</v>
      </c>
      <c r="I20" s="110">
        <f t="shared" si="1"/>
        <v>0</v>
      </c>
      <c r="J20" s="85">
        <f>分析係数表!G23</f>
        <v>0.21568627450980393</v>
      </c>
      <c r="K20" s="111">
        <f t="shared" si="2"/>
        <v>0</v>
      </c>
      <c r="L20" s="79"/>
      <c r="M20" s="80"/>
      <c r="N20" s="81">
        <f>分析係数表!H23</f>
        <v>2.8818720640928347E-5</v>
      </c>
      <c r="O20" s="82">
        <f t="shared" si="3"/>
        <v>7.1545772484120904E-4</v>
      </c>
      <c r="P20" s="76">
        <f>分析係数表!C23</f>
        <v>0</v>
      </c>
      <c r="Q20" s="82">
        <f t="shared" si="4"/>
        <v>0</v>
      </c>
      <c r="R20" s="83">
        <v>0</v>
      </c>
      <c r="S20" s="84">
        <f t="shared" si="5"/>
        <v>0</v>
      </c>
      <c r="T20" s="85">
        <f>分析係数表!F23</f>
        <v>0.44049247606019154</v>
      </c>
      <c r="U20" s="86">
        <f t="shared" si="6"/>
        <v>0</v>
      </c>
      <c r="V20" s="87">
        <f>分析係数表!D23</f>
        <v>5.6087551299589603E-2</v>
      </c>
      <c r="W20" s="167">
        <f t="shared" si="7"/>
        <v>0</v>
      </c>
      <c r="X20" s="76">
        <f>分析係数表!E23</f>
        <v>5.0615595075239397E-2</v>
      </c>
      <c r="Y20" s="166">
        <f t="shared" si="8"/>
        <v>0</v>
      </c>
    </row>
    <row r="21" spans="1:25" x14ac:dyDescent="0.2">
      <c r="A21" s="6" t="s">
        <v>9</v>
      </c>
      <c r="B21" s="5" t="s">
        <v>271</v>
      </c>
      <c r="C21" s="90"/>
      <c r="D21" s="107">
        <f>投入係数表!AL21</f>
        <v>6.9276065119501214E-3</v>
      </c>
      <c r="E21" s="110">
        <f t="shared" si="9"/>
        <v>0.69276065119501218</v>
      </c>
      <c r="F21" s="85">
        <f>分析係数表!C24</f>
        <v>0.12778993435448582</v>
      </c>
      <c r="G21" s="110">
        <f t="shared" si="0"/>
        <v>8.8527838139581455E-2</v>
      </c>
      <c r="H21" s="110">
        <v>9.3821058742777755E-2</v>
      </c>
      <c r="I21" s="110">
        <f t="shared" si="1"/>
        <v>9.3821058742777755E-2</v>
      </c>
      <c r="J21" s="85">
        <f>分析係数表!G24</f>
        <v>0.20582120582120583</v>
      </c>
      <c r="K21" s="111">
        <f t="shared" si="2"/>
        <v>1.9310363441860705E-2</v>
      </c>
      <c r="L21" s="79"/>
      <c r="M21" s="80"/>
      <c r="N21" s="81">
        <f>分析係数表!H24</f>
        <v>3.7464336833206854E-4</v>
      </c>
      <c r="O21" s="82">
        <f t="shared" si="3"/>
        <v>9.3009504229357182E-3</v>
      </c>
      <c r="P21" s="76">
        <f>分析係数表!C24</f>
        <v>0.12778993435448582</v>
      </c>
      <c r="Q21" s="82">
        <f t="shared" si="4"/>
        <v>1.1885678439812826E-3</v>
      </c>
      <c r="R21" s="83">
        <v>6.7977594020108209E-3</v>
      </c>
      <c r="S21" s="84">
        <f t="shared" si="5"/>
        <v>0.10061881814478857</v>
      </c>
      <c r="T21" s="85">
        <f>分析係数表!F24</f>
        <v>0.38877338877338879</v>
      </c>
      <c r="U21" s="86">
        <f t="shared" si="6"/>
        <v>3.9117918904522792E-2</v>
      </c>
      <c r="V21" s="87">
        <f>分析係数表!D24</f>
        <v>2.0790020790020791E-3</v>
      </c>
      <c r="W21" s="167">
        <f t="shared" si="7"/>
        <v>0</v>
      </c>
      <c r="X21" s="76">
        <f>分析係数表!E24</f>
        <v>0</v>
      </c>
      <c r="Y21" s="166">
        <f t="shared" si="8"/>
        <v>0</v>
      </c>
    </row>
    <row r="22" spans="1:25" x14ac:dyDescent="0.2">
      <c r="A22" s="6" t="s">
        <v>10</v>
      </c>
      <c r="B22" s="5" t="s">
        <v>272</v>
      </c>
      <c r="C22" s="90"/>
      <c r="D22" s="107">
        <f>投入係数表!AL22</f>
        <v>2.0898279644382865E-2</v>
      </c>
      <c r="E22" s="110">
        <f t="shared" si="9"/>
        <v>2.0898279644382867</v>
      </c>
      <c r="F22" s="85">
        <f>分析係数表!C25</f>
        <v>1.1170547514159801E-2</v>
      </c>
      <c r="G22" s="110">
        <f t="shared" si="0"/>
        <v>2.3344522573177741E-2</v>
      </c>
      <c r="H22" s="110">
        <v>2.6543183923989574E-2</v>
      </c>
      <c r="I22" s="110">
        <f t="shared" si="1"/>
        <v>2.6543183923989574E-2</v>
      </c>
      <c r="J22" s="85">
        <f>分析係数表!G25</f>
        <v>0.19560185185185186</v>
      </c>
      <c r="K22" s="111">
        <f t="shared" si="2"/>
        <v>5.191895929576665E-3</v>
      </c>
      <c r="L22" s="79"/>
      <c r="M22" s="80"/>
      <c r="N22" s="81">
        <f>分析係数表!H25</f>
        <v>5.4755569217763858E-4</v>
      </c>
      <c r="O22" s="82">
        <f t="shared" si="3"/>
        <v>1.3593696771982971E-2</v>
      </c>
      <c r="P22" s="76">
        <f>分析係数表!C25</f>
        <v>1.1170547514159801E-2</v>
      </c>
      <c r="Q22" s="82">
        <f t="shared" si="4"/>
        <v>1.518490356845165E-4</v>
      </c>
      <c r="R22" s="83">
        <v>1.567123443236946E-3</v>
      </c>
      <c r="S22" s="84">
        <f t="shared" si="5"/>
        <v>2.8110307367226521E-2</v>
      </c>
      <c r="T22" s="85">
        <f>分析係数表!F25</f>
        <v>0.34722222222222221</v>
      </c>
      <c r="U22" s="86">
        <f t="shared" si="6"/>
        <v>9.7605233913980981E-3</v>
      </c>
      <c r="V22" s="87">
        <f>分析係数表!D25</f>
        <v>0.24652777777777779</v>
      </c>
      <c r="W22" s="167">
        <f t="shared" si="7"/>
        <v>0</v>
      </c>
      <c r="X22" s="76">
        <f>分析係数表!E25</f>
        <v>0.22337962962962962</v>
      </c>
      <c r="Y22" s="166">
        <f t="shared" si="8"/>
        <v>0</v>
      </c>
    </row>
    <row r="23" spans="1:25" x14ac:dyDescent="0.2">
      <c r="A23" s="6" t="s">
        <v>11</v>
      </c>
      <c r="B23" s="5" t="s">
        <v>35</v>
      </c>
      <c r="C23" s="90"/>
      <c r="D23" s="107">
        <f>投入係数表!AL23</f>
        <v>1.1892391178847708E-2</v>
      </c>
      <c r="E23" s="110">
        <f t="shared" si="9"/>
        <v>1.1892391178847708</v>
      </c>
      <c r="F23" s="85">
        <f>分析係数表!C26</f>
        <v>0.68426150121065377</v>
      </c>
      <c r="G23" s="110">
        <f t="shared" si="0"/>
        <v>0.81375054410226688</v>
      </c>
      <c r="H23" s="110">
        <v>0.93255922137155367</v>
      </c>
      <c r="I23" s="110">
        <f t="shared" si="1"/>
        <v>0.93255922137155367</v>
      </c>
      <c r="J23" s="85">
        <f>分析係数表!G26</f>
        <v>0.19646752810874307</v>
      </c>
      <c r="K23" s="111">
        <f t="shared" si="2"/>
        <v>0.18321760503788329</v>
      </c>
      <c r="L23" s="79"/>
      <c r="M23" s="80"/>
      <c r="N23" s="81">
        <f>分析係数表!H26</f>
        <v>1.1546700736798624E-2</v>
      </c>
      <c r="O23" s="82">
        <f t="shared" si="3"/>
        <v>0.28666006175304443</v>
      </c>
      <c r="P23" s="76">
        <f>分析係数表!C26</f>
        <v>0.68426150121065377</v>
      </c>
      <c r="Q23" s="82">
        <f t="shared" si="4"/>
        <v>0.1961504441922769</v>
      </c>
      <c r="R23" s="83">
        <v>0.22486162882576088</v>
      </c>
      <c r="S23" s="84">
        <f t="shared" si="5"/>
        <v>1.1574208501973144</v>
      </c>
      <c r="T23" s="85">
        <f>分析係数表!F26</f>
        <v>0.33441013592884711</v>
      </c>
      <c r="U23" s="86">
        <f t="shared" si="6"/>
        <v>0.38705326384136574</v>
      </c>
      <c r="V23" s="87">
        <f>分析係数表!D26</f>
        <v>3.0416177210941434E-2</v>
      </c>
      <c r="W23" s="167">
        <f t="shared" si="7"/>
        <v>0</v>
      </c>
      <c r="X23" s="76">
        <f>分析係数表!E26</f>
        <v>3.3227051518711193E-2</v>
      </c>
      <c r="Y23" s="166">
        <f t="shared" si="8"/>
        <v>0</v>
      </c>
    </row>
    <row r="24" spans="1:25" x14ac:dyDescent="0.2">
      <c r="A24" s="6" t="s">
        <v>12</v>
      </c>
      <c r="B24" s="5" t="s">
        <v>366</v>
      </c>
      <c r="C24" s="90"/>
      <c r="D24" s="107">
        <f>投入係数表!AL24</f>
        <v>1.3855213023900243E-3</v>
      </c>
      <c r="E24" s="110">
        <f t="shared" si="9"/>
        <v>0.13855213023900242</v>
      </c>
      <c r="F24" s="85">
        <f>分析係数表!C27</f>
        <v>0.55841188231933736</v>
      </c>
      <c r="G24" s="110">
        <f t="shared" si="0"/>
        <v>7.7369155846115326E-2</v>
      </c>
      <c r="H24" s="110">
        <v>8.2888266951401959E-2</v>
      </c>
      <c r="I24" s="110">
        <f t="shared" si="1"/>
        <v>8.2888266951401959E-2</v>
      </c>
      <c r="J24" s="85">
        <f>分析係数表!G27</f>
        <v>0.17085913312693499</v>
      </c>
      <c r="K24" s="111">
        <f t="shared" si="2"/>
        <v>1.4162217437710513E-2</v>
      </c>
      <c r="L24" s="79"/>
      <c r="M24" s="80"/>
      <c r="N24" s="81">
        <f>分析係数表!H27</f>
        <v>1.1844494183421551E-2</v>
      </c>
      <c r="O24" s="82">
        <f t="shared" si="3"/>
        <v>0.29405312490973695</v>
      </c>
      <c r="P24" s="76">
        <f>分析係数表!C27</f>
        <v>0.55841188231933736</v>
      </c>
      <c r="Q24" s="82">
        <f t="shared" si="4"/>
        <v>0.16420275898272943</v>
      </c>
      <c r="R24" s="83">
        <v>0.16809700609135314</v>
      </c>
      <c r="S24" s="84">
        <f t="shared" si="5"/>
        <v>0.25098527304275509</v>
      </c>
      <c r="T24" s="85">
        <f>分析係数表!F27</f>
        <v>0.32159442724458204</v>
      </c>
      <c r="U24" s="86">
        <f t="shared" si="6"/>
        <v>8.0715465131009856E-2</v>
      </c>
      <c r="V24" s="87">
        <f>分析係数表!D27</f>
        <v>0</v>
      </c>
      <c r="W24" s="167">
        <f t="shared" si="7"/>
        <v>0</v>
      </c>
      <c r="X24" s="76">
        <f>分析係数表!E27</f>
        <v>0</v>
      </c>
      <c r="Y24" s="166">
        <f t="shared" si="8"/>
        <v>0</v>
      </c>
    </row>
    <row r="25" spans="1:25" x14ac:dyDescent="0.2">
      <c r="A25" s="6" t="s">
        <v>13</v>
      </c>
      <c r="B25" s="5" t="s">
        <v>192</v>
      </c>
      <c r="C25" s="90"/>
      <c r="D25" s="107">
        <f>投入係数表!AL25</f>
        <v>5.0686987645768386E-2</v>
      </c>
      <c r="E25" s="110">
        <f t="shared" si="9"/>
        <v>5.0686987645768387</v>
      </c>
      <c r="F25" s="85">
        <f>分析係数表!C28</f>
        <v>4.6678935921030562E-2</v>
      </c>
      <c r="G25" s="110">
        <f t="shared" si="0"/>
        <v>0.23660146483468902</v>
      </c>
      <c r="H25" s="110">
        <v>0.25123316797577261</v>
      </c>
      <c r="I25" s="110">
        <f t="shared" si="1"/>
        <v>0.25123316797577261</v>
      </c>
      <c r="J25" s="85">
        <f>分析係数表!G28</f>
        <v>0.12480417754569191</v>
      </c>
      <c r="K25" s="111">
        <f t="shared" si="2"/>
        <v>3.1354948901414964E-2</v>
      </c>
      <c r="L25" s="79"/>
      <c r="M25" s="80"/>
      <c r="N25" s="81">
        <f>分析係数表!H28</f>
        <v>2.1854196486037331E-2</v>
      </c>
      <c r="O25" s="82">
        <f t="shared" si="3"/>
        <v>0.54255544133791689</v>
      </c>
      <c r="P25" s="76">
        <f>分析係数表!C28</f>
        <v>4.6678935921030562E-2</v>
      </c>
      <c r="Q25" s="82">
        <f t="shared" si="4"/>
        <v>2.532591067981908E-2</v>
      </c>
      <c r="R25" s="83">
        <v>2.7282824330556305E-2</v>
      </c>
      <c r="S25" s="84">
        <f t="shared" si="5"/>
        <v>0.2785159923063289</v>
      </c>
      <c r="T25" s="85">
        <f>分析係数表!F28</f>
        <v>0.21409921671018275</v>
      </c>
      <c r="U25" s="86">
        <f t="shared" si="6"/>
        <v>5.9630055794044304E-2</v>
      </c>
      <c r="V25" s="87">
        <f>分析係数表!D28</f>
        <v>3.7075718015665796E-2</v>
      </c>
      <c r="W25" s="167">
        <f t="shared" si="7"/>
        <v>0</v>
      </c>
      <c r="X25" s="76">
        <f>分析係数表!E28</f>
        <v>3.3420365535248041E-2</v>
      </c>
      <c r="Y25" s="166">
        <f t="shared" si="8"/>
        <v>0</v>
      </c>
    </row>
    <row r="26" spans="1:25" x14ac:dyDescent="0.2">
      <c r="A26" s="6" t="s">
        <v>14</v>
      </c>
      <c r="B26" s="5" t="s">
        <v>50</v>
      </c>
      <c r="C26" s="90"/>
      <c r="D26" s="107">
        <f>投入係数表!AL26</f>
        <v>5.5420852095600971E-3</v>
      </c>
      <c r="E26" s="110">
        <f t="shared" si="9"/>
        <v>0.5542085209560097</v>
      </c>
      <c r="F26" s="85">
        <f>分析係数表!C29</f>
        <v>0.714898177920686</v>
      </c>
      <c r="G26" s="110">
        <f t="shared" si="0"/>
        <v>0.39620266181956965</v>
      </c>
      <c r="H26" s="110">
        <v>0.53408263971800385</v>
      </c>
      <c r="I26" s="110">
        <f t="shared" si="1"/>
        <v>0.53408263971800385</v>
      </c>
      <c r="J26" s="85">
        <f>分析係数表!G29</f>
        <v>0.2589450092051549</v>
      </c>
      <c r="K26" s="111">
        <f t="shared" si="2"/>
        <v>0.13829803405809193</v>
      </c>
      <c r="L26" s="79"/>
      <c r="M26" s="80"/>
      <c r="N26" s="81">
        <f>分析係数表!H29</f>
        <v>1.0662926637143489E-2</v>
      </c>
      <c r="O26" s="82">
        <f t="shared" si="3"/>
        <v>0.26471935819124737</v>
      </c>
      <c r="P26" s="76">
        <f>分析係数表!C29</f>
        <v>0.714898177920686</v>
      </c>
      <c r="Q26" s="82">
        <f t="shared" si="4"/>
        <v>0.18924738683125616</v>
      </c>
      <c r="R26" s="83">
        <v>0.31937643979264385</v>
      </c>
      <c r="S26" s="84">
        <f t="shared" si="5"/>
        <v>0.8534590795106477</v>
      </c>
      <c r="T26" s="85">
        <f>分析係数表!F29</f>
        <v>0.37284879532538223</v>
      </c>
      <c r="U26" s="86">
        <f t="shared" si="6"/>
        <v>0.31821118965505463</v>
      </c>
      <c r="V26" s="87">
        <f>分析係数表!D29</f>
        <v>6.5236532458176578E-3</v>
      </c>
      <c r="W26" s="167">
        <f t="shared" si="7"/>
        <v>0</v>
      </c>
      <c r="X26" s="76">
        <f>分析係数表!E29</f>
        <v>4.8026895061234294E-3</v>
      </c>
      <c r="Y26" s="166">
        <f t="shared" si="8"/>
        <v>0</v>
      </c>
    </row>
    <row r="27" spans="1:25" x14ac:dyDescent="0.2">
      <c r="A27" s="6" t="s">
        <v>15</v>
      </c>
      <c r="B27" s="5" t="s">
        <v>36</v>
      </c>
      <c r="C27" s="90"/>
      <c r="D27" s="107">
        <f>投入係数表!AL27</f>
        <v>1.2700611938575223E-3</v>
      </c>
      <c r="E27" s="110">
        <f t="shared" si="9"/>
        <v>0.12700611938575224</v>
      </c>
      <c r="F27" s="85">
        <f>分析係数表!C30</f>
        <v>1</v>
      </c>
      <c r="G27" s="110">
        <f t="shared" si="0"/>
        <v>0.12700611938575224</v>
      </c>
      <c r="H27" s="110">
        <v>0.15893088232274266</v>
      </c>
      <c r="I27" s="110">
        <f t="shared" si="1"/>
        <v>0.15893088232274266</v>
      </c>
      <c r="J27" s="85">
        <f>分析係数表!G30</f>
        <v>0.34457852549986789</v>
      </c>
      <c r="K27" s="111">
        <f t="shared" si="2"/>
        <v>5.4764169087163687E-2</v>
      </c>
      <c r="L27" s="79"/>
      <c r="M27" s="80"/>
      <c r="N27" s="81">
        <f>分析係数表!H30</f>
        <v>0</v>
      </c>
      <c r="O27" s="82">
        <f t="shared" si="3"/>
        <v>0</v>
      </c>
      <c r="P27" s="76">
        <f>分析係数表!C30</f>
        <v>1</v>
      </c>
      <c r="Q27" s="82">
        <f t="shared" si="4"/>
        <v>0</v>
      </c>
      <c r="R27" s="83">
        <v>5.214013329199154E-2</v>
      </c>
      <c r="S27" s="84">
        <f t="shared" si="5"/>
        <v>0.21107101561473421</v>
      </c>
      <c r="T27" s="85">
        <f>分析係数表!F30</f>
        <v>0.44032414339822074</v>
      </c>
      <c r="U27" s="86">
        <f t="shared" si="6"/>
        <v>9.2939664146750312E-2</v>
      </c>
      <c r="V27" s="87">
        <f>分析係数表!D30</f>
        <v>0.11177662291905223</v>
      </c>
      <c r="W27" s="167">
        <f t="shared" si="7"/>
        <v>0</v>
      </c>
      <c r="X27" s="76">
        <f>分析係数表!E30</f>
        <v>7.5662820399894304E-2</v>
      </c>
      <c r="Y27" s="166">
        <f t="shared" si="8"/>
        <v>0</v>
      </c>
    </row>
    <row r="28" spans="1:25" x14ac:dyDescent="0.2">
      <c r="A28" s="6" t="s">
        <v>16</v>
      </c>
      <c r="B28" s="5" t="s">
        <v>193</v>
      </c>
      <c r="C28" s="90"/>
      <c r="D28" s="107">
        <f>投入係数表!AL28</f>
        <v>5.888465535157603E-3</v>
      </c>
      <c r="E28" s="110">
        <f t="shared" si="9"/>
        <v>0.58884655351576032</v>
      </c>
      <c r="F28" s="85">
        <f>分析係数表!C31</f>
        <v>0.96265092809515229</v>
      </c>
      <c r="G28" s="110">
        <f t="shared" si="0"/>
        <v>0.5668536812475784</v>
      </c>
      <c r="H28" s="110">
        <v>0.73540116340646844</v>
      </c>
      <c r="I28" s="110">
        <f t="shared" si="1"/>
        <v>0.73540116340646844</v>
      </c>
      <c r="J28" s="85">
        <f>分析係数表!G31</f>
        <v>7.0888135593220339E-2</v>
      </c>
      <c r="K28" s="111">
        <f t="shared" si="2"/>
        <v>5.2131217386969721E-2</v>
      </c>
      <c r="L28" s="79"/>
      <c r="M28" s="80"/>
      <c r="N28" s="81">
        <f>分析係数表!H31</f>
        <v>2.4361425181798096E-2</v>
      </c>
      <c r="O28" s="82">
        <f t="shared" si="3"/>
        <v>0.60480026339910209</v>
      </c>
      <c r="P28" s="76">
        <f>分析係数表!C31</f>
        <v>0.96265092809515229</v>
      </c>
      <c r="Q28" s="82">
        <f t="shared" si="4"/>
        <v>0.58221153487333821</v>
      </c>
      <c r="R28" s="83">
        <v>0.82813538127362762</v>
      </c>
      <c r="S28" s="84">
        <f t="shared" si="5"/>
        <v>1.5635365446800962</v>
      </c>
      <c r="T28" s="85">
        <f>分析係数表!F31</f>
        <v>0.34461468926553673</v>
      </c>
      <c r="U28" s="86">
        <f t="shared" si="6"/>
        <v>0.53881766050024238</v>
      </c>
      <c r="V28" s="87">
        <f>分析係数表!D31</f>
        <v>2.2598870056497176E-3</v>
      </c>
      <c r="W28" s="167">
        <f t="shared" si="7"/>
        <v>0</v>
      </c>
      <c r="X28" s="76">
        <f>分析係数表!E31</f>
        <v>1.9706214689265535E-3</v>
      </c>
      <c r="Y28" s="166">
        <f t="shared" si="8"/>
        <v>0</v>
      </c>
    </row>
    <row r="29" spans="1:25" x14ac:dyDescent="0.2">
      <c r="A29" s="6" t="s">
        <v>17</v>
      </c>
      <c r="B29" s="5" t="s">
        <v>273</v>
      </c>
      <c r="C29" s="90"/>
      <c r="D29" s="107">
        <f>投入係数表!AL29</f>
        <v>8.0822075972751409E-4</v>
      </c>
      <c r="E29" s="110">
        <f t="shared" si="9"/>
        <v>8.0822075972751414E-2</v>
      </c>
      <c r="F29" s="85">
        <f>分析係数表!C32</f>
        <v>0.97339246119733924</v>
      </c>
      <c r="G29" s="110">
        <f t="shared" si="0"/>
        <v>7.8671599450194835E-2</v>
      </c>
      <c r="H29" s="110">
        <v>9.6904077221972904E-2</v>
      </c>
      <c r="I29" s="110">
        <f t="shared" si="1"/>
        <v>9.6904077221972904E-2</v>
      </c>
      <c r="J29" s="85">
        <f>分析係数表!G32</f>
        <v>0.14027149321266968</v>
      </c>
      <c r="K29" s="111">
        <f t="shared" si="2"/>
        <v>1.3592879610321991E-2</v>
      </c>
      <c r="L29" s="79"/>
      <c r="M29" s="80"/>
      <c r="N29" s="81">
        <f>分析係数表!H32</f>
        <v>6.9260991940364464E-3</v>
      </c>
      <c r="O29" s="82">
        <f t="shared" si="3"/>
        <v>0.17194833987017058</v>
      </c>
      <c r="P29" s="76">
        <f>分析係数表!C32</f>
        <v>0.97339246119733924</v>
      </c>
      <c r="Q29" s="82">
        <f t="shared" si="4"/>
        <v>0.16737321774502192</v>
      </c>
      <c r="R29" s="83">
        <v>0.22500968297260071</v>
      </c>
      <c r="S29" s="84">
        <f t="shared" si="5"/>
        <v>0.32191376019457363</v>
      </c>
      <c r="T29" s="85">
        <f>分析係数表!F32</f>
        <v>0.48190045248868779</v>
      </c>
      <c r="U29" s="86">
        <f t="shared" si="6"/>
        <v>0.15513038670009996</v>
      </c>
      <c r="V29" s="87">
        <f>分析係数表!D32</f>
        <v>3.0542986425339366E-2</v>
      </c>
      <c r="W29" s="167">
        <f t="shared" si="7"/>
        <v>0</v>
      </c>
      <c r="X29" s="76">
        <f>分析係数表!E32</f>
        <v>4.6380090497737558E-2</v>
      </c>
      <c r="Y29" s="166">
        <f t="shared" si="8"/>
        <v>0</v>
      </c>
    </row>
    <row r="30" spans="1:25" x14ac:dyDescent="0.2">
      <c r="A30" s="6" t="s">
        <v>18</v>
      </c>
      <c r="B30" s="5" t="s">
        <v>274</v>
      </c>
      <c r="C30" s="90"/>
      <c r="D30" s="107">
        <f>投入係数表!AL30</f>
        <v>3.4638032559750607E-4</v>
      </c>
      <c r="E30" s="110">
        <f t="shared" si="9"/>
        <v>3.4638032559750606E-2</v>
      </c>
      <c r="F30" s="85">
        <f>分析係数表!C33</f>
        <v>0.73613503272476755</v>
      </c>
      <c r="G30" s="110">
        <f t="shared" si="0"/>
        <v>2.5498269231893578E-2</v>
      </c>
      <c r="H30" s="110">
        <v>4.2804324076114612E-2</v>
      </c>
      <c r="I30" s="110">
        <f t="shared" si="1"/>
        <v>4.2804324076114612E-2</v>
      </c>
      <c r="J30" s="85">
        <f>分析係数表!G33</f>
        <v>0.507239607659972</v>
      </c>
      <c r="K30" s="111">
        <f t="shared" si="2"/>
        <v>2.171204855051867E-2</v>
      </c>
      <c r="L30" s="79"/>
      <c r="M30" s="80"/>
      <c r="N30" s="81">
        <f>分析係数表!H33</f>
        <v>1.0278677028597778E-3</v>
      </c>
      <c r="O30" s="82">
        <f t="shared" si="3"/>
        <v>2.5517992186003122E-2</v>
      </c>
      <c r="P30" s="76">
        <f>分析係数表!C33</f>
        <v>0.73613503272476755</v>
      </c>
      <c r="Q30" s="82">
        <f t="shared" si="4"/>
        <v>1.8784688012913772E-2</v>
      </c>
      <c r="R30" s="83">
        <v>9.0506718983572348E-2</v>
      </c>
      <c r="S30" s="84">
        <f t="shared" si="5"/>
        <v>0.13331104305968697</v>
      </c>
      <c r="T30" s="85">
        <f>分析係数表!F33</f>
        <v>0.64409154600653895</v>
      </c>
      <c r="U30" s="86">
        <f t="shared" si="6"/>
        <v>8.586451582405806E-2</v>
      </c>
      <c r="V30" s="87">
        <f>分析係数表!D33</f>
        <v>0.11583372255955161</v>
      </c>
      <c r="W30" s="167">
        <f t="shared" si="7"/>
        <v>0</v>
      </c>
      <c r="X30" s="76">
        <f>分析係数表!E33</f>
        <v>0.11116300794021486</v>
      </c>
      <c r="Y30" s="166">
        <f t="shared" si="8"/>
        <v>0</v>
      </c>
    </row>
    <row r="31" spans="1:25" x14ac:dyDescent="0.2">
      <c r="A31" s="6" t="s">
        <v>19</v>
      </c>
      <c r="B31" s="5" t="s">
        <v>275</v>
      </c>
      <c r="C31" s="90"/>
      <c r="D31" s="107">
        <f>投入係数表!AL31</f>
        <v>2.8172266481930493E-2</v>
      </c>
      <c r="E31" s="110">
        <f t="shared" si="9"/>
        <v>2.8172266481930492</v>
      </c>
      <c r="F31" s="85">
        <f>分析係数表!C34</f>
        <v>0.16452089215864052</v>
      </c>
      <c r="G31" s="110">
        <f t="shared" si="0"/>
        <v>0.46349264157381692</v>
      </c>
      <c r="H31" s="110">
        <v>0.51972383338662342</v>
      </c>
      <c r="I31" s="110">
        <f t="shared" si="1"/>
        <v>0.51972383338662342</v>
      </c>
      <c r="J31" s="85">
        <f>分析係数表!G34</f>
        <v>0.42495687176538238</v>
      </c>
      <c r="K31" s="111">
        <f t="shared" si="2"/>
        <v>0.22086021441789228</v>
      </c>
      <c r="L31" s="79"/>
      <c r="M31" s="80"/>
      <c r="N31" s="81">
        <f>分析係数表!H34</f>
        <v>0.1722879182316833</v>
      </c>
      <c r="O31" s="82">
        <f t="shared" si="3"/>
        <v>4.2772447650090282</v>
      </c>
      <c r="P31" s="76">
        <f>分析係数表!C34</f>
        <v>0.16452089215864052</v>
      </c>
      <c r="Q31" s="82">
        <f t="shared" si="4"/>
        <v>0.70369612472016008</v>
      </c>
      <c r="R31" s="83">
        <v>0.79107070281055192</v>
      </c>
      <c r="S31" s="84">
        <f t="shared" si="5"/>
        <v>1.3107945361971753</v>
      </c>
      <c r="T31" s="85">
        <f>分析係数表!F34</f>
        <v>0.6985815602836879</v>
      </c>
      <c r="U31" s="86">
        <f t="shared" si="6"/>
        <v>0.91569689230795581</v>
      </c>
      <c r="V31" s="87">
        <f>分析係数表!D34</f>
        <v>0.35882691201840139</v>
      </c>
      <c r="W31" s="167">
        <f t="shared" si="7"/>
        <v>0</v>
      </c>
      <c r="X31" s="76">
        <f>分析係数表!E34</f>
        <v>0.25177304964539005</v>
      </c>
      <c r="Y31" s="166">
        <f t="shared" si="8"/>
        <v>0</v>
      </c>
    </row>
    <row r="32" spans="1:25" x14ac:dyDescent="0.2">
      <c r="A32" s="6" t="s">
        <v>20</v>
      </c>
      <c r="B32" s="5" t="s">
        <v>37</v>
      </c>
      <c r="C32" s="90"/>
      <c r="D32" s="107">
        <f>投入係数表!AL32</f>
        <v>6.1193857522226069E-3</v>
      </c>
      <c r="E32" s="110">
        <f t="shared" si="9"/>
        <v>0.61193857522226069</v>
      </c>
      <c r="F32" s="85">
        <f>分析係数表!C35</f>
        <v>0.4086737714624038</v>
      </c>
      <c r="G32" s="110">
        <f t="shared" si="0"/>
        <v>0.25008324543941118</v>
      </c>
      <c r="H32" s="110">
        <v>0.30311201250412395</v>
      </c>
      <c r="I32" s="110">
        <f t="shared" si="1"/>
        <v>0.30311201250412395</v>
      </c>
      <c r="J32" s="85">
        <f>分析係数表!G35</f>
        <v>0.3140916808149406</v>
      </c>
      <c r="K32" s="111">
        <f t="shared" si="2"/>
        <v>9.5204961482619588E-2</v>
      </c>
      <c r="L32" s="79"/>
      <c r="M32" s="80"/>
      <c r="N32" s="81">
        <f>分析係数表!H35</f>
        <v>6.449629679439764E-2</v>
      </c>
      <c r="O32" s="82">
        <f t="shared" si="3"/>
        <v>1.6011943881946258</v>
      </c>
      <c r="P32" s="76">
        <f>分析係数表!C35</f>
        <v>0.4086737714624038</v>
      </c>
      <c r="Q32" s="82">
        <f t="shared" si="4"/>
        <v>0.65436614946793392</v>
      </c>
      <c r="R32" s="83">
        <v>0.74078239204214791</v>
      </c>
      <c r="S32" s="84">
        <f t="shared" si="5"/>
        <v>1.0438944045462719</v>
      </c>
      <c r="T32" s="85">
        <f>分析係数表!F35</f>
        <v>0.64261460101867574</v>
      </c>
      <c r="U32" s="86">
        <f t="shared" si="6"/>
        <v>0.67082178628313061</v>
      </c>
      <c r="V32" s="87">
        <f>分析係数表!D35</f>
        <v>5.9932088285229203E-2</v>
      </c>
      <c r="W32" s="167">
        <f t="shared" si="7"/>
        <v>0</v>
      </c>
      <c r="X32" s="76">
        <f>分析係数表!E35</f>
        <v>5.2631578947368418E-2</v>
      </c>
      <c r="Y32" s="166">
        <f t="shared" si="8"/>
        <v>0</v>
      </c>
    </row>
    <row r="33" spans="1:25" x14ac:dyDescent="0.2">
      <c r="A33" s="6" t="s">
        <v>21</v>
      </c>
      <c r="B33" s="5" t="s">
        <v>38</v>
      </c>
      <c r="C33" s="90"/>
      <c r="D33" s="107">
        <f>投入係数表!AL33</f>
        <v>4.7338644498325826E-3</v>
      </c>
      <c r="E33" s="110">
        <f t="shared" si="9"/>
        <v>0.47338644498325827</v>
      </c>
      <c r="F33" s="85">
        <f>分析係数表!C36</f>
        <v>0.74689610106730564</v>
      </c>
      <c r="G33" s="110">
        <f t="shared" si="0"/>
        <v>0.35357049005610819</v>
      </c>
      <c r="H33" s="110">
        <v>0.40437002717030202</v>
      </c>
      <c r="I33" s="110">
        <f t="shared" si="1"/>
        <v>0.40437002717030202</v>
      </c>
      <c r="J33" s="85">
        <f>分析係数表!G36</f>
        <v>1.5876708345449259E-2</v>
      </c>
      <c r="K33" s="111">
        <f t="shared" si="2"/>
        <v>6.4200649850242779E-3</v>
      </c>
      <c r="L33" s="79"/>
      <c r="M33" s="80"/>
      <c r="N33" s="81">
        <f>分析係数表!H36</f>
        <v>4.3132018559256094E-2</v>
      </c>
      <c r="O33" s="82">
        <f t="shared" si="3"/>
        <v>1.0708017281790096</v>
      </c>
      <c r="P33" s="76">
        <f>分析係数表!C36</f>
        <v>0.74689610106730564</v>
      </c>
      <c r="Q33" s="82">
        <f t="shared" si="4"/>
        <v>0.79977763579303518</v>
      </c>
      <c r="R33" s="83">
        <v>0.92206104282331769</v>
      </c>
      <c r="S33" s="84">
        <f t="shared" si="5"/>
        <v>1.3264310699936197</v>
      </c>
      <c r="T33" s="85">
        <f>分析係数表!F36</f>
        <v>0.88601337598138996</v>
      </c>
      <c r="U33" s="86">
        <f t="shared" si="6"/>
        <v>1.1752356703316544</v>
      </c>
      <c r="V33" s="87">
        <f>分析係数表!D36</f>
        <v>1.0468159348647864E-2</v>
      </c>
      <c r="W33" s="167">
        <f t="shared" si="7"/>
        <v>0</v>
      </c>
      <c r="X33" s="76">
        <f>分析係数表!E36</f>
        <v>4.1291072986333237E-3</v>
      </c>
      <c r="Y33" s="166">
        <f t="shared" si="8"/>
        <v>0</v>
      </c>
    </row>
    <row r="34" spans="1:25" x14ac:dyDescent="0.2">
      <c r="A34" s="6" t="s">
        <v>22</v>
      </c>
      <c r="B34" s="5" t="s">
        <v>378</v>
      </c>
      <c r="C34" s="90"/>
      <c r="D34" s="107">
        <f>投入係数表!AL34</f>
        <v>9.3522687911326632E-3</v>
      </c>
      <c r="E34" s="110">
        <f t="shared" si="9"/>
        <v>0.9352268791132663</v>
      </c>
      <c r="F34" s="85">
        <f>分析係数表!C37</f>
        <v>0.19184325518019074</v>
      </c>
      <c r="G34" s="110">
        <f t="shared" si="0"/>
        <v>0.17941696882109975</v>
      </c>
      <c r="H34" s="110">
        <v>0.23167445553456331</v>
      </c>
      <c r="I34" s="110">
        <f t="shared" si="1"/>
        <v>0.23167445553456331</v>
      </c>
      <c r="J34" s="85">
        <f>分析係数表!G37</f>
        <v>0.41984423991099423</v>
      </c>
      <c r="K34" s="111">
        <f t="shared" si="2"/>
        <v>9.7267185690702168E-2</v>
      </c>
      <c r="L34" s="79"/>
      <c r="M34" s="80"/>
      <c r="N34" s="81">
        <f>分析係数表!H37</f>
        <v>5.2046609477516596E-2</v>
      </c>
      <c r="O34" s="82">
        <f t="shared" si="3"/>
        <v>1.2921166510632236</v>
      </c>
      <c r="P34" s="76">
        <f>分析係数表!C37</f>
        <v>0.19184325518019074</v>
      </c>
      <c r="Q34" s="82">
        <f t="shared" si="4"/>
        <v>0.24788386441249549</v>
      </c>
      <c r="R34" s="83">
        <v>0.33144796065035492</v>
      </c>
      <c r="S34" s="84">
        <f t="shared" si="5"/>
        <v>0.56312241618491821</v>
      </c>
      <c r="T34" s="85">
        <f>分析係数表!F37</f>
        <v>0.69485182562961467</v>
      </c>
      <c r="U34" s="86">
        <f t="shared" si="6"/>
        <v>0.39128663893905008</v>
      </c>
      <c r="V34" s="87">
        <f>分析係数表!D37</f>
        <v>8.7589764337008186E-2</v>
      </c>
      <c r="W34" s="167">
        <f t="shared" si="7"/>
        <v>0</v>
      </c>
      <c r="X34" s="76">
        <f>分析係数表!E37</f>
        <v>8.1420046525740877E-2</v>
      </c>
      <c r="Y34" s="166">
        <f t="shared" si="8"/>
        <v>0</v>
      </c>
    </row>
    <row r="35" spans="1:25" x14ac:dyDescent="0.2">
      <c r="A35" s="6" t="s">
        <v>23</v>
      </c>
      <c r="B35" s="5" t="s">
        <v>194</v>
      </c>
      <c r="C35" s="90"/>
      <c r="D35" s="107">
        <f>投入係数表!AL35</f>
        <v>2.4939383443020435E-2</v>
      </c>
      <c r="E35" s="110">
        <f t="shared" si="9"/>
        <v>2.4939383443020438</v>
      </c>
      <c r="F35" s="85">
        <f>分析係数表!C38</f>
        <v>3.8450184501845008E-2</v>
      </c>
      <c r="G35" s="110">
        <f t="shared" si="0"/>
        <v>9.5892389474639447E-2</v>
      </c>
      <c r="H35" s="110">
        <v>0.10398122553422767</v>
      </c>
      <c r="I35" s="110">
        <f t="shared" si="1"/>
        <v>0.10398122553422767</v>
      </c>
      <c r="J35" s="85">
        <f>分析係数表!G38</f>
        <v>0.35618279569892475</v>
      </c>
      <c r="K35" s="111">
        <f t="shared" si="2"/>
        <v>3.7036323610981629E-2</v>
      </c>
      <c r="L35" s="79"/>
      <c r="M35" s="80"/>
      <c r="N35" s="81">
        <f>分析係数表!H38</f>
        <v>4.5927434461426143E-2</v>
      </c>
      <c r="O35" s="82">
        <f t="shared" si="3"/>
        <v>1.1402011274886068</v>
      </c>
      <c r="P35" s="76">
        <f>分析係数表!C38</f>
        <v>3.8450184501845008E-2</v>
      </c>
      <c r="Q35" s="82">
        <f t="shared" si="4"/>
        <v>4.3840943721148634E-2</v>
      </c>
      <c r="R35" s="83">
        <v>5.726790752440019E-2</v>
      </c>
      <c r="S35" s="84">
        <f t="shared" si="5"/>
        <v>0.16124913305862787</v>
      </c>
      <c r="T35" s="85">
        <f>分析係数表!F38</f>
        <v>0.56854838709677424</v>
      </c>
      <c r="U35" s="86">
        <f t="shared" si="6"/>
        <v>9.1677934521236015E-2</v>
      </c>
      <c r="V35" s="87">
        <f>分析係数表!D38</f>
        <v>5.6451612903225805E-2</v>
      </c>
      <c r="W35" s="167">
        <f t="shared" si="7"/>
        <v>0</v>
      </c>
      <c r="X35" s="76">
        <f>分析係数表!E38</f>
        <v>4.7043010752688172E-2</v>
      </c>
      <c r="Y35" s="166">
        <f t="shared" si="8"/>
        <v>0</v>
      </c>
    </row>
    <row r="36" spans="1:25" x14ac:dyDescent="0.2">
      <c r="A36" s="6" t="s">
        <v>24</v>
      </c>
      <c r="B36" s="5" t="s">
        <v>39</v>
      </c>
      <c r="C36" s="90"/>
      <c r="D36" s="107">
        <f>投入係数表!AL36</f>
        <v>0</v>
      </c>
      <c r="E36" s="110">
        <f t="shared" si="9"/>
        <v>0</v>
      </c>
      <c r="F36" s="85">
        <f>分析係数表!C39</f>
        <v>1</v>
      </c>
      <c r="G36" s="110">
        <f t="shared" si="0"/>
        <v>0</v>
      </c>
      <c r="H36" s="110">
        <v>9.4249686272142821E-2</v>
      </c>
      <c r="I36" s="110">
        <f t="shared" si="1"/>
        <v>9.4249686272142821E-2</v>
      </c>
      <c r="J36" s="85">
        <f>分析係数表!G39</f>
        <v>0.35147550111358572</v>
      </c>
      <c r="K36" s="111">
        <f t="shared" si="2"/>
        <v>3.3126455712299642E-2</v>
      </c>
      <c r="L36" s="79"/>
      <c r="M36" s="80"/>
      <c r="N36" s="81">
        <f>分析係数表!H39</f>
        <v>4.1114708114391111E-3</v>
      </c>
      <c r="O36" s="82">
        <f t="shared" si="3"/>
        <v>0.10207196874401249</v>
      </c>
      <c r="P36" s="76">
        <f>分析係数表!C39</f>
        <v>1</v>
      </c>
      <c r="Q36" s="82">
        <f t="shared" si="4"/>
        <v>0.10207196874401249</v>
      </c>
      <c r="R36" s="83">
        <v>0.53968253945822986</v>
      </c>
      <c r="S36" s="84">
        <f t="shared" si="5"/>
        <v>0.63393222573037267</v>
      </c>
      <c r="T36" s="85">
        <f>分析係数表!F39</f>
        <v>0.70211581291759462</v>
      </c>
      <c r="U36" s="86">
        <f t="shared" si="6"/>
        <v>0.44509384000334068</v>
      </c>
      <c r="V36" s="87">
        <f>分析係数表!D39</f>
        <v>7.4053452115812921E-2</v>
      </c>
      <c r="W36" s="167">
        <f t="shared" si="7"/>
        <v>0</v>
      </c>
      <c r="X36" s="76">
        <f>分析係数表!E39</f>
        <v>9.3819599109131402E-2</v>
      </c>
      <c r="Y36" s="166">
        <f t="shared" si="8"/>
        <v>0</v>
      </c>
    </row>
    <row r="37" spans="1:25" x14ac:dyDescent="0.2">
      <c r="A37" s="6" t="s">
        <v>25</v>
      </c>
      <c r="B37" s="5" t="s">
        <v>40</v>
      </c>
      <c r="C37" s="90"/>
      <c r="D37" s="107">
        <f>投入係数表!AL37</f>
        <v>1.1546010853250202E-4</v>
      </c>
      <c r="E37" s="110">
        <f t="shared" si="9"/>
        <v>1.1546010853250202E-2</v>
      </c>
      <c r="F37" s="85">
        <f>分析係数表!C40</f>
        <v>0.87072171446580526</v>
      </c>
      <c r="G37" s="110">
        <f t="shared" si="0"/>
        <v>1.0053362365382811E-2</v>
      </c>
      <c r="H37" s="110">
        <v>1.2032226541859457E-2</v>
      </c>
      <c r="I37" s="110">
        <f t="shared" si="1"/>
        <v>1.2032226541859457E-2</v>
      </c>
      <c r="J37" s="85">
        <f>分析係数表!G40</f>
        <v>0.51632160548710782</v>
      </c>
      <c r="K37" s="111">
        <f t="shared" si="2"/>
        <v>6.2124985256774663E-3</v>
      </c>
      <c r="L37" s="79"/>
      <c r="M37" s="80"/>
      <c r="N37" s="81">
        <f>分析係数表!H40</f>
        <v>3.2209723436344248E-2</v>
      </c>
      <c r="O37" s="82">
        <f t="shared" si="3"/>
        <v>0.79964325046419127</v>
      </c>
      <c r="P37" s="76">
        <f>分析係数表!C40</f>
        <v>0.87072171446580526</v>
      </c>
      <c r="Q37" s="82">
        <f t="shared" si="4"/>
        <v>0.6962667420051899</v>
      </c>
      <c r="R37" s="83">
        <v>0.69769406706468384</v>
      </c>
      <c r="S37" s="84">
        <f t="shared" si="5"/>
        <v>0.70972629360654327</v>
      </c>
      <c r="T37" s="85">
        <f>分析係数表!F40</f>
        <v>0.71084719928870821</v>
      </c>
      <c r="U37" s="86">
        <f t="shared" si="6"/>
        <v>0.50450694807176666</v>
      </c>
      <c r="V37" s="87">
        <f>分析係数表!D40</f>
        <v>7.6590880223548832E-2</v>
      </c>
      <c r="W37" s="167">
        <f t="shared" si="7"/>
        <v>0</v>
      </c>
      <c r="X37" s="76">
        <f>分析係数表!E40</f>
        <v>4.8520259113425633E-2</v>
      </c>
      <c r="Y37" s="166">
        <f t="shared" si="8"/>
        <v>0</v>
      </c>
    </row>
    <row r="38" spans="1:25" x14ac:dyDescent="0.2">
      <c r="A38" s="6" t="s">
        <v>26</v>
      </c>
      <c r="B38" s="5" t="s">
        <v>277</v>
      </c>
      <c r="C38" s="90"/>
      <c r="D38" s="107">
        <f>投入係数表!AL38</f>
        <v>0</v>
      </c>
      <c r="E38" s="110">
        <f t="shared" si="9"/>
        <v>0</v>
      </c>
      <c r="F38" s="85">
        <f>分析係数表!C41</f>
        <v>0.84583808437856334</v>
      </c>
      <c r="G38" s="110">
        <f t="shared" si="0"/>
        <v>0</v>
      </c>
      <c r="H38" s="110">
        <v>1.021394170508113E-3</v>
      </c>
      <c r="I38" s="110">
        <f t="shared" si="1"/>
        <v>1.021394170508113E-3</v>
      </c>
      <c r="J38" s="85">
        <f>分析係数表!G41</f>
        <v>0.44301808878315901</v>
      </c>
      <c r="K38" s="111">
        <f t="shared" si="2"/>
        <v>4.5249609331276424E-4</v>
      </c>
      <c r="L38" s="79"/>
      <c r="M38" s="80"/>
      <c r="N38" s="81">
        <f>分析係数表!H41</f>
        <v>7.1326333586297655E-2</v>
      </c>
      <c r="O38" s="82">
        <f t="shared" si="3"/>
        <v>1.7707578689819923</v>
      </c>
      <c r="P38" s="76">
        <f>分析係数表!C41</f>
        <v>0.84583808437856334</v>
      </c>
      <c r="Q38" s="82">
        <f t="shared" si="4"/>
        <v>1.4977744437979954</v>
      </c>
      <c r="R38" s="83">
        <v>1.5290203646169203</v>
      </c>
      <c r="S38" s="84">
        <f t="shared" si="5"/>
        <v>1.5300417587874284</v>
      </c>
      <c r="T38" s="85">
        <f>分析係数表!F41</f>
        <v>0.54692759998204588</v>
      </c>
      <c r="U38" s="86">
        <f t="shared" si="6"/>
        <v>0.83682206700591655</v>
      </c>
      <c r="V38" s="87">
        <f>分析係数表!D41</f>
        <v>0.14515911845235424</v>
      </c>
      <c r="W38" s="167">
        <f t="shared" si="7"/>
        <v>0</v>
      </c>
      <c r="X38" s="76">
        <f>分析係数表!E41</f>
        <v>0.14242111405359306</v>
      </c>
      <c r="Y38" s="166">
        <f t="shared" si="8"/>
        <v>0</v>
      </c>
    </row>
    <row r="39" spans="1:25" x14ac:dyDescent="0.2">
      <c r="A39" s="6" t="s">
        <v>51</v>
      </c>
      <c r="B39" s="5" t="s">
        <v>368</v>
      </c>
      <c r="C39" s="90"/>
      <c r="D39" s="107">
        <f>投入係数表!AL39</f>
        <v>1.9628218450525345E-3</v>
      </c>
      <c r="E39" s="110">
        <f t="shared" si="9"/>
        <v>0.19628218450525345</v>
      </c>
      <c r="F39" s="85">
        <f>分析係数表!C42</f>
        <v>0.23407560849300879</v>
      </c>
      <c r="G39" s="110">
        <f>E39*F39</f>
        <v>4.594487177440422E-2</v>
      </c>
      <c r="H39" s="110">
        <v>4.9140694294610397E-2</v>
      </c>
      <c r="I39" s="110">
        <f>C39+H39</f>
        <v>4.9140694294610397E-2</v>
      </c>
      <c r="J39" s="85">
        <f>分析係数表!G42</f>
        <v>0.48351648351648352</v>
      </c>
      <c r="K39" s="111">
        <f>I39*J39</f>
        <v>2.3760335702888543E-2</v>
      </c>
      <c r="L39" s="79"/>
      <c r="M39" s="80"/>
      <c r="N39" s="81">
        <f>分析係数表!H42</f>
        <v>1.4092354393413963E-2</v>
      </c>
      <c r="O39" s="82">
        <f t="shared" si="3"/>
        <v>0.34985882744735125</v>
      </c>
      <c r="P39" s="76">
        <f>分析係数表!C42</f>
        <v>0.23407560849300879</v>
      </c>
      <c r="Q39" s="82">
        <f>O39*P39</f>
        <v>8.1893417921389308E-2</v>
      </c>
      <c r="R39" s="83">
        <v>8.7333079957104515E-2</v>
      </c>
      <c r="S39" s="84">
        <f>I39+R39</f>
        <v>0.13647377425171492</v>
      </c>
      <c r="T39" s="85">
        <f>分析係数表!F42</f>
        <v>0.55384615384615388</v>
      </c>
      <c r="U39" s="86">
        <f>S39*T39</f>
        <v>7.5585474970180574E-2</v>
      </c>
      <c r="V39" s="87">
        <f>分析係数表!D42</f>
        <v>0.66153846153846152</v>
      </c>
      <c r="W39" s="167">
        <f>ROUND(S39*V39,0)</f>
        <v>0</v>
      </c>
      <c r="X39" s="76">
        <f>分析係数表!E42</f>
        <v>0.56483516483516483</v>
      </c>
      <c r="Y39" s="166">
        <f>ROUND(S39*X39,0)</f>
        <v>0</v>
      </c>
    </row>
    <row r="40" spans="1:25" x14ac:dyDescent="0.2">
      <c r="A40" s="6" t="s">
        <v>195</v>
      </c>
      <c r="B40" s="5" t="s">
        <v>41</v>
      </c>
      <c r="C40" s="75">
        <f>最終需要_まとめ!C41</f>
        <v>100</v>
      </c>
      <c r="D40" s="107">
        <f>投入係数表!AL40</f>
        <v>0.13046992264172727</v>
      </c>
      <c r="E40" s="110">
        <f t="shared" si="9"/>
        <v>13.046992264172728</v>
      </c>
      <c r="F40" s="85">
        <f>分析係数表!C43</f>
        <v>0.27699973067600325</v>
      </c>
      <c r="G40" s="110">
        <f>E40*F40</f>
        <v>3.6140133433077435</v>
      </c>
      <c r="H40" s="110">
        <v>3.8433053484040705</v>
      </c>
      <c r="I40" s="110">
        <f>C40+H40</f>
        <v>103.84330534840407</v>
      </c>
      <c r="J40" s="85">
        <f>分析係数表!G43</f>
        <v>0.36947234730400647</v>
      </c>
      <c r="K40" s="111">
        <f>I40*J40</f>
        <v>38.367229778881544</v>
      </c>
      <c r="L40" s="79"/>
      <c r="M40" s="80"/>
      <c r="N40" s="81">
        <f>分析係数表!H43</f>
        <v>3.8415354614357487E-2</v>
      </c>
      <c r="O40" s="82">
        <f t="shared" si="3"/>
        <v>0.95370514721333166</v>
      </c>
      <c r="P40" s="76">
        <f>分析係数表!C43</f>
        <v>0.27699973067600325</v>
      </c>
      <c r="Q40" s="82">
        <f>O40*P40</f>
        <v>0.26417606892241091</v>
      </c>
      <c r="R40" s="83">
        <v>0.45810970452885497</v>
      </c>
      <c r="S40" s="84">
        <f>I40+R40</f>
        <v>104.30141505293292</v>
      </c>
      <c r="T40" s="85">
        <f>分析係数表!F43</f>
        <v>0.59762152176423045</v>
      </c>
      <c r="U40" s="86">
        <f>S40*T40</f>
        <v>62.332770386096385</v>
      </c>
      <c r="V40" s="87">
        <f>分析係数表!D43</f>
        <v>0.12735249971134974</v>
      </c>
      <c r="W40" s="167">
        <f>ROUND(S40*V40,0)</f>
        <v>13</v>
      </c>
      <c r="X40" s="76">
        <f>分析係数表!E43</f>
        <v>0.10079667474887426</v>
      </c>
      <c r="Y40" s="166">
        <f>ROUND(S40*X40,0)</f>
        <v>11</v>
      </c>
    </row>
    <row r="41" spans="1:25" x14ac:dyDescent="0.2">
      <c r="A41" s="6" t="s">
        <v>341</v>
      </c>
      <c r="B41" s="5" t="s">
        <v>42</v>
      </c>
      <c r="C41" s="90"/>
      <c r="D41" s="107">
        <f>投入係数表!AL41</f>
        <v>8.0822075972751409E-4</v>
      </c>
      <c r="E41" s="110">
        <f t="shared" si="9"/>
        <v>8.0822075972751414E-2</v>
      </c>
      <c r="F41" s="85">
        <f>分析係数表!C44</f>
        <v>0.49584741394123377</v>
      </c>
      <c r="G41" s="110">
        <f>E41*F41</f>
        <v>4.0075417360450713E-2</v>
      </c>
      <c r="H41" s="110">
        <v>4.3152564326314806E-2</v>
      </c>
      <c r="I41" s="110">
        <f>C41+H41</f>
        <v>4.3152564326314806E-2</v>
      </c>
      <c r="J41" s="85">
        <f>分析係数表!G44</f>
        <v>0.26302305721605468</v>
      </c>
      <c r="K41" s="111">
        <f>I41*J41</f>
        <v>1.1350119395819779E-2</v>
      </c>
      <c r="L41" s="79"/>
      <c r="M41" s="80"/>
      <c r="N41" s="81">
        <f>分析係数表!H44</f>
        <v>0.12140366382001748</v>
      </c>
      <c r="O41" s="82">
        <f t="shared" si="3"/>
        <v>3.0139849088477333</v>
      </c>
      <c r="P41" s="76">
        <f>分析係数表!C44</f>
        <v>0.49584741394123377</v>
      </c>
      <c r="Q41" s="82">
        <f>O41*P41</f>
        <v>1.4944766227100537</v>
      </c>
      <c r="R41" s="83">
        <v>1.5218045594516245</v>
      </c>
      <c r="S41" s="84">
        <f>I41+R41</f>
        <v>1.5649571237779394</v>
      </c>
      <c r="T41" s="85">
        <f>分析係数表!F44</f>
        <v>0.50173640762880733</v>
      </c>
      <c r="U41" s="86">
        <f>S41*T41</f>
        <v>0.78519596537745406</v>
      </c>
      <c r="V41" s="87">
        <f>分析係数表!D44</f>
        <v>0.16572729860518076</v>
      </c>
      <c r="W41" s="167">
        <f>ROUND(S41*V41,0)</f>
        <v>0</v>
      </c>
      <c r="X41" s="76">
        <f>分析係数表!E44</f>
        <v>0.11534301167093652</v>
      </c>
      <c r="Y41" s="166">
        <f>ROUND(S41*X41,0)</f>
        <v>0</v>
      </c>
    </row>
    <row r="42" spans="1:25" x14ac:dyDescent="0.2">
      <c r="A42" s="6" t="s">
        <v>342</v>
      </c>
      <c r="B42" s="5" t="s">
        <v>279</v>
      </c>
      <c r="C42" s="90"/>
      <c r="D42" s="107">
        <f>投入係数表!AL42</f>
        <v>2.5401223877150447E-3</v>
      </c>
      <c r="E42" s="110">
        <f t="shared" si="9"/>
        <v>0.25401223877150447</v>
      </c>
      <c r="F42" s="85">
        <f>分析係数表!C45</f>
        <v>1</v>
      </c>
      <c r="G42" s="110">
        <f>E42*F42</f>
        <v>0.25401223877150447</v>
      </c>
      <c r="H42" s="110">
        <v>0.27344593197213213</v>
      </c>
      <c r="I42" s="110">
        <f>C42+H42</f>
        <v>0.27344593197213213</v>
      </c>
      <c r="J42" s="85">
        <f>分析係数表!G45</f>
        <v>0</v>
      </c>
      <c r="K42" s="111">
        <f>I42*J42</f>
        <v>0</v>
      </c>
      <c r="L42" s="79"/>
      <c r="M42" s="80"/>
      <c r="N42" s="81">
        <f>分析係数表!H45</f>
        <v>0</v>
      </c>
      <c r="O42" s="82">
        <f t="shared" si="3"/>
        <v>0</v>
      </c>
      <c r="P42" s="76">
        <f>分析係数表!C45</f>
        <v>1</v>
      </c>
      <c r="Q42" s="82">
        <f>O42*P42</f>
        <v>0</v>
      </c>
      <c r="R42" s="83">
        <v>2.8938990815760415E-2</v>
      </c>
      <c r="S42" s="84">
        <f>I42+R42</f>
        <v>0.30238492278789253</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107">
        <f>投入係数表!AL43</f>
        <v>4.5029442327675787E-3</v>
      </c>
      <c r="E43" s="110">
        <f t="shared" si="9"/>
        <v>0.45029442327675789</v>
      </c>
      <c r="F43" s="85">
        <f>分析係数表!C46</f>
        <v>1</v>
      </c>
      <c r="G43" s="110">
        <f>E43*F43</f>
        <v>0.45029442327675789</v>
      </c>
      <c r="H43" s="110">
        <v>0.49676283262406451</v>
      </c>
      <c r="I43" s="110">
        <f>C43+H43</f>
        <v>0.49676283262406451</v>
      </c>
      <c r="J43" s="85">
        <f>分析係数表!G46</f>
        <v>9.2759598041741824E-3</v>
      </c>
      <c r="K43" s="111">
        <f>I43*J43</f>
        <v>4.6079520676285297E-3</v>
      </c>
      <c r="L43" s="79"/>
      <c r="M43" s="80"/>
      <c r="N43" s="81">
        <f>分析係数表!H46</f>
        <v>9.0452357851660434E-2</v>
      </c>
      <c r="O43" s="82">
        <f t="shared" si="3"/>
        <v>2.2455833123682747</v>
      </c>
      <c r="P43" s="76">
        <f>分析係数表!C46</f>
        <v>1</v>
      </c>
      <c r="Q43" s="82">
        <f>O43*P43</f>
        <v>2.2455833123682747</v>
      </c>
      <c r="R43" s="83">
        <v>2.3065187301157226</v>
      </c>
      <c r="S43" s="84">
        <f>I43+R43</f>
        <v>2.8032815627397873</v>
      </c>
      <c r="T43" s="85">
        <f>分析係数表!F46</f>
        <v>0.31349308597440523</v>
      </c>
      <c r="U43" s="86">
        <f>S43*T43</f>
        <v>0.87880938795844921</v>
      </c>
      <c r="V43" s="87">
        <f>分析係数表!D46</f>
        <v>1.71777033410633E-4</v>
      </c>
      <c r="W43" s="167">
        <f>ROUND(S43*V43,0)</f>
        <v>0</v>
      </c>
      <c r="X43" s="76">
        <f>分析係数表!E46</f>
        <v>5.1533110023189901E-4</v>
      </c>
      <c r="Y43" s="166">
        <f>ROUND(S43*X43,0)</f>
        <v>0</v>
      </c>
    </row>
    <row r="44" spans="1:25" x14ac:dyDescent="0.2">
      <c r="A44" s="192">
        <v>40</v>
      </c>
      <c r="B44" s="14" t="s">
        <v>151</v>
      </c>
      <c r="C44" s="197">
        <f>SUM(C5:C43)</f>
        <v>100</v>
      </c>
      <c r="D44" s="108">
        <f>投入係数表!AL44</f>
        <v>0.38725320401801178</v>
      </c>
      <c r="E44" s="96">
        <f>SUM(E5:E43)</f>
        <v>38.725320401801184</v>
      </c>
      <c r="F44" s="98">
        <f>分析係数表!C47</f>
        <v>0.37574754530031729</v>
      </c>
      <c r="G44" s="96">
        <f>SUM(G5:G43)</f>
        <v>8.6891810750701559</v>
      </c>
      <c r="H44" s="96">
        <f>SUM(H5:H43)</f>
        <v>10.02964492620549</v>
      </c>
      <c r="I44" s="96">
        <f>SUM(I5:I43)</f>
        <v>110.02964492620551</v>
      </c>
      <c r="J44" s="98">
        <f>分析係数表!G47</f>
        <v>0.18377890112838052</v>
      </c>
      <c r="K44" s="112">
        <f>SUM(K5:K43)</f>
        <v>39.574088043700854</v>
      </c>
      <c r="L44" s="94">
        <f>最終需要_まとめ!$L$33</f>
        <v>0.62733333333333341</v>
      </c>
      <c r="M44" s="91">
        <f>K44*L44</f>
        <v>24.826144566081673</v>
      </c>
      <c r="N44" s="95">
        <f>分析係数表!H47</f>
        <v>1</v>
      </c>
      <c r="O44" s="96">
        <f>SUM(O5:O43)</f>
        <v>24.82614456608167</v>
      </c>
      <c r="P44" s="92">
        <f>分析係数表!C47</f>
        <v>0.37574754530031729</v>
      </c>
      <c r="Q44" s="96">
        <f>SUM(Q5:Q43)</f>
        <v>10.661461256636795</v>
      </c>
      <c r="R44" s="91">
        <f>SUM(R5:R43)</f>
        <v>12.686241952035418</v>
      </c>
      <c r="S44" s="97">
        <f>SUM(S5:S43)</f>
        <v>122.71588687824091</v>
      </c>
      <c r="T44" s="98">
        <f>分析係数表!F47</f>
        <v>0.42462652784065186</v>
      </c>
      <c r="U44" s="99">
        <f>SUM(U5:U43)</f>
        <v>71.435279393094646</v>
      </c>
      <c r="V44" s="100">
        <f>分析係数表!D47</f>
        <v>4.7224737186258234E-2</v>
      </c>
      <c r="W44" s="164">
        <f>SUM(W5:W43)</f>
        <v>13</v>
      </c>
      <c r="X44" s="92">
        <f>分析係数表!E47</f>
        <v>3.9558288483141357E-2</v>
      </c>
      <c r="Y44" s="165">
        <f>SUM(Y5:Y43)</f>
        <v>11</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398" t="str">
        <f>取引基本表!$E$1</f>
        <v>2015年赤穂市産業連関表</v>
      </c>
      <c r="H1" s="401"/>
      <c r="I1" s="401"/>
    </row>
    <row r="2" spans="1:25" x14ac:dyDescent="0.2">
      <c r="B2" s="3" t="s">
        <v>345</v>
      </c>
      <c r="S2" s="3" t="s">
        <v>153</v>
      </c>
      <c r="U2" s="64" t="s">
        <v>210</v>
      </c>
      <c r="W2" s="3" t="s">
        <v>130</v>
      </c>
      <c r="Y2" s="3" t="s">
        <v>154</v>
      </c>
    </row>
    <row r="3" spans="1:25" ht="44" x14ac:dyDescent="0.2">
      <c r="B3" s="65"/>
      <c r="C3" s="66" t="s">
        <v>228</v>
      </c>
      <c r="D3" s="66" t="s">
        <v>347</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投入係数表!AM5</f>
        <v>1.8274978650725877E-2</v>
      </c>
      <c r="E5" s="110">
        <f>$C$41*D5</f>
        <v>1.8274978650725877</v>
      </c>
      <c r="F5" s="85">
        <f>分析係数表!C8</f>
        <v>1</v>
      </c>
      <c r="G5" s="110">
        <f t="shared" ref="G5:G38" si="0">E5*F5</f>
        <v>1.8274978650725877</v>
      </c>
      <c r="H5" s="110">
        <f t="array" ref="H5:H43">MMULT(逆行列係数!C5:AO43,'37'!G5:G43)</f>
        <v>2.2248243074770069</v>
      </c>
      <c r="I5" s="110">
        <f t="shared" ref="I5:I38" si="1">C5+H5</f>
        <v>2.2248243074770069</v>
      </c>
      <c r="J5" s="85">
        <f>分析係数表!G8</f>
        <v>0.11972098922003804</v>
      </c>
      <c r="K5" s="111">
        <f t="shared" ref="K5:K38" si="2">I5*J5</f>
        <v>0.26635816693193337</v>
      </c>
      <c r="L5" s="79" t="s">
        <v>178</v>
      </c>
      <c r="M5" s="80" t="s">
        <v>178</v>
      </c>
      <c r="N5" s="81">
        <f>分析係数表!H8</f>
        <v>1.236323115495826E-2</v>
      </c>
      <c r="O5" s="82">
        <f t="shared" ref="O5:O43" si="3">$M$44*N5</f>
        <v>0.23463465905442774</v>
      </c>
      <c r="P5" s="76">
        <f>分析係数表!C8</f>
        <v>1</v>
      </c>
      <c r="Q5" s="82">
        <f t="shared" ref="Q5:Q38" si="4">O5*P5</f>
        <v>0.23463465905442774</v>
      </c>
      <c r="R5" s="83">
        <f t="array" ref="R5:R43">MMULT(逆行列係数!C5:AO43,'37'!Q5:Q43)</f>
        <v>0.3137003988120704</v>
      </c>
      <c r="S5" s="84">
        <f t="shared" ref="S5:S38" si="5">I5+R5</f>
        <v>2.5385247062890772</v>
      </c>
      <c r="T5" s="85">
        <f>分析係数表!F8</f>
        <v>0.45136334812935952</v>
      </c>
      <c r="U5" s="86">
        <f t="shared" ref="U5:U38" si="6">S5*T5</f>
        <v>1.1457970107397368</v>
      </c>
      <c r="V5" s="87">
        <f>分析係数表!D8</f>
        <v>6.2777425491439443E-2</v>
      </c>
      <c r="W5" s="88">
        <f t="shared" ref="W5:W38" si="7">ROUND(S5*V5,0)</f>
        <v>0</v>
      </c>
      <c r="X5" s="76">
        <f>分析係数表!E8</f>
        <v>5.7324032974001266E-2</v>
      </c>
      <c r="Y5" s="89">
        <f t="shared" ref="Y5:Y38" si="8">ROUND(S5*X5,0)</f>
        <v>0</v>
      </c>
    </row>
    <row r="6" spans="1:25" x14ac:dyDescent="0.2">
      <c r="A6" s="6" t="s">
        <v>220</v>
      </c>
      <c r="B6" s="5" t="s">
        <v>266</v>
      </c>
      <c r="C6" s="90"/>
      <c r="D6" s="107">
        <f>投入係数表!AM6</f>
        <v>1.0816965556504413E-3</v>
      </c>
      <c r="E6" s="110">
        <f t="shared" ref="E6:E43" si="9">$C$41*D6</f>
        <v>0.10816965556504413</v>
      </c>
      <c r="F6" s="85">
        <f>分析係数表!C9</f>
        <v>2.7906976744186074E-2</v>
      </c>
      <c r="G6" s="110">
        <f t="shared" si="0"/>
        <v>3.018688062280304E-3</v>
      </c>
      <c r="H6" s="110">
        <v>3.1631853689908476E-3</v>
      </c>
      <c r="I6" s="110">
        <f t="shared" si="1"/>
        <v>3.1631853689908476E-3</v>
      </c>
      <c r="J6" s="85">
        <f>分析係数表!G9</f>
        <v>0.2857142857142857</v>
      </c>
      <c r="K6" s="111">
        <f t="shared" si="2"/>
        <v>9.0376724828309925E-4</v>
      </c>
      <c r="L6" s="79"/>
      <c r="M6" s="80"/>
      <c r="N6" s="81">
        <f>分析係数表!H9</f>
        <v>6.5322433452770924E-4</v>
      </c>
      <c r="O6" s="82">
        <f t="shared" si="3"/>
        <v>1.2397169242968988E-2</v>
      </c>
      <c r="P6" s="76">
        <f>分析係数表!C9</f>
        <v>2.7906976744186074E-2</v>
      </c>
      <c r="Q6" s="82">
        <f t="shared" si="4"/>
        <v>3.4596751375727444E-4</v>
      </c>
      <c r="R6" s="83">
        <v>4.1068687259870391E-4</v>
      </c>
      <c r="S6" s="84">
        <f t="shared" si="5"/>
        <v>3.5738722415895514E-3</v>
      </c>
      <c r="T6" s="85">
        <f>分析係数表!F9</f>
        <v>0.7142857142857143</v>
      </c>
      <c r="U6" s="86">
        <f t="shared" si="6"/>
        <v>2.5527658868496794E-3</v>
      </c>
      <c r="V6" s="87">
        <f>分析係数表!D9</f>
        <v>0</v>
      </c>
      <c r="W6" s="88">
        <f t="shared" si="7"/>
        <v>0</v>
      </c>
      <c r="X6" s="76">
        <f>分析係数表!E9</f>
        <v>0</v>
      </c>
      <c r="Y6" s="89">
        <f t="shared" si="8"/>
        <v>0</v>
      </c>
    </row>
    <row r="7" spans="1:25" x14ac:dyDescent="0.2">
      <c r="A7" s="6" t="s">
        <v>221</v>
      </c>
      <c r="B7" s="5" t="s">
        <v>267</v>
      </c>
      <c r="C7" s="90"/>
      <c r="D7" s="107">
        <f>投入係数表!AM7</f>
        <v>4.0421292342727013E-3</v>
      </c>
      <c r="E7" s="110">
        <f t="shared" si="9"/>
        <v>0.40421292342727011</v>
      </c>
      <c r="F7" s="85">
        <f>分析係数表!C10</f>
        <v>1</v>
      </c>
      <c r="G7" s="110">
        <f t="shared" si="0"/>
        <v>0.40421292342727011</v>
      </c>
      <c r="H7" s="110">
        <v>0.44437611734490645</v>
      </c>
      <c r="I7" s="110">
        <f t="shared" si="1"/>
        <v>0.44437611734490645</v>
      </c>
      <c r="J7" s="85">
        <f>分析係数表!G10</f>
        <v>0.17979610750695088</v>
      </c>
      <c r="K7" s="111">
        <f t="shared" si="2"/>
        <v>7.9897096167666215E-2</v>
      </c>
      <c r="L7" s="79"/>
      <c r="M7" s="80"/>
      <c r="N7" s="81">
        <f>分析係数表!H10</f>
        <v>1.2488112277735618E-3</v>
      </c>
      <c r="O7" s="82">
        <f t="shared" si="3"/>
        <v>2.3700470611558361E-2</v>
      </c>
      <c r="P7" s="76">
        <f>分析係数表!C10</f>
        <v>1</v>
      </c>
      <c r="Q7" s="82">
        <f t="shared" si="4"/>
        <v>2.3700470611558361E-2</v>
      </c>
      <c r="R7" s="83">
        <v>3.4561998793254278E-2</v>
      </c>
      <c r="S7" s="84">
        <f t="shared" si="5"/>
        <v>0.47893811613816073</v>
      </c>
      <c r="T7" s="85">
        <f>分析係数表!F10</f>
        <v>0.51899907321594063</v>
      </c>
      <c r="U7" s="86">
        <f t="shared" si="6"/>
        <v>0.24856843840349396</v>
      </c>
      <c r="V7" s="87">
        <f>分析係数表!D10</f>
        <v>9.8239110287303061E-2</v>
      </c>
      <c r="W7" s="88">
        <f t="shared" si="7"/>
        <v>0</v>
      </c>
      <c r="X7" s="76">
        <f>分析係数表!E10</f>
        <v>2.9657089898053754E-2</v>
      </c>
      <c r="Y7" s="89">
        <f t="shared" si="8"/>
        <v>0</v>
      </c>
    </row>
    <row r="8" spans="1:25" x14ac:dyDescent="0.2">
      <c r="A8" s="6" t="s">
        <v>222</v>
      </c>
      <c r="B8" s="5" t="s">
        <v>27</v>
      </c>
      <c r="C8" s="90"/>
      <c r="D8" s="107">
        <f>投入係数表!AM8</f>
        <v>0</v>
      </c>
      <c r="E8" s="110">
        <f t="shared" si="9"/>
        <v>0</v>
      </c>
      <c r="F8" s="85">
        <f>分析係数表!C11</f>
        <v>4.7758906908440535E-3</v>
      </c>
      <c r="G8" s="110">
        <f t="shared" si="0"/>
        <v>0</v>
      </c>
      <c r="H8" s="110">
        <v>6.9619124975921634E-3</v>
      </c>
      <c r="I8" s="110">
        <f t="shared" si="1"/>
        <v>6.9619124975921634E-3</v>
      </c>
      <c r="J8" s="85">
        <f>分析係数表!G11</f>
        <v>0.34306569343065696</v>
      </c>
      <c r="K8" s="111">
        <f t="shared" si="2"/>
        <v>2.3883933385900123E-3</v>
      </c>
      <c r="L8" s="79"/>
      <c r="M8" s="80"/>
      <c r="N8" s="81">
        <f>分析係数表!H11</f>
        <v>-1.9212480427285565E-5</v>
      </c>
      <c r="O8" s="82">
        <f t="shared" si="3"/>
        <v>-3.646226247932055E-4</v>
      </c>
      <c r="P8" s="76">
        <f>分析係数表!C11</f>
        <v>4.7758906908440535E-3</v>
      </c>
      <c r="Q8" s="82">
        <f t="shared" si="4"/>
        <v>-1.7413977994209944E-6</v>
      </c>
      <c r="R8" s="83">
        <v>1.0619624636475328E-3</v>
      </c>
      <c r="S8" s="84">
        <f t="shared" si="5"/>
        <v>8.0238749612396958E-3</v>
      </c>
      <c r="T8" s="85">
        <f>分析係数表!F11</f>
        <v>0.56569343065693434</v>
      </c>
      <c r="U8" s="86">
        <f t="shared" si="6"/>
        <v>4.5390533539859598E-3</v>
      </c>
      <c r="V8" s="87">
        <f>分析係数表!D11</f>
        <v>8.0291970802919707E-2</v>
      </c>
      <c r="W8" s="88">
        <f t="shared" si="7"/>
        <v>0</v>
      </c>
      <c r="X8" s="76">
        <f>分析係数表!E11</f>
        <v>6.9343065693430656E-2</v>
      </c>
      <c r="Y8" s="89">
        <f t="shared" si="8"/>
        <v>0</v>
      </c>
    </row>
    <row r="9" spans="1:25" x14ac:dyDescent="0.2">
      <c r="A9" s="6" t="s">
        <v>223</v>
      </c>
      <c r="B9" s="5" t="s">
        <v>191</v>
      </c>
      <c r="C9" s="90"/>
      <c r="D9" s="107">
        <f>投入係数表!AM9</f>
        <v>0.13623683461428979</v>
      </c>
      <c r="E9" s="110">
        <f t="shared" si="9"/>
        <v>13.623683461428978</v>
      </c>
      <c r="F9" s="85">
        <f>分析係数表!C12</f>
        <v>2.7665742374590407E-2</v>
      </c>
      <c r="G9" s="110">
        <f t="shared" si="0"/>
        <v>0.37690931683686218</v>
      </c>
      <c r="H9" s="110">
        <v>0.3919011838549124</v>
      </c>
      <c r="I9" s="110">
        <f t="shared" si="1"/>
        <v>0.3919011838549124</v>
      </c>
      <c r="J9" s="85">
        <f>分析係数表!G12</f>
        <v>0.13175675675675674</v>
      </c>
      <c r="K9" s="111">
        <f t="shared" si="2"/>
        <v>5.1635628953856698E-2</v>
      </c>
      <c r="L9" s="79"/>
      <c r="M9" s="80"/>
      <c r="N9" s="81">
        <f>分析係数表!H12</f>
        <v>9.8185381223642884E-2</v>
      </c>
      <c r="O9" s="82">
        <f t="shared" si="3"/>
        <v>1.8634039240056768</v>
      </c>
      <c r="P9" s="76">
        <f>分析係数表!C12</f>
        <v>2.7665742374590407E-2</v>
      </c>
      <c r="Q9" s="82">
        <f t="shared" si="4"/>
        <v>5.1552452901341896E-2</v>
      </c>
      <c r="R9" s="83">
        <v>5.7908132306948211E-2</v>
      </c>
      <c r="S9" s="84">
        <f t="shared" si="5"/>
        <v>0.4498093161618606</v>
      </c>
      <c r="T9" s="85">
        <f>分析係数表!F12</f>
        <v>0.37027027027027026</v>
      </c>
      <c r="U9" s="86">
        <f t="shared" si="6"/>
        <v>0.16655101706533756</v>
      </c>
      <c r="V9" s="87">
        <f>分析係数表!D12</f>
        <v>5.1576576576576577E-2</v>
      </c>
      <c r="W9" s="88">
        <f t="shared" si="7"/>
        <v>0</v>
      </c>
      <c r="X9" s="76">
        <f>分析係数表!E12</f>
        <v>4.954954954954955E-2</v>
      </c>
      <c r="Y9" s="89">
        <f t="shared" si="8"/>
        <v>0</v>
      </c>
    </row>
    <row r="10" spans="1:25" x14ac:dyDescent="0.2">
      <c r="A10" s="6" t="s">
        <v>224</v>
      </c>
      <c r="B10" s="5" t="s">
        <v>28</v>
      </c>
      <c r="C10" s="90"/>
      <c r="D10" s="107">
        <f>投入係数表!AM10</f>
        <v>4.3267862226017651E-3</v>
      </c>
      <c r="E10" s="110">
        <f t="shared" si="9"/>
        <v>0.4326786222601765</v>
      </c>
      <c r="F10" s="85">
        <f>分析係数表!C13</f>
        <v>0</v>
      </c>
      <c r="G10" s="110">
        <f t="shared" si="0"/>
        <v>0</v>
      </c>
      <c r="H10" s="110">
        <v>0</v>
      </c>
      <c r="I10" s="110">
        <f t="shared" si="1"/>
        <v>0</v>
      </c>
      <c r="J10" s="85">
        <f>分析係数表!G13</f>
        <v>0.24516960068699012</v>
      </c>
      <c r="K10" s="111">
        <f t="shared" si="2"/>
        <v>0</v>
      </c>
      <c r="L10" s="79"/>
      <c r="M10" s="80"/>
      <c r="N10" s="81">
        <f>分析係数表!H13</f>
        <v>1.522589073862381E-2</v>
      </c>
      <c r="O10" s="82">
        <f t="shared" si="3"/>
        <v>0.28896343014861536</v>
      </c>
      <c r="P10" s="76">
        <f>分析係数表!C13</f>
        <v>0</v>
      </c>
      <c r="Q10" s="82">
        <f t="shared" si="4"/>
        <v>0</v>
      </c>
      <c r="R10" s="83">
        <v>0</v>
      </c>
      <c r="S10" s="84">
        <f t="shared" si="5"/>
        <v>0</v>
      </c>
      <c r="T10" s="85">
        <f>分析係数表!F13</f>
        <v>0.38299699441820523</v>
      </c>
      <c r="U10" s="86">
        <f t="shared" si="6"/>
        <v>0</v>
      </c>
      <c r="V10" s="87">
        <f>分析係数表!D13</f>
        <v>0.13954486904250751</v>
      </c>
      <c r="W10" s="88">
        <f t="shared" si="7"/>
        <v>0</v>
      </c>
      <c r="X10" s="76">
        <f>分析係数表!E13</f>
        <v>0.1348218119364534</v>
      </c>
      <c r="Y10" s="89">
        <f t="shared" si="8"/>
        <v>0</v>
      </c>
    </row>
    <row r="11" spans="1:25" x14ac:dyDescent="0.2">
      <c r="A11" s="6" t="s">
        <v>225</v>
      </c>
      <c r="B11" s="5" t="s">
        <v>268</v>
      </c>
      <c r="C11" s="90"/>
      <c r="D11" s="107">
        <f>投入係数表!AM11</f>
        <v>6.0347281525761458E-3</v>
      </c>
      <c r="E11" s="110">
        <f t="shared" si="9"/>
        <v>0.60347281525761454</v>
      </c>
      <c r="F11" s="85">
        <f>分析係数表!C14</f>
        <v>8.758537565287261E-2</v>
      </c>
      <c r="G11" s="110">
        <f t="shared" si="0"/>
        <v>5.2855393220634761E-2</v>
      </c>
      <c r="H11" s="110">
        <v>8.3505076193361699E-2</v>
      </c>
      <c r="I11" s="110">
        <f t="shared" si="1"/>
        <v>8.3505076193361699E-2</v>
      </c>
      <c r="J11" s="85">
        <f>分析係数表!G14</f>
        <v>0.1675092686215032</v>
      </c>
      <c r="K11" s="111">
        <f t="shared" si="2"/>
        <v>1.3987874239332917E-2</v>
      </c>
      <c r="L11" s="79"/>
      <c r="M11" s="80"/>
      <c r="N11" s="81">
        <f>分析係数表!H14</f>
        <v>1.2392049875599189E-3</v>
      </c>
      <c r="O11" s="82">
        <f t="shared" si="3"/>
        <v>2.3518159299161755E-2</v>
      </c>
      <c r="P11" s="76">
        <f>分析係数表!C14</f>
        <v>8.758537565287261E-2</v>
      </c>
      <c r="Q11" s="82">
        <f t="shared" si="4"/>
        <v>2.0598468168811813E-3</v>
      </c>
      <c r="R11" s="83">
        <v>2.44209156409156E-2</v>
      </c>
      <c r="S11" s="84">
        <f t="shared" si="5"/>
        <v>0.1079259918342773</v>
      </c>
      <c r="T11" s="85">
        <f>分析係数表!F14</f>
        <v>0.31985170205594876</v>
      </c>
      <c r="U11" s="86">
        <f t="shared" si="6"/>
        <v>3.452031218427002E-2</v>
      </c>
      <c r="V11" s="87">
        <f>分析係数表!D14</f>
        <v>3.3704078193461412E-2</v>
      </c>
      <c r="W11" s="88">
        <f t="shared" si="7"/>
        <v>0</v>
      </c>
      <c r="X11" s="76">
        <f>分析係数表!E14</f>
        <v>2.8985507246376812E-2</v>
      </c>
      <c r="Y11" s="89">
        <f t="shared" si="8"/>
        <v>0</v>
      </c>
    </row>
    <row r="12" spans="1:25" x14ac:dyDescent="0.2">
      <c r="A12" s="6" t="s">
        <v>226</v>
      </c>
      <c r="B12" s="5" t="s">
        <v>29</v>
      </c>
      <c r="C12" s="90"/>
      <c r="D12" s="107">
        <f>投入係数表!AM12</f>
        <v>5.180757187588955E-3</v>
      </c>
      <c r="E12" s="110">
        <f t="shared" si="9"/>
        <v>0.51807571875889546</v>
      </c>
      <c r="F12" s="85">
        <f>分析係数表!C15</f>
        <v>0</v>
      </c>
      <c r="G12" s="110">
        <f t="shared" si="0"/>
        <v>0</v>
      </c>
      <c r="H12" s="110">
        <v>0</v>
      </c>
      <c r="I12" s="110">
        <f t="shared" si="1"/>
        <v>0</v>
      </c>
      <c r="J12" s="85">
        <f>分析係数表!G15</f>
        <v>9.5604813172894237E-2</v>
      </c>
      <c r="K12" s="111">
        <f t="shared" si="2"/>
        <v>0</v>
      </c>
      <c r="L12" s="79"/>
      <c r="M12" s="80"/>
      <c r="N12" s="81">
        <f>分析係数表!H15</f>
        <v>9.0490782812515016E-3</v>
      </c>
      <c r="O12" s="82">
        <f t="shared" si="3"/>
        <v>0.17173725627759981</v>
      </c>
      <c r="P12" s="76">
        <f>分析係数表!C15</f>
        <v>0</v>
      </c>
      <c r="Q12" s="82">
        <f t="shared" si="4"/>
        <v>0</v>
      </c>
      <c r="R12" s="83">
        <v>0</v>
      </c>
      <c r="S12" s="84">
        <f t="shared" si="5"/>
        <v>0</v>
      </c>
      <c r="T12" s="85">
        <f>分析係数表!F15</f>
        <v>0.30347055098163395</v>
      </c>
      <c r="U12" s="86">
        <f t="shared" si="6"/>
        <v>0</v>
      </c>
      <c r="V12" s="87">
        <f>分析係数表!D15</f>
        <v>2.4585180493983533E-2</v>
      </c>
      <c r="W12" s="88">
        <f t="shared" si="7"/>
        <v>0</v>
      </c>
      <c r="X12" s="76">
        <f>分析係数表!E15</f>
        <v>2.2317922735908803E-2</v>
      </c>
      <c r="Y12" s="89">
        <f t="shared" si="8"/>
        <v>0</v>
      </c>
    </row>
    <row r="13" spans="1:25" x14ac:dyDescent="0.2">
      <c r="A13" s="6" t="s">
        <v>227</v>
      </c>
      <c r="B13" s="5" t="s">
        <v>30</v>
      </c>
      <c r="C13" s="90"/>
      <c r="D13" s="107">
        <f>投入係数表!AM13</f>
        <v>5.1238257899231428E-3</v>
      </c>
      <c r="E13" s="110">
        <f t="shared" si="9"/>
        <v>0.51238257899231432</v>
      </c>
      <c r="F13" s="85">
        <f>分析係数表!C16</f>
        <v>0.11006875655518</v>
      </c>
      <c r="G13" s="110">
        <f t="shared" si="0"/>
        <v>5.6397313350220329E-2</v>
      </c>
      <c r="H13" s="110">
        <v>9.9967239031446595E-2</v>
      </c>
      <c r="I13" s="110">
        <f t="shared" si="1"/>
        <v>9.9967239031446595E-2</v>
      </c>
      <c r="J13" s="85">
        <f>分析係数表!G16</f>
        <v>3.3349328214971212E-2</v>
      </c>
      <c r="K13" s="111">
        <f t="shared" si="2"/>
        <v>3.3338402652041935E-3</v>
      </c>
      <c r="L13" s="79"/>
      <c r="M13" s="80"/>
      <c r="N13" s="81">
        <f>分析係数表!H16</f>
        <v>1.7877213037589219E-2</v>
      </c>
      <c r="O13" s="82">
        <f t="shared" si="3"/>
        <v>0.33928135237007773</v>
      </c>
      <c r="P13" s="76">
        <f>分析係数表!C16</f>
        <v>0.11006875655518</v>
      </c>
      <c r="Q13" s="82">
        <f t="shared" si="4"/>
        <v>3.7344276577734328E-2</v>
      </c>
      <c r="R13" s="83">
        <v>4.853596765393426E-2</v>
      </c>
      <c r="S13" s="84">
        <f t="shared" si="5"/>
        <v>0.14850320668538086</v>
      </c>
      <c r="T13" s="85">
        <f>分析係数表!F16</f>
        <v>0.28862763915547024</v>
      </c>
      <c r="U13" s="86">
        <f t="shared" si="6"/>
        <v>4.2862129952618323E-2</v>
      </c>
      <c r="V13" s="87">
        <f>分析係数表!D16</f>
        <v>1.6314779270633396E-2</v>
      </c>
      <c r="W13" s="88">
        <f t="shared" si="7"/>
        <v>0</v>
      </c>
      <c r="X13" s="76">
        <f>分析係数表!E16</f>
        <v>1.6554702495201537E-2</v>
      </c>
      <c r="Y13" s="89">
        <f t="shared" si="8"/>
        <v>0</v>
      </c>
    </row>
    <row r="14" spans="1:25" x14ac:dyDescent="0.2">
      <c r="A14" s="6" t="s">
        <v>2</v>
      </c>
      <c r="B14" s="5" t="s">
        <v>365</v>
      </c>
      <c r="C14" s="90"/>
      <c r="D14" s="107">
        <f>投入係数表!AM14</f>
        <v>3.4158838599487617E-3</v>
      </c>
      <c r="E14" s="110">
        <f t="shared" si="9"/>
        <v>0.34158838599487618</v>
      </c>
      <c r="F14" s="85">
        <f>分析係数表!C17</f>
        <v>0.13914449142004481</v>
      </c>
      <c r="G14" s="110">
        <f t="shared" si="0"/>
        <v>4.7530142244251006E-2</v>
      </c>
      <c r="H14" s="110">
        <v>7.9233934740949571E-2</v>
      </c>
      <c r="I14" s="110">
        <f t="shared" si="1"/>
        <v>7.9233934740949571E-2</v>
      </c>
      <c r="J14" s="85">
        <f>分析係数表!G17</f>
        <v>0.21214924452667283</v>
      </c>
      <c r="K14" s="111">
        <f t="shared" si="2"/>
        <v>1.6809419396168149E-2</v>
      </c>
      <c r="L14" s="79"/>
      <c r="M14" s="80"/>
      <c r="N14" s="81">
        <f>分析係数表!H17</f>
        <v>3.1124218292202617E-3</v>
      </c>
      <c r="O14" s="82">
        <f t="shared" si="3"/>
        <v>5.9068865216499296E-2</v>
      </c>
      <c r="P14" s="76">
        <f>分析係数表!C17</f>
        <v>0.13914449142004481</v>
      </c>
      <c r="Q14" s="82">
        <f t="shared" si="4"/>
        <v>8.2191072093089693E-3</v>
      </c>
      <c r="R14" s="83">
        <v>2.1837421496420414E-2</v>
      </c>
      <c r="S14" s="84">
        <f t="shared" si="5"/>
        <v>0.10107135623736999</v>
      </c>
      <c r="T14" s="85">
        <f>分析係数表!F17</f>
        <v>0.32223250077089116</v>
      </c>
      <c r="U14" s="86">
        <f t="shared" si="6"/>
        <v>3.2568475876673338E-2</v>
      </c>
      <c r="V14" s="87">
        <f>分析係数表!D17</f>
        <v>3.12981806968856E-2</v>
      </c>
      <c r="W14" s="88">
        <f t="shared" si="7"/>
        <v>0</v>
      </c>
      <c r="X14" s="76">
        <f>分析係数表!E17</f>
        <v>2.8677150786308975E-2</v>
      </c>
      <c r="Y14" s="89">
        <f t="shared" si="8"/>
        <v>0</v>
      </c>
    </row>
    <row r="15" spans="1:25" x14ac:dyDescent="0.2">
      <c r="A15" s="6" t="s">
        <v>3</v>
      </c>
      <c r="B15" s="5" t="s">
        <v>31</v>
      </c>
      <c r="C15" s="90"/>
      <c r="D15" s="107">
        <f>投入係数表!AM15</f>
        <v>1.4232849416453174E-3</v>
      </c>
      <c r="E15" s="110">
        <f t="shared" si="9"/>
        <v>0.14232849416453175</v>
      </c>
      <c r="F15" s="85">
        <f>分析係数表!C18</f>
        <v>1</v>
      </c>
      <c r="G15" s="110">
        <f t="shared" si="0"/>
        <v>0.14232849416453175</v>
      </c>
      <c r="H15" s="110">
        <v>0.22649228595916837</v>
      </c>
      <c r="I15" s="110">
        <f t="shared" si="1"/>
        <v>0.22649228595916837</v>
      </c>
      <c r="J15" s="85">
        <f>分析係数表!G18</f>
        <v>0.2156836946153087</v>
      </c>
      <c r="K15" s="111">
        <f t="shared" si="2"/>
        <v>4.8850693037540444E-2</v>
      </c>
      <c r="L15" s="79"/>
      <c r="M15" s="80"/>
      <c r="N15" s="81">
        <f>分析係数表!H18</f>
        <v>4.8031201068213914E-4</v>
      </c>
      <c r="O15" s="82">
        <f t="shared" si="3"/>
        <v>9.1155656198301377E-3</v>
      </c>
      <c r="P15" s="76">
        <f>分析係数表!C18</f>
        <v>1</v>
      </c>
      <c r="Q15" s="82">
        <f t="shared" si="4"/>
        <v>9.1155656198301377E-3</v>
      </c>
      <c r="R15" s="83">
        <v>3.5268469682044064E-2</v>
      </c>
      <c r="S15" s="84">
        <f t="shared" si="5"/>
        <v>0.26176075564121243</v>
      </c>
      <c r="T15" s="85">
        <f>分析係数表!F18</f>
        <v>0.45886648465511004</v>
      </c>
      <c r="U15" s="86">
        <f t="shared" si="6"/>
        <v>0.12011323776174841</v>
      </c>
      <c r="V15" s="87">
        <f>分析係数表!D18</f>
        <v>2.7301733495608698E-2</v>
      </c>
      <c r="W15" s="88">
        <f t="shared" si="7"/>
        <v>0</v>
      </c>
      <c r="X15" s="76">
        <f>分析係数表!E18</f>
        <v>2.9308246439261866E-2</v>
      </c>
      <c r="Y15" s="89">
        <f t="shared" si="8"/>
        <v>0</v>
      </c>
    </row>
    <row r="16" spans="1:25" x14ac:dyDescent="0.2">
      <c r="A16" s="6" t="s">
        <v>4</v>
      </c>
      <c r="B16" s="5" t="s">
        <v>32</v>
      </c>
      <c r="C16" s="90"/>
      <c r="D16" s="107">
        <f>投入係数表!AM16</f>
        <v>0</v>
      </c>
      <c r="E16" s="110">
        <f t="shared" si="9"/>
        <v>0</v>
      </c>
      <c r="F16" s="85">
        <f>分析係数表!C19</f>
        <v>0.27592808390211421</v>
      </c>
      <c r="G16" s="110">
        <f t="shared" si="0"/>
        <v>0</v>
      </c>
      <c r="H16" s="110">
        <v>1.1531485178692657E-2</v>
      </c>
      <c r="I16" s="110">
        <f t="shared" si="1"/>
        <v>1.1531485178692657E-2</v>
      </c>
      <c r="J16" s="85">
        <f>分析係数表!G19</f>
        <v>5.7631973809848587E-2</v>
      </c>
      <c r="K16" s="111">
        <f t="shared" si="2"/>
        <v>6.6458225180707241E-4</v>
      </c>
      <c r="L16" s="79"/>
      <c r="M16" s="80"/>
      <c r="N16" s="81">
        <f>分析係数表!H19</f>
        <v>-1.2488112277735618E-4</v>
      </c>
      <c r="O16" s="82">
        <f t="shared" si="3"/>
        <v>-2.3700470611558362E-3</v>
      </c>
      <c r="P16" s="76">
        <f>分析係数表!C19</f>
        <v>0.27592808390211421</v>
      </c>
      <c r="Q16" s="82">
        <f t="shared" si="4"/>
        <v>-6.539625443425668E-4</v>
      </c>
      <c r="R16" s="83">
        <v>6.8707307703147775E-3</v>
      </c>
      <c r="S16" s="84">
        <f t="shared" si="5"/>
        <v>1.8402215949007435E-2</v>
      </c>
      <c r="T16" s="85">
        <f>分析係数表!F19</f>
        <v>0.23987177738371299</v>
      </c>
      <c r="U16" s="86">
        <f t="shared" si="6"/>
        <v>4.4141722474873241E-3</v>
      </c>
      <c r="V16" s="87">
        <f>分析係数表!D19</f>
        <v>7.502387123175556E-4</v>
      </c>
      <c r="W16" s="88">
        <f t="shared" si="7"/>
        <v>0</v>
      </c>
      <c r="X16" s="76">
        <f>分析係数表!E19</f>
        <v>8.1844223161915155E-4</v>
      </c>
      <c r="Y16" s="89">
        <f t="shared" si="8"/>
        <v>0</v>
      </c>
    </row>
    <row r="17" spans="1:25" x14ac:dyDescent="0.2">
      <c r="A17" s="6" t="s">
        <v>5</v>
      </c>
      <c r="B17" s="5" t="s">
        <v>33</v>
      </c>
      <c r="C17" s="90"/>
      <c r="D17" s="107">
        <f>投入係数表!AM17</f>
        <v>3.4158838599487618E-4</v>
      </c>
      <c r="E17" s="110">
        <f t="shared" si="9"/>
        <v>3.4158838599487616E-2</v>
      </c>
      <c r="F17" s="85">
        <f>分析係数表!C20</f>
        <v>2.5484643868438295E-2</v>
      </c>
      <c r="G17" s="110">
        <f t="shared" si="0"/>
        <v>8.7052583666740542E-4</v>
      </c>
      <c r="H17" s="110">
        <v>1.7748354537898314E-3</v>
      </c>
      <c r="I17" s="110">
        <f t="shared" si="1"/>
        <v>1.7748354537898314E-3</v>
      </c>
      <c r="J17" s="85">
        <f>分析係数表!G20</f>
        <v>9.947643979057591E-2</v>
      </c>
      <c r="K17" s="111">
        <f t="shared" si="2"/>
        <v>1.7655431215710365E-4</v>
      </c>
      <c r="L17" s="79"/>
      <c r="M17" s="80"/>
      <c r="N17" s="81">
        <f>分析係数表!H20</f>
        <v>5.9558689324585256E-4</v>
      </c>
      <c r="O17" s="82">
        <f t="shared" si="3"/>
        <v>1.1303301368589373E-2</v>
      </c>
      <c r="P17" s="76">
        <f>分析係数表!C20</f>
        <v>2.5484643868438295E-2</v>
      </c>
      <c r="Q17" s="82">
        <f t="shared" si="4"/>
        <v>2.8806060991613136E-4</v>
      </c>
      <c r="R17" s="83">
        <v>1.1765599927851785E-3</v>
      </c>
      <c r="S17" s="84">
        <f t="shared" si="5"/>
        <v>2.9513954465750099E-3</v>
      </c>
      <c r="T17" s="85">
        <f>分析係数表!F20</f>
        <v>0.22338568935427575</v>
      </c>
      <c r="U17" s="86">
        <f t="shared" si="6"/>
        <v>6.5929950639022914E-4</v>
      </c>
      <c r="V17" s="87">
        <f>分析係数表!D20</f>
        <v>0.15532286212914484</v>
      </c>
      <c r="W17" s="88">
        <f t="shared" si="7"/>
        <v>0</v>
      </c>
      <c r="X17" s="76">
        <f>分析係数表!E20</f>
        <v>0.17102966841186737</v>
      </c>
      <c r="Y17" s="89">
        <f t="shared" si="8"/>
        <v>0</v>
      </c>
    </row>
    <row r="18" spans="1:25" x14ac:dyDescent="0.2">
      <c r="A18" s="6" t="s">
        <v>6</v>
      </c>
      <c r="B18" s="5" t="s">
        <v>34</v>
      </c>
      <c r="C18" s="90"/>
      <c r="D18" s="107">
        <f>投入係数表!AM18</f>
        <v>1.9356675206376316E-3</v>
      </c>
      <c r="E18" s="110">
        <f t="shared" si="9"/>
        <v>0.19356675206376317</v>
      </c>
      <c r="F18" s="85">
        <f>分析係数表!C21</f>
        <v>0.22087867795243854</v>
      </c>
      <c r="G18" s="110">
        <f t="shared" si="0"/>
        <v>4.2754768291391465E-2</v>
      </c>
      <c r="H18" s="110">
        <v>6.2065029270502635E-2</v>
      </c>
      <c r="I18" s="110">
        <f t="shared" si="1"/>
        <v>6.2065029270502635E-2</v>
      </c>
      <c r="J18" s="85">
        <f>分析係数表!G21</f>
        <v>0.28511270745603173</v>
      </c>
      <c r="K18" s="111">
        <f t="shared" si="2"/>
        <v>1.7695528533650865E-2</v>
      </c>
      <c r="L18" s="79"/>
      <c r="M18" s="80"/>
      <c r="N18" s="81">
        <f>分析係数表!H21</f>
        <v>9.8944274200520651E-4</v>
      </c>
      <c r="O18" s="82">
        <f t="shared" si="3"/>
        <v>1.8778065176850083E-2</v>
      </c>
      <c r="P18" s="76">
        <f>分析係数表!C21</f>
        <v>0.22087867795243854</v>
      </c>
      <c r="Q18" s="82">
        <f t="shared" si="4"/>
        <v>4.1476742107673702E-3</v>
      </c>
      <c r="R18" s="83">
        <v>1.2596774282450872E-2</v>
      </c>
      <c r="S18" s="84">
        <f t="shared" si="5"/>
        <v>7.4661803552953501E-2</v>
      </c>
      <c r="T18" s="85">
        <f>分析係数表!F21</f>
        <v>0.42531582858558337</v>
      </c>
      <c r="U18" s="86">
        <f t="shared" si="6"/>
        <v>3.1754846841818472E-2</v>
      </c>
      <c r="V18" s="87">
        <f>分析係数表!D21</f>
        <v>6.1431756254644539E-2</v>
      </c>
      <c r="W18" s="88">
        <f t="shared" si="7"/>
        <v>0</v>
      </c>
      <c r="X18" s="76">
        <f>分析係数表!E21</f>
        <v>5.1523408471637354E-2</v>
      </c>
      <c r="Y18" s="89">
        <f t="shared" si="8"/>
        <v>0</v>
      </c>
    </row>
    <row r="19" spans="1:25" x14ac:dyDescent="0.2">
      <c r="A19" s="6" t="s">
        <v>7</v>
      </c>
      <c r="B19" s="5" t="s">
        <v>269</v>
      </c>
      <c r="C19" s="90"/>
      <c r="D19" s="107">
        <f>投入係数表!AM19</f>
        <v>0</v>
      </c>
      <c r="E19" s="110">
        <f t="shared" si="9"/>
        <v>0</v>
      </c>
      <c r="F19" s="85">
        <f>分析係数表!C22</f>
        <v>2.2900763358778664E-2</v>
      </c>
      <c r="G19" s="110">
        <f t="shared" si="0"/>
        <v>0</v>
      </c>
      <c r="H19" s="110">
        <v>7.5139299674894329E-4</v>
      </c>
      <c r="I19" s="110">
        <f t="shared" si="1"/>
        <v>7.5139299674894329E-4</v>
      </c>
      <c r="J19" s="85">
        <f>分析係数表!G22</f>
        <v>0.19537275064267351</v>
      </c>
      <c r="K19" s="111">
        <f t="shared" si="2"/>
        <v>1.4680171658848249E-4</v>
      </c>
      <c r="L19" s="79"/>
      <c r="M19" s="80"/>
      <c r="N19" s="81">
        <f>分析係数表!H22</f>
        <v>4.8031201068213912E-5</v>
      </c>
      <c r="O19" s="82">
        <f t="shared" si="3"/>
        <v>9.1155656198301383E-4</v>
      </c>
      <c r="P19" s="76">
        <f>分析係数表!C22</f>
        <v>2.2900763358778664E-2</v>
      </c>
      <c r="Q19" s="82">
        <f t="shared" si="4"/>
        <v>2.0875341114114856E-5</v>
      </c>
      <c r="R19" s="83">
        <v>2.6284197769576792E-4</v>
      </c>
      <c r="S19" s="84">
        <f t="shared" si="5"/>
        <v>1.0142349744447113E-3</v>
      </c>
      <c r="T19" s="85">
        <f>分析係数表!F22</f>
        <v>0.41388174807197942</v>
      </c>
      <c r="U19" s="86">
        <f t="shared" si="6"/>
        <v>4.1977334417891645E-4</v>
      </c>
      <c r="V19" s="87">
        <f>分析係数表!D22</f>
        <v>2.313624678663239E-2</v>
      </c>
      <c r="W19" s="88">
        <f t="shared" si="7"/>
        <v>0</v>
      </c>
      <c r="X19" s="76">
        <f>分析係数表!E22</f>
        <v>1.713796058269066E-2</v>
      </c>
      <c r="Y19" s="89">
        <f t="shared" si="8"/>
        <v>0</v>
      </c>
    </row>
    <row r="20" spans="1:25" x14ac:dyDescent="0.2">
      <c r="A20" s="6" t="s">
        <v>8</v>
      </c>
      <c r="B20" s="5" t="s">
        <v>270</v>
      </c>
      <c r="C20" s="90"/>
      <c r="D20" s="107">
        <f>投入係数表!AM20</f>
        <v>0</v>
      </c>
      <c r="E20" s="110">
        <f t="shared" si="9"/>
        <v>0</v>
      </c>
      <c r="F20" s="85">
        <f>分析係数表!C23</f>
        <v>0</v>
      </c>
      <c r="G20" s="110">
        <f t="shared" si="0"/>
        <v>0</v>
      </c>
      <c r="H20" s="110">
        <v>0</v>
      </c>
      <c r="I20" s="110">
        <f t="shared" si="1"/>
        <v>0</v>
      </c>
      <c r="J20" s="85">
        <f>分析係数表!G23</f>
        <v>0.21568627450980393</v>
      </c>
      <c r="K20" s="111">
        <f t="shared" si="2"/>
        <v>0</v>
      </c>
      <c r="L20" s="79"/>
      <c r="M20" s="80"/>
      <c r="N20" s="81">
        <f>分析係数表!H23</f>
        <v>2.8818720640928347E-5</v>
      </c>
      <c r="O20" s="82">
        <f t="shared" si="3"/>
        <v>5.4693393718980828E-4</v>
      </c>
      <c r="P20" s="76">
        <f>分析係数表!C23</f>
        <v>0</v>
      </c>
      <c r="Q20" s="82">
        <f t="shared" si="4"/>
        <v>0</v>
      </c>
      <c r="R20" s="83">
        <v>0</v>
      </c>
      <c r="S20" s="84">
        <f t="shared" si="5"/>
        <v>0</v>
      </c>
      <c r="T20" s="85">
        <f>分析係数表!F23</f>
        <v>0.44049247606019154</v>
      </c>
      <c r="U20" s="86">
        <f t="shared" si="6"/>
        <v>0</v>
      </c>
      <c r="V20" s="87">
        <f>分析係数表!D23</f>
        <v>5.6087551299589603E-2</v>
      </c>
      <c r="W20" s="88">
        <f t="shared" si="7"/>
        <v>0</v>
      </c>
      <c r="X20" s="76">
        <f>分析係数表!E23</f>
        <v>5.0615595075239397E-2</v>
      </c>
      <c r="Y20" s="89">
        <f t="shared" si="8"/>
        <v>0</v>
      </c>
    </row>
    <row r="21" spans="1:25" x14ac:dyDescent="0.2">
      <c r="A21" s="6" t="s">
        <v>9</v>
      </c>
      <c r="B21" s="5" t="s">
        <v>271</v>
      </c>
      <c r="C21" s="90"/>
      <c r="D21" s="107">
        <f>投入係数表!AM21</f>
        <v>9.1090236265300311E-4</v>
      </c>
      <c r="E21" s="110">
        <f t="shared" si="9"/>
        <v>9.1090236265300314E-2</v>
      </c>
      <c r="F21" s="85">
        <f>分析係数表!C24</f>
        <v>0.12778993435448582</v>
      </c>
      <c r="G21" s="110">
        <f t="shared" si="0"/>
        <v>1.1640415312677331E-2</v>
      </c>
      <c r="H21" s="110">
        <v>1.4005276176778977E-2</v>
      </c>
      <c r="I21" s="110">
        <f t="shared" si="1"/>
        <v>1.4005276176778977E-2</v>
      </c>
      <c r="J21" s="85">
        <f>分析係数表!G24</f>
        <v>0.20582120582120583</v>
      </c>
      <c r="K21" s="111">
        <f t="shared" si="2"/>
        <v>2.8825828305636568E-3</v>
      </c>
      <c r="L21" s="79"/>
      <c r="M21" s="80"/>
      <c r="N21" s="81">
        <f>分析係数表!H24</f>
        <v>3.7464336833206854E-4</v>
      </c>
      <c r="O21" s="82">
        <f t="shared" si="3"/>
        <v>7.1101411834675081E-3</v>
      </c>
      <c r="P21" s="76">
        <f>分析係数表!C24</f>
        <v>0.12778993435448582</v>
      </c>
      <c r="Q21" s="82">
        <f t="shared" si="4"/>
        <v>9.0860447508643897E-4</v>
      </c>
      <c r="R21" s="83">
        <v>5.1965688324016376E-3</v>
      </c>
      <c r="S21" s="84">
        <f t="shared" si="5"/>
        <v>1.9201845009180617E-2</v>
      </c>
      <c r="T21" s="85">
        <f>分析係数表!F24</f>
        <v>0.38877338877338879</v>
      </c>
      <c r="U21" s="86">
        <f t="shared" si="6"/>
        <v>7.465166354920531E-3</v>
      </c>
      <c r="V21" s="87">
        <f>分析係数表!D24</f>
        <v>2.0790020790020791E-3</v>
      </c>
      <c r="W21" s="88">
        <f t="shared" si="7"/>
        <v>0</v>
      </c>
      <c r="X21" s="76">
        <f>分析係数表!E24</f>
        <v>0</v>
      </c>
      <c r="Y21" s="89">
        <f t="shared" si="8"/>
        <v>0</v>
      </c>
    </row>
    <row r="22" spans="1:25" x14ac:dyDescent="0.2">
      <c r="A22" s="6" t="s">
        <v>10</v>
      </c>
      <c r="B22" s="5" t="s">
        <v>272</v>
      </c>
      <c r="C22" s="90"/>
      <c r="D22" s="107">
        <f>投入係数表!AM22</f>
        <v>0</v>
      </c>
      <c r="E22" s="110">
        <f t="shared" si="9"/>
        <v>0</v>
      </c>
      <c r="F22" s="85">
        <f>分析係数表!C25</f>
        <v>1.1170547514159801E-2</v>
      </c>
      <c r="G22" s="110">
        <f t="shared" si="0"/>
        <v>0</v>
      </c>
      <c r="H22" s="110">
        <v>5.8675114286275282E-4</v>
      </c>
      <c r="I22" s="110">
        <f t="shared" si="1"/>
        <v>5.8675114286275282E-4</v>
      </c>
      <c r="J22" s="85">
        <f>分析係数表!G25</f>
        <v>0.19560185185185186</v>
      </c>
      <c r="K22" s="111">
        <f t="shared" si="2"/>
        <v>1.1476961012014494E-4</v>
      </c>
      <c r="L22" s="79"/>
      <c r="M22" s="80"/>
      <c r="N22" s="81">
        <f>分析係数表!H25</f>
        <v>5.4755569217763858E-4</v>
      </c>
      <c r="O22" s="82">
        <f t="shared" si="3"/>
        <v>1.0391744806606356E-2</v>
      </c>
      <c r="P22" s="76">
        <f>分析係数表!C25</f>
        <v>1.1170547514159801E-2</v>
      </c>
      <c r="Q22" s="82">
        <f t="shared" si="4"/>
        <v>1.1608147911721966E-4</v>
      </c>
      <c r="R22" s="83">
        <v>1.1979925090084983E-3</v>
      </c>
      <c r="S22" s="84">
        <f t="shared" si="5"/>
        <v>1.7847436518712511E-3</v>
      </c>
      <c r="T22" s="85">
        <f>分析係数表!F25</f>
        <v>0.34722222222222221</v>
      </c>
      <c r="U22" s="86">
        <f t="shared" si="6"/>
        <v>6.1970265689973998E-4</v>
      </c>
      <c r="V22" s="87">
        <f>分析係数表!D25</f>
        <v>0.24652777777777779</v>
      </c>
      <c r="W22" s="88">
        <f t="shared" si="7"/>
        <v>0</v>
      </c>
      <c r="X22" s="76">
        <f>分析係数表!E25</f>
        <v>0.22337962962962962</v>
      </c>
      <c r="Y22" s="89">
        <f t="shared" si="8"/>
        <v>0</v>
      </c>
    </row>
    <row r="23" spans="1:25" x14ac:dyDescent="0.2">
      <c r="A23" s="6" t="s">
        <v>11</v>
      </c>
      <c r="B23" s="5" t="s">
        <v>35</v>
      </c>
      <c r="C23" s="90"/>
      <c r="D23" s="107">
        <f>投入係数表!AM23</f>
        <v>1.7079419299743809E-4</v>
      </c>
      <c r="E23" s="110">
        <f t="shared" si="9"/>
        <v>1.7079419299743808E-2</v>
      </c>
      <c r="F23" s="85">
        <f>分析係数表!C26</f>
        <v>0.68426150121065377</v>
      </c>
      <c r="G23" s="110">
        <f t="shared" si="0"/>
        <v>1.1686789089848911E-2</v>
      </c>
      <c r="H23" s="110">
        <v>2.9290082613458737E-2</v>
      </c>
      <c r="I23" s="110">
        <f t="shared" si="1"/>
        <v>2.9290082613458737E-2</v>
      </c>
      <c r="J23" s="85">
        <f>分析係数表!G26</f>
        <v>0.19646752810874307</v>
      </c>
      <c r="K23" s="111">
        <f t="shared" si="2"/>
        <v>5.7545501291671108E-3</v>
      </c>
      <c r="L23" s="79"/>
      <c r="M23" s="80"/>
      <c r="N23" s="81">
        <f>分析係数表!H26</f>
        <v>1.1546700736798624E-2</v>
      </c>
      <c r="O23" s="82">
        <f t="shared" si="3"/>
        <v>0.2191381975007165</v>
      </c>
      <c r="P23" s="76">
        <f>分析係数表!C26</f>
        <v>0.68426150121065377</v>
      </c>
      <c r="Q23" s="82">
        <f t="shared" si="4"/>
        <v>0.14994783199443701</v>
      </c>
      <c r="R23" s="83">
        <v>0.17189618856080172</v>
      </c>
      <c r="S23" s="84">
        <f t="shared" si="5"/>
        <v>0.20118627117426047</v>
      </c>
      <c r="T23" s="85">
        <f>分析係数表!F26</f>
        <v>0.33441013592884711</v>
      </c>
      <c r="U23" s="86">
        <f t="shared" si="6"/>
        <v>6.7278728290402337E-2</v>
      </c>
      <c r="V23" s="87">
        <f>分析係数表!D26</f>
        <v>3.0416177210941434E-2</v>
      </c>
      <c r="W23" s="88">
        <f t="shared" si="7"/>
        <v>0</v>
      </c>
      <c r="X23" s="76">
        <f>分析係数表!E26</f>
        <v>3.3227051518711193E-2</v>
      </c>
      <c r="Y23" s="89">
        <f t="shared" si="8"/>
        <v>0</v>
      </c>
    </row>
    <row r="24" spans="1:25" x14ac:dyDescent="0.2">
      <c r="A24" s="6" t="s">
        <v>12</v>
      </c>
      <c r="B24" s="5" t="s">
        <v>366</v>
      </c>
      <c r="C24" s="90"/>
      <c r="D24" s="107">
        <f>投入係数表!AM24</f>
        <v>1.1386279533162539E-4</v>
      </c>
      <c r="E24" s="110">
        <f t="shared" si="9"/>
        <v>1.1386279533162539E-2</v>
      </c>
      <c r="F24" s="85">
        <f>分析係数表!C27</f>
        <v>0.55841188231933736</v>
      </c>
      <c r="G24" s="110">
        <f t="shared" si="0"/>
        <v>6.3582337867274397E-3</v>
      </c>
      <c r="H24" s="110">
        <v>8.3319661489169913E-3</v>
      </c>
      <c r="I24" s="110">
        <f t="shared" si="1"/>
        <v>8.3319661489169913E-3</v>
      </c>
      <c r="J24" s="85">
        <f>分析係数表!G27</f>
        <v>0.17085913312693499</v>
      </c>
      <c r="K24" s="111">
        <f t="shared" si="2"/>
        <v>1.4235925134469241E-3</v>
      </c>
      <c r="L24" s="79"/>
      <c r="M24" s="80"/>
      <c r="N24" s="81">
        <f>分析係数表!H27</f>
        <v>1.1844494183421551E-2</v>
      </c>
      <c r="O24" s="82">
        <f t="shared" si="3"/>
        <v>0.22478984818501122</v>
      </c>
      <c r="P24" s="76">
        <f>分析係数表!C27</f>
        <v>0.55841188231933736</v>
      </c>
      <c r="Q24" s="82">
        <f t="shared" si="4"/>
        <v>0.12552532225127019</v>
      </c>
      <c r="R24" s="83">
        <v>0.12850229186045611</v>
      </c>
      <c r="S24" s="84">
        <f t="shared" si="5"/>
        <v>0.1368342580093731</v>
      </c>
      <c r="T24" s="85">
        <f>分析係数表!F27</f>
        <v>0.32159442724458204</v>
      </c>
      <c r="U24" s="86">
        <f t="shared" si="6"/>
        <v>4.4005134831961702E-2</v>
      </c>
      <c r="V24" s="87">
        <f>分析係数表!D27</f>
        <v>0</v>
      </c>
      <c r="W24" s="88">
        <f t="shared" si="7"/>
        <v>0</v>
      </c>
      <c r="X24" s="76">
        <f>分析係数表!E27</f>
        <v>0</v>
      </c>
      <c r="Y24" s="89">
        <f t="shared" si="8"/>
        <v>0</v>
      </c>
    </row>
    <row r="25" spans="1:25" x14ac:dyDescent="0.2">
      <c r="A25" s="6" t="s">
        <v>13</v>
      </c>
      <c r="B25" s="5" t="s">
        <v>192</v>
      </c>
      <c r="C25" s="90"/>
      <c r="D25" s="107">
        <f>投入係数表!AM25</f>
        <v>0</v>
      </c>
      <c r="E25" s="110">
        <f t="shared" si="9"/>
        <v>0</v>
      </c>
      <c r="F25" s="85">
        <f>分析係数表!C28</f>
        <v>4.6678935921030562E-2</v>
      </c>
      <c r="G25" s="110">
        <f t="shared" si="0"/>
        <v>0</v>
      </c>
      <c r="H25" s="110">
        <v>4.1333196170988329E-3</v>
      </c>
      <c r="I25" s="110">
        <f t="shared" si="1"/>
        <v>4.1333196170988329E-3</v>
      </c>
      <c r="J25" s="85">
        <f>分析係数表!G28</f>
        <v>0.12480417754569191</v>
      </c>
      <c r="K25" s="111">
        <f t="shared" si="2"/>
        <v>5.1585555534549405E-4</v>
      </c>
      <c r="L25" s="79"/>
      <c r="M25" s="80"/>
      <c r="N25" s="81">
        <f>分析係数表!H28</f>
        <v>2.1854196486037331E-2</v>
      </c>
      <c r="O25" s="82">
        <f t="shared" si="3"/>
        <v>0.41475823570227127</v>
      </c>
      <c r="P25" s="76">
        <f>分析係数表!C28</f>
        <v>4.6678935921030562E-2</v>
      </c>
      <c r="Q25" s="82">
        <f t="shared" si="4"/>
        <v>1.9360473107066012E-2</v>
      </c>
      <c r="R25" s="83">
        <v>2.0856441982062424E-2</v>
      </c>
      <c r="S25" s="84">
        <f t="shared" si="5"/>
        <v>2.4989761599161258E-2</v>
      </c>
      <c r="T25" s="85">
        <f>分析係数表!F28</f>
        <v>0.21409921671018275</v>
      </c>
      <c r="U25" s="86">
        <f t="shared" si="6"/>
        <v>5.350288384154629E-3</v>
      </c>
      <c r="V25" s="87">
        <f>分析係数表!D28</f>
        <v>3.7075718015665796E-2</v>
      </c>
      <c r="W25" s="88">
        <f t="shared" si="7"/>
        <v>0</v>
      </c>
      <c r="X25" s="76">
        <f>分析係数表!E28</f>
        <v>3.3420365535248041E-2</v>
      </c>
      <c r="Y25" s="89">
        <f t="shared" si="8"/>
        <v>0</v>
      </c>
    </row>
    <row r="26" spans="1:25" x14ac:dyDescent="0.2">
      <c r="A26" s="6" t="s">
        <v>14</v>
      </c>
      <c r="B26" s="5" t="s">
        <v>50</v>
      </c>
      <c r="C26" s="90"/>
      <c r="D26" s="107">
        <f>投入係数表!AM26</f>
        <v>6.0347281525761458E-3</v>
      </c>
      <c r="E26" s="110">
        <f t="shared" si="9"/>
        <v>0.60347281525761454</v>
      </c>
      <c r="F26" s="85">
        <f>分析係数表!C29</f>
        <v>0.714898177920686</v>
      </c>
      <c r="G26" s="110">
        <f t="shared" si="0"/>
        <v>0.43142161605233537</v>
      </c>
      <c r="H26" s="110">
        <v>0.62087456327422108</v>
      </c>
      <c r="I26" s="110">
        <f t="shared" si="1"/>
        <v>0.62087456327422108</v>
      </c>
      <c r="J26" s="85">
        <f>分析係数表!G29</f>
        <v>0.2589450092051549</v>
      </c>
      <c r="K26" s="111">
        <f t="shared" si="2"/>
        <v>0.16077236950228971</v>
      </c>
      <c r="L26" s="79"/>
      <c r="M26" s="80"/>
      <c r="N26" s="81">
        <f>分析係数表!H29</f>
        <v>1.0662926637143489E-2</v>
      </c>
      <c r="O26" s="82">
        <f t="shared" si="3"/>
        <v>0.20236555676022905</v>
      </c>
      <c r="P26" s="76">
        <f>分析係数表!C29</f>
        <v>0.714898177920686</v>
      </c>
      <c r="Q26" s="82">
        <f t="shared" si="4"/>
        <v>0.14467076780179292</v>
      </c>
      <c r="R26" s="83">
        <v>0.24414833692685747</v>
      </c>
      <c r="S26" s="84">
        <f t="shared" si="5"/>
        <v>0.86502290020107853</v>
      </c>
      <c r="T26" s="85">
        <f>分析係数表!F29</f>
        <v>0.37284879532538223</v>
      </c>
      <c r="U26" s="86">
        <f t="shared" si="6"/>
        <v>0.32252274626884048</v>
      </c>
      <c r="V26" s="87">
        <f>分析係数表!D29</f>
        <v>6.5236532458176578E-3</v>
      </c>
      <c r="W26" s="88">
        <f t="shared" si="7"/>
        <v>0</v>
      </c>
      <c r="X26" s="76">
        <f>分析係数表!E29</f>
        <v>4.8026895061234294E-3</v>
      </c>
      <c r="Y26" s="89">
        <f t="shared" si="8"/>
        <v>0</v>
      </c>
    </row>
    <row r="27" spans="1:25" x14ac:dyDescent="0.2">
      <c r="A27" s="6" t="s">
        <v>15</v>
      </c>
      <c r="B27" s="5" t="s">
        <v>36</v>
      </c>
      <c r="C27" s="90"/>
      <c r="D27" s="107">
        <f>投入係数表!AM27</f>
        <v>2.3341873042983206E-3</v>
      </c>
      <c r="E27" s="110">
        <f t="shared" si="9"/>
        <v>0.23341873042983208</v>
      </c>
      <c r="F27" s="85">
        <f>分析係数表!C30</f>
        <v>1</v>
      </c>
      <c r="G27" s="110">
        <f t="shared" si="0"/>
        <v>0.23341873042983208</v>
      </c>
      <c r="H27" s="110">
        <v>0.36049599821249212</v>
      </c>
      <c r="I27" s="110">
        <f t="shared" si="1"/>
        <v>0.36049599821249212</v>
      </c>
      <c r="J27" s="85">
        <f>分析係数表!G30</f>
        <v>0.34457852549986789</v>
      </c>
      <c r="K27" s="111">
        <f t="shared" si="2"/>
        <v>0.12421917951266355</v>
      </c>
      <c r="L27" s="79"/>
      <c r="M27" s="80"/>
      <c r="N27" s="81">
        <f>分析係数表!H30</f>
        <v>0</v>
      </c>
      <c r="O27" s="82">
        <f t="shared" si="3"/>
        <v>0</v>
      </c>
      <c r="P27" s="76">
        <f>分析係数表!C30</f>
        <v>1</v>
      </c>
      <c r="Q27" s="82">
        <f t="shared" si="4"/>
        <v>0</v>
      </c>
      <c r="R27" s="83">
        <v>3.9858691012553592E-2</v>
      </c>
      <c r="S27" s="84">
        <f t="shared" si="5"/>
        <v>0.40035468922504569</v>
      </c>
      <c r="T27" s="85">
        <f>分析係数表!F30</f>
        <v>0.44032414339822074</v>
      </c>
      <c r="U27" s="86">
        <f t="shared" si="6"/>
        <v>0.17628583558847913</v>
      </c>
      <c r="V27" s="87">
        <f>分析係数表!D30</f>
        <v>0.11177662291905223</v>
      </c>
      <c r="W27" s="88">
        <f t="shared" si="7"/>
        <v>0</v>
      </c>
      <c r="X27" s="76">
        <f>分析係数表!E30</f>
        <v>7.5662820399894304E-2</v>
      </c>
      <c r="Y27" s="89">
        <f t="shared" si="8"/>
        <v>0</v>
      </c>
    </row>
    <row r="28" spans="1:25" x14ac:dyDescent="0.2">
      <c r="A28" s="6" t="s">
        <v>16</v>
      </c>
      <c r="B28" s="5" t="s">
        <v>193</v>
      </c>
      <c r="C28" s="90"/>
      <c r="D28" s="107">
        <f>投入係数表!AM28</f>
        <v>3.9795046968403074E-2</v>
      </c>
      <c r="E28" s="110">
        <f t="shared" si="9"/>
        <v>3.9795046968403072</v>
      </c>
      <c r="F28" s="85">
        <f>分析係数表!C31</f>
        <v>0.96265092809515229</v>
      </c>
      <c r="G28" s="110">
        <f t="shared" si="0"/>
        <v>3.8308738897723393</v>
      </c>
      <c r="H28" s="110">
        <v>4.5886239718302386</v>
      </c>
      <c r="I28" s="110">
        <f t="shared" si="1"/>
        <v>4.5886239718302386</v>
      </c>
      <c r="J28" s="85">
        <f>分析係数表!G31</f>
        <v>7.0888135593220339E-2</v>
      </c>
      <c r="K28" s="111">
        <f t="shared" si="2"/>
        <v>0.32527899830140322</v>
      </c>
      <c r="L28" s="79"/>
      <c r="M28" s="80"/>
      <c r="N28" s="81">
        <f>分析係数表!H31</f>
        <v>2.4361425181798096E-2</v>
      </c>
      <c r="O28" s="82">
        <f t="shared" si="3"/>
        <v>0.46234148823778459</v>
      </c>
      <c r="P28" s="76">
        <f>分析係数表!C31</f>
        <v>0.96265092809515229</v>
      </c>
      <c r="Q28" s="82">
        <f t="shared" si="4"/>
        <v>0.44507346274899728</v>
      </c>
      <c r="R28" s="83">
        <v>0.63307073063847896</v>
      </c>
      <c r="S28" s="84">
        <f t="shared" si="5"/>
        <v>5.2216947024687173</v>
      </c>
      <c r="T28" s="85">
        <f>分析係数表!F31</f>
        <v>0.34461468926553673</v>
      </c>
      <c r="U28" s="86">
        <f t="shared" si="6"/>
        <v>1.7994726973307562</v>
      </c>
      <c r="V28" s="87">
        <f>分析係数表!D31</f>
        <v>2.2598870056497176E-3</v>
      </c>
      <c r="W28" s="88">
        <f t="shared" si="7"/>
        <v>0</v>
      </c>
      <c r="X28" s="76">
        <f>分析係数表!E31</f>
        <v>1.9706214689265535E-3</v>
      </c>
      <c r="Y28" s="89">
        <f t="shared" si="8"/>
        <v>0</v>
      </c>
    </row>
    <row r="29" spans="1:25" x14ac:dyDescent="0.2">
      <c r="A29" s="6" t="s">
        <v>17</v>
      </c>
      <c r="B29" s="5" t="s">
        <v>273</v>
      </c>
      <c r="C29" s="90"/>
      <c r="D29" s="107">
        <f>投入係数表!AM29</f>
        <v>8.9951608311984056E-3</v>
      </c>
      <c r="E29" s="110">
        <f t="shared" si="9"/>
        <v>0.89951608311984055</v>
      </c>
      <c r="F29" s="85">
        <f>分析係数表!C32</f>
        <v>0.97339246119733924</v>
      </c>
      <c r="G29" s="110">
        <f t="shared" si="0"/>
        <v>0.87558217403461203</v>
      </c>
      <c r="H29" s="110">
        <v>1.0017988682581793</v>
      </c>
      <c r="I29" s="110">
        <f t="shared" si="1"/>
        <v>1.0017988682581793</v>
      </c>
      <c r="J29" s="85">
        <f>分析係数表!G32</f>
        <v>0.14027149321266968</v>
      </c>
      <c r="K29" s="111">
        <f t="shared" si="2"/>
        <v>0.14052382314933737</v>
      </c>
      <c r="L29" s="79"/>
      <c r="M29" s="80"/>
      <c r="N29" s="81">
        <f>分析係数表!H32</f>
        <v>6.9260991940364464E-3</v>
      </c>
      <c r="O29" s="82">
        <f t="shared" si="3"/>
        <v>0.13144645623795059</v>
      </c>
      <c r="P29" s="76">
        <f>分析係数表!C32</f>
        <v>0.97339246119733924</v>
      </c>
      <c r="Q29" s="82">
        <f t="shared" si="4"/>
        <v>0.12794898955312708</v>
      </c>
      <c r="R29" s="83">
        <v>0.17200936902505121</v>
      </c>
      <c r="S29" s="84">
        <f t="shared" si="5"/>
        <v>1.1738082372832306</v>
      </c>
      <c r="T29" s="85">
        <f>分析係数表!F32</f>
        <v>0.48190045248868779</v>
      </c>
      <c r="U29" s="86">
        <f t="shared" si="6"/>
        <v>0.56565872068173784</v>
      </c>
      <c r="V29" s="87">
        <f>分析係数表!D32</f>
        <v>3.0542986425339366E-2</v>
      </c>
      <c r="W29" s="88">
        <f t="shared" si="7"/>
        <v>0</v>
      </c>
      <c r="X29" s="76">
        <f>分析係数表!E32</f>
        <v>4.6380090497737558E-2</v>
      </c>
      <c r="Y29" s="89">
        <f t="shared" si="8"/>
        <v>0</v>
      </c>
    </row>
    <row r="30" spans="1:25" x14ac:dyDescent="0.2">
      <c r="A30" s="6" t="s">
        <v>18</v>
      </c>
      <c r="B30" s="5" t="s">
        <v>274</v>
      </c>
      <c r="C30" s="90"/>
      <c r="D30" s="107">
        <f>投入係数表!AM30</f>
        <v>2.0779960148021633E-2</v>
      </c>
      <c r="E30" s="110">
        <f t="shared" si="9"/>
        <v>2.0779960148021632</v>
      </c>
      <c r="F30" s="85">
        <f>分析係数表!C33</f>
        <v>0.73613503272476755</v>
      </c>
      <c r="G30" s="110">
        <f t="shared" si="0"/>
        <v>1.529685664358327</v>
      </c>
      <c r="H30" s="110">
        <v>1.600532813608228</v>
      </c>
      <c r="I30" s="110">
        <f t="shared" si="1"/>
        <v>1.600532813608228</v>
      </c>
      <c r="J30" s="85">
        <f>分析係数表!G33</f>
        <v>0.507239607659972</v>
      </c>
      <c r="K30" s="111">
        <f t="shared" si="2"/>
        <v>0.81185363642154862</v>
      </c>
      <c r="L30" s="79"/>
      <c r="M30" s="80"/>
      <c r="N30" s="81">
        <f>分析係数表!H33</f>
        <v>1.0278677028597778E-3</v>
      </c>
      <c r="O30" s="82">
        <f t="shared" si="3"/>
        <v>1.9507310426436497E-2</v>
      </c>
      <c r="P30" s="76">
        <f>分析係数表!C33</f>
        <v>0.73613503272476755</v>
      </c>
      <c r="Q30" s="82">
        <f t="shared" si="4"/>
        <v>1.4360014599137031E-2</v>
      </c>
      <c r="R30" s="83">
        <v>6.9188149679707822E-2</v>
      </c>
      <c r="S30" s="84">
        <f t="shared" si="5"/>
        <v>1.6697209632879357</v>
      </c>
      <c r="T30" s="85">
        <f>分析係数表!F33</f>
        <v>0.64409154600653895</v>
      </c>
      <c r="U30" s="86">
        <f t="shared" si="6"/>
        <v>1.075453156643654</v>
      </c>
      <c r="V30" s="87">
        <f>分析係数表!D33</f>
        <v>0.11583372255955161</v>
      </c>
      <c r="W30" s="88">
        <f t="shared" si="7"/>
        <v>0</v>
      </c>
      <c r="X30" s="76">
        <f>分析係数表!E33</f>
        <v>0.11116300794021486</v>
      </c>
      <c r="Y30" s="89">
        <f t="shared" si="8"/>
        <v>0</v>
      </c>
    </row>
    <row r="31" spans="1:25" x14ac:dyDescent="0.2">
      <c r="A31" s="6" t="s">
        <v>19</v>
      </c>
      <c r="B31" s="5" t="s">
        <v>275</v>
      </c>
      <c r="C31" s="90"/>
      <c r="D31" s="107">
        <f>投入係数表!AM31</f>
        <v>7.9703956732137773E-2</v>
      </c>
      <c r="E31" s="110">
        <f t="shared" si="9"/>
        <v>7.9703956732137771</v>
      </c>
      <c r="F31" s="85">
        <f>分析係数表!C34</f>
        <v>0.16452089215864052</v>
      </c>
      <c r="G31" s="110">
        <f t="shared" si="0"/>
        <v>1.3112966070144989</v>
      </c>
      <c r="H31" s="110">
        <v>1.4150601242643979</v>
      </c>
      <c r="I31" s="110">
        <f t="shared" si="1"/>
        <v>1.4150601242643979</v>
      </c>
      <c r="J31" s="85">
        <f>分析係数表!G34</f>
        <v>0.42495687176538238</v>
      </c>
      <c r="K31" s="111">
        <f t="shared" si="2"/>
        <v>0.6013395237673318</v>
      </c>
      <c r="L31" s="79"/>
      <c r="M31" s="80"/>
      <c r="N31" s="81">
        <f>分析係数表!H34</f>
        <v>0.1722879182316833</v>
      </c>
      <c r="O31" s="82">
        <f t="shared" si="3"/>
        <v>3.2697533878330702</v>
      </c>
      <c r="P31" s="76">
        <f>分析係数表!C34</f>
        <v>0.16452089215864052</v>
      </c>
      <c r="Q31" s="82">
        <f t="shared" si="4"/>
        <v>0.53794274450503399</v>
      </c>
      <c r="R31" s="83">
        <v>0.6047365191000077</v>
      </c>
      <c r="S31" s="84">
        <f t="shared" si="5"/>
        <v>2.0197966433644057</v>
      </c>
      <c r="T31" s="85">
        <f>分析係数表!F34</f>
        <v>0.6985815602836879</v>
      </c>
      <c r="U31" s="86">
        <f t="shared" si="6"/>
        <v>1.4109926905772621</v>
      </c>
      <c r="V31" s="87">
        <f>分析係数表!D34</f>
        <v>0.35882691201840139</v>
      </c>
      <c r="W31" s="88">
        <f t="shared" si="7"/>
        <v>1</v>
      </c>
      <c r="X31" s="76">
        <f>分析係数表!E34</f>
        <v>0.25177304964539005</v>
      </c>
      <c r="Y31" s="89">
        <f t="shared" si="8"/>
        <v>1</v>
      </c>
    </row>
    <row r="32" spans="1:25" x14ac:dyDescent="0.2">
      <c r="A32" s="6" t="s">
        <v>20</v>
      </c>
      <c r="B32" s="5" t="s">
        <v>37</v>
      </c>
      <c r="C32" s="90"/>
      <c r="D32" s="107">
        <f>投入係数表!AM32</f>
        <v>8.1411898662112157E-3</v>
      </c>
      <c r="E32" s="110">
        <f t="shared" si="9"/>
        <v>0.81411898662112159</v>
      </c>
      <c r="F32" s="85">
        <f>分析係数表!C35</f>
        <v>0.4086737714624038</v>
      </c>
      <c r="G32" s="110">
        <f t="shared" si="0"/>
        <v>0.33270907668160404</v>
      </c>
      <c r="H32" s="110">
        <v>0.46645428270500083</v>
      </c>
      <c r="I32" s="110">
        <f t="shared" si="1"/>
        <v>0.46645428270500083</v>
      </c>
      <c r="J32" s="85">
        <f>分析係数表!G35</f>
        <v>0.3140916808149406</v>
      </c>
      <c r="K32" s="111">
        <f t="shared" si="2"/>
        <v>0.14650940967814119</v>
      </c>
      <c r="L32" s="79"/>
      <c r="M32" s="80"/>
      <c r="N32" s="81">
        <f>分析係数表!H35</f>
        <v>6.449629679439764E-2</v>
      </c>
      <c r="O32" s="82">
        <f t="shared" si="3"/>
        <v>1.224038151430791</v>
      </c>
      <c r="P32" s="76">
        <f>分析係数表!C35</f>
        <v>0.4086737714624038</v>
      </c>
      <c r="Q32" s="82">
        <f t="shared" si="4"/>
        <v>0.50023228775909023</v>
      </c>
      <c r="R32" s="83">
        <v>0.56629345971548262</v>
      </c>
      <c r="S32" s="84">
        <f t="shared" si="5"/>
        <v>1.0327477424204834</v>
      </c>
      <c r="T32" s="85">
        <f>分析係数表!F35</f>
        <v>0.64261460101867574</v>
      </c>
      <c r="U32" s="86">
        <f t="shared" si="6"/>
        <v>0.66365877844847698</v>
      </c>
      <c r="V32" s="87">
        <f>分析係数表!D35</f>
        <v>5.9932088285229203E-2</v>
      </c>
      <c r="W32" s="88">
        <f t="shared" si="7"/>
        <v>0</v>
      </c>
      <c r="X32" s="76">
        <f>分析係数表!E35</f>
        <v>5.2631578947368418E-2</v>
      </c>
      <c r="Y32" s="89">
        <f t="shared" si="8"/>
        <v>0</v>
      </c>
    </row>
    <row r="33" spans="1:25" x14ac:dyDescent="0.2">
      <c r="A33" s="6" t="s">
        <v>21</v>
      </c>
      <c r="B33" s="5" t="s">
        <v>38</v>
      </c>
      <c r="C33" s="90"/>
      <c r="D33" s="107">
        <f>投入係数表!AM33</f>
        <v>8.7674352405351548E-3</v>
      </c>
      <c r="E33" s="110">
        <f t="shared" si="9"/>
        <v>0.87674352405351552</v>
      </c>
      <c r="F33" s="85">
        <f>分析係数表!C36</f>
        <v>0.74689610106730564</v>
      </c>
      <c r="G33" s="110">
        <f t="shared" si="0"/>
        <v>0.65483631975158019</v>
      </c>
      <c r="H33" s="110">
        <v>0.74225447260461297</v>
      </c>
      <c r="I33" s="110">
        <f t="shared" si="1"/>
        <v>0.74225447260461297</v>
      </c>
      <c r="J33" s="85">
        <f>分析係数表!G36</f>
        <v>1.5876708345449259E-2</v>
      </c>
      <c r="K33" s="111">
        <f t="shared" si="2"/>
        <v>1.1784557779648697E-2</v>
      </c>
      <c r="L33" s="79"/>
      <c r="M33" s="80"/>
      <c r="N33" s="81">
        <f>分析係数表!H36</f>
        <v>4.3132018559256094E-2</v>
      </c>
      <c r="O33" s="82">
        <f t="shared" si="3"/>
        <v>0.81857779266074637</v>
      </c>
      <c r="P33" s="76">
        <f>分析係数表!C36</f>
        <v>0.74689610106730564</v>
      </c>
      <c r="Q33" s="82">
        <f t="shared" si="4"/>
        <v>0.6113925617585928</v>
      </c>
      <c r="R33" s="83">
        <v>0.70487250185554251</v>
      </c>
      <c r="S33" s="84">
        <f t="shared" si="5"/>
        <v>1.4471269744601556</v>
      </c>
      <c r="T33" s="85">
        <f>分析係数表!F36</f>
        <v>0.88601337598138996</v>
      </c>
      <c r="U33" s="86">
        <f t="shared" si="6"/>
        <v>1.2821738561151772</v>
      </c>
      <c r="V33" s="87">
        <f>分析係数表!D36</f>
        <v>1.0468159348647864E-2</v>
      </c>
      <c r="W33" s="88">
        <f t="shared" si="7"/>
        <v>0</v>
      </c>
      <c r="X33" s="76">
        <f>分析係数表!E36</f>
        <v>4.1291072986333237E-3</v>
      </c>
      <c r="Y33" s="89">
        <f t="shared" si="8"/>
        <v>0</v>
      </c>
    </row>
    <row r="34" spans="1:25" x14ac:dyDescent="0.2">
      <c r="A34" s="6" t="s">
        <v>22</v>
      </c>
      <c r="B34" s="5" t="s">
        <v>378</v>
      </c>
      <c r="C34" s="90"/>
      <c r="D34" s="107">
        <f>投入係数表!AM34</f>
        <v>3.0401366353543978E-2</v>
      </c>
      <c r="E34" s="110">
        <f t="shared" si="9"/>
        <v>3.0401366353543979</v>
      </c>
      <c r="F34" s="85">
        <f>分析係数表!C37</f>
        <v>0.19184325518019074</v>
      </c>
      <c r="G34" s="110">
        <f t="shared" si="0"/>
        <v>0.58322970831894028</v>
      </c>
      <c r="H34" s="110">
        <v>0.70005491264334063</v>
      </c>
      <c r="I34" s="110">
        <f t="shared" si="1"/>
        <v>0.70005491264334063</v>
      </c>
      <c r="J34" s="85">
        <f>分析係数表!G37</f>
        <v>0.41984423991099423</v>
      </c>
      <c r="K34" s="111">
        <f t="shared" si="2"/>
        <v>0.29391402269470079</v>
      </c>
      <c r="L34" s="79"/>
      <c r="M34" s="80"/>
      <c r="N34" s="81">
        <f>分析係数表!H37</f>
        <v>5.2046609477516596E-2</v>
      </c>
      <c r="O34" s="82">
        <f t="shared" si="3"/>
        <v>0.98776269056479371</v>
      </c>
      <c r="P34" s="76">
        <f>分析係数表!C37</f>
        <v>0.19184325518019074</v>
      </c>
      <c r="Q34" s="82">
        <f t="shared" si="4"/>
        <v>0.18949560990349351</v>
      </c>
      <c r="R34" s="83">
        <v>0.25337644950617466</v>
      </c>
      <c r="S34" s="84">
        <f t="shared" si="5"/>
        <v>0.95343136214951529</v>
      </c>
      <c r="T34" s="85">
        <f>分析係数表!F37</f>
        <v>0.69485182562961467</v>
      </c>
      <c r="U34" s="86">
        <f t="shared" si="6"/>
        <v>0.66249352260212102</v>
      </c>
      <c r="V34" s="87">
        <f>分析係数表!D37</f>
        <v>8.7589764337008186E-2</v>
      </c>
      <c r="W34" s="88">
        <f t="shared" si="7"/>
        <v>0</v>
      </c>
      <c r="X34" s="76">
        <f>分析係数表!E37</f>
        <v>8.1420046525740877E-2</v>
      </c>
      <c r="Y34" s="89">
        <f t="shared" si="8"/>
        <v>0</v>
      </c>
    </row>
    <row r="35" spans="1:25" x14ac:dyDescent="0.2">
      <c r="A35" s="6" t="s">
        <v>23</v>
      </c>
      <c r="B35" s="5" t="s">
        <v>194</v>
      </c>
      <c r="C35" s="90"/>
      <c r="D35" s="107">
        <f>投入係数表!AM35</f>
        <v>2.2430970680330203E-2</v>
      </c>
      <c r="E35" s="110">
        <f t="shared" si="9"/>
        <v>2.2430970680330202</v>
      </c>
      <c r="F35" s="85">
        <f>分析係数表!C38</f>
        <v>3.8450184501845008E-2</v>
      </c>
      <c r="G35" s="110">
        <f t="shared" si="0"/>
        <v>8.6247496121417216E-2</v>
      </c>
      <c r="H35" s="110">
        <v>9.7524656942964152E-2</v>
      </c>
      <c r="I35" s="110">
        <f t="shared" si="1"/>
        <v>9.7524656942964152E-2</v>
      </c>
      <c r="J35" s="85">
        <f>分析係数表!G38</f>
        <v>0.35618279569892475</v>
      </c>
      <c r="K35" s="111">
        <f t="shared" si="2"/>
        <v>3.473660495952352E-2</v>
      </c>
      <c r="L35" s="79"/>
      <c r="M35" s="80"/>
      <c r="N35" s="81">
        <f>分析係数表!H38</f>
        <v>4.5927434461426143E-2</v>
      </c>
      <c r="O35" s="82">
        <f t="shared" si="3"/>
        <v>0.87163038456815778</v>
      </c>
      <c r="P35" s="76">
        <f>分析係数表!C38</f>
        <v>3.8450184501845008E-2</v>
      </c>
      <c r="Q35" s="82">
        <f t="shared" si="4"/>
        <v>3.3514349104059787E-2</v>
      </c>
      <c r="R35" s="83">
        <v>4.377863436151129E-2</v>
      </c>
      <c r="S35" s="84">
        <f t="shared" si="5"/>
        <v>0.14130329130447544</v>
      </c>
      <c r="T35" s="85">
        <f>分析係数表!F38</f>
        <v>0.56854838709677424</v>
      </c>
      <c r="U35" s="86">
        <f t="shared" si="6"/>
        <v>8.0337758362625161E-2</v>
      </c>
      <c r="V35" s="87">
        <f>分析係数表!D38</f>
        <v>5.6451612903225805E-2</v>
      </c>
      <c r="W35" s="88">
        <f t="shared" si="7"/>
        <v>0</v>
      </c>
      <c r="X35" s="76">
        <f>分析係数表!E38</f>
        <v>4.7043010752688172E-2</v>
      </c>
      <c r="Y35" s="89">
        <f t="shared" si="8"/>
        <v>0</v>
      </c>
    </row>
    <row r="36" spans="1:25" x14ac:dyDescent="0.2">
      <c r="A36" s="6" t="s">
        <v>24</v>
      </c>
      <c r="B36" s="5" t="s">
        <v>39</v>
      </c>
      <c r="C36" s="90"/>
      <c r="D36" s="107">
        <f>投入係数表!AM36</f>
        <v>0</v>
      </c>
      <c r="E36" s="110">
        <f t="shared" si="9"/>
        <v>0</v>
      </c>
      <c r="F36" s="85">
        <f>分析係数表!C39</f>
        <v>1</v>
      </c>
      <c r="G36" s="110">
        <f t="shared" si="0"/>
        <v>0</v>
      </c>
      <c r="H36" s="110">
        <v>9.954898124255962E-2</v>
      </c>
      <c r="I36" s="110">
        <f t="shared" si="1"/>
        <v>9.954898124255962E-2</v>
      </c>
      <c r="J36" s="85">
        <f>分析係数表!G39</f>
        <v>0.35147550111358572</v>
      </c>
      <c r="K36" s="111">
        <f t="shared" si="2"/>
        <v>3.4989028067575589E-2</v>
      </c>
      <c r="L36" s="79"/>
      <c r="M36" s="80"/>
      <c r="N36" s="81">
        <f>分析係数表!H39</f>
        <v>4.1114708114391111E-3</v>
      </c>
      <c r="O36" s="82">
        <f t="shared" si="3"/>
        <v>7.8029241705745989E-2</v>
      </c>
      <c r="P36" s="76">
        <f>分析係数表!C39</f>
        <v>1</v>
      </c>
      <c r="Q36" s="82">
        <f t="shared" si="4"/>
        <v>7.8029241705745989E-2</v>
      </c>
      <c r="R36" s="83">
        <v>0.41256203670733277</v>
      </c>
      <c r="S36" s="84">
        <f t="shared" si="5"/>
        <v>0.51211101794989244</v>
      </c>
      <c r="T36" s="85">
        <f>分析係数表!F39</f>
        <v>0.70211581291759462</v>
      </c>
      <c r="U36" s="86">
        <f t="shared" si="6"/>
        <v>0.35956124367194564</v>
      </c>
      <c r="V36" s="87">
        <f>分析係数表!D39</f>
        <v>7.4053452115812921E-2</v>
      </c>
      <c r="W36" s="88">
        <f t="shared" si="7"/>
        <v>0</v>
      </c>
      <c r="X36" s="76">
        <f>分析係数表!E39</f>
        <v>9.3819599109131402E-2</v>
      </c>
      <c r="Y36" s="89">
        <f t="shared" si="8"/>
        <v>0</v>
      </c>
    </row>
    <row r="37" spans="1:25" x14ac:dyDescent="0.2">
      <c r="A37" s="6" t="s">
        <v>25</v>
      </c>
      <c r="B37" s="5" t="s">
        <v>40</v>
      </c>
      <c r="C37" s="90"/>
      <c r="D37" s="107">
        <f>投入係数表!AM37</f>
        <v>1.1386279533162539E-4</v>
      </c>
      <c r="E37" s="110">
        <f t="shared" si="9"/>
        <v>1.1386279533162539E-2</v>
      </c>
      <c r="F37" s="85">
        <f>分析係数表!C40</f>
        <v>0.87072171446580526</v>
      </c>
      <c r="G37" s="110">
        <f t="shared" si="0"/>
        <v>9.9142808365021949E-3</v>
      </c>
      <c r="H37" s="110">
        <v>1.1297841960494572E-2</v>
      </c>
      <c r="I37" s="110">
        <f t="shared" si="1"/>
        <v>1.1297841960494572E-2</v>
      </c>
      <c r="J37" s="85">
        <f>分析係数表!G40</f>
        <v>0.51632160548710782</v>
      </c>
      <c r="K37" s="111">
        <f t="shared" si="2"/>
        <v>5.8333198995821709E-3</v>
      </c>
      <c r="L37" s="79"/>
      <c r="M37" s="80"/>
      <c r="N37" s="81">
        <f>分析係数表!H40</f>
        <v>3.2209723436344248E-2</v>
      </c>
      <c r="O37" s="82">
        <f t="shared" si="3"/>
        <v>0.61128983046580898</v>
      </c>
      <c r="P37" s="76">
        <f>分析係数表!C40</f>
        <v>0.87072171446580526</v>
      </c>
      <c r="Q37" s="82">
        <f t="shared" si="4"/>
        <v>0.53226332921870068</v>
      </c>
      <c r="R37" s="83">
        <v>0.53335445240786183</v>
      </c>
      <c r="S37" s="84">
        <f t="shared" si="5"/>
        <v>0.54465229436835638</v>
      </c>
      <c r="T37" s="85">
        <f>分析係数表!F40</f>
        <v>0.71084719928870821</v>
      </c>
      <c r="U37" s="86">
        <f t="shared" si="6"/>
        <v>0.38716455803791522</v>
      </c>
      <c r="V37" s="87">
        <f>分析係数表!D40</f>
        <v>7.6590880223548832E-2</v>
      </c>
      <c r="W37" s="88">
        <f t="shared" si="7"/>
        <v>0</v>
      </c>
      <c r="X37" s="76">
        <f>分析係数表!E40</f>
        <v>4.8520259113425633E-2</v>
      </c>
      <c r="Y37" s="89">
        <f t="shared" si="8"/>
        <v>0</v>
      </c>
    </row>
    <row r="38" spans="1:25" x14ac:dyDescent="0.2">
      <c r="A38" s="6" t="s">
        <v>26</v>
      </c>
      <c r="B38" s="5" t="s">
        <v>277</v>
      </c>
      <c r="C38" s="90"/>
      <c r="D38" s="107">
        <f>投入係数表!AM38</f>
        <v>5.6931397665812695E-5</v>
      </c>
      <c r="E38" s="110">
        <f t="shared" si="9"/>
        <v>5.6931397665812697E-3</v>
      </c>
      <c r="F38" s="85">
        <f>分析係数表!C41</f>
        <v>0.84583808437856334</v>
      </c>
      <c r="G38" s="110">
        <f t="shared" si="0"/>
        <v>4.8154744342645221E-3</v>
      </c>
      <c r="H38" s="110">
        <v>7.7404797753534305E-3</v>
      </c>
      <c r="I38" s="110">
        <f t="shared" si="1"/>
        <v>7.7404797753534305E-3</v>
      </c>
      <c r="J38" s="85">
        <f>分析係数表!G41</f>
        <v>0.44301808878315901</v>
      </c>
      <c r="K38" s="111">
        <f t="shared" si="2"/>
        <v>3.4291725563417729E-3</v>
      </c>
      <c r="L38" s="79"/>
      <c r="M38" s="80"/>
      <c r="N38" s="81">
        <f>分析係数表!H41</f>
        <v>7.1326333586297655E-2</v>
      </c>
      <c r="O38" s="82">
        <f t="shared" si="3"/>
        <v>1.3536614945447754</v>
      </c>
      <c r="P38" s="76">
        <f>分析係数表!C41</f>
        <v>0.84583808437856334</v>
      </c>
      <c r="Q38" s="82">
        <f t="shared" si="4"/>
        <v>1.1449784454427758</v>
      </c>
      <c r="R38" s="83">
        <v>1.168864489161723</v>
      </c>
      <c r="S38" s="84">
        <f t="shared" si="5"/>
        <v>1.1766049689370766</v>
      </c>
      <c r="T38" s="85">
        <f>分析係数表!F41</f>
        <v>0.54692759998204588</v>
      </c>
      <c r="U38" s="86">
        <f t="shared" si="6"/>
        <v>0.64351773178770488</v>
      </c>
      <c r="V38" s="87">
        <f>分析係数表!D41</f>
        <v>0.14515911845235424</v>
      </c>
      <c r="W38" s="88">
        <f t="shared" si="7"/>
        <v>0</v>
      </c>
      <c r="X38" s="76">
        <f>分析係数表!E41</f>
        <v>0.14242111405359306</v>
      </c>
      <c r="Y38" s="89">
        <f t="shared" si="8"/>
        <v>0</v>
      </c>
    </row>
    <row r="39" spans="1:25" x14ac:dyDescent="0.2">
      <c r="A39" s="6" t="s">
        <v>51</v>
      </c>
      <c r="B39" s="5" t="s">
        <v>368</v>
      </c>
      <c r="C39" s="90"/>
      <c r="D39" s="107">
        <f>投入係数表!AM39</f>
        <v>3.0173640762880729E-3</v>
      </c>
      <c r="E39" s="110">
        <f t="shared" si="9"/>
        <v>0.30173640762880727</v>
      </c>
      <c r="F39" s="85">
        <f>分析係数表!C42</f>
        <v>0.23407560849300879</v>
      </c>
      <c r="G39" s="110">
        <f>E39*F39</f>
        <v>7.0629133220207599E-2</v>
      </c>
      <c r="H39" s="110">
        <v>7.736814811396156E-2</v>
      </c>
      <c r="I39" s="110">
        <f>C39+H39</f>
        <v>7.736814811396156E-2</v>
      </c>
      <c r="J39" s="85">
        <f>分析係数表!G42</f>
        <v>0.48351648351648352</v>
      </c>
      <c r="K39" s="111">
        <f>I39*J39</f>
        <v>3.7408774912245153E-2</v>
      </c>
      <c r="L39" s="79"/>
      <c r="M39" s="80"/>
      <c r="N39" s="81">
        <f>分析係数表!H42</f>
        <v>1.4092354393413963E-2</v>
      </c>
      <c r="O39" s="82">
        <f t="shared" si="3"/>
        <v>0.26745069528581628</v>
      </c>
      <c r="P39" s="76">
        <f>分析係数表!C42</f>
        <v>0.23407560849300879</v>
      </c>
      <c r="Q39" s="82">
        <f>O39*P39</f>
        <v>6.2603684240905719E-2</v>
      </c>
      <c r="R39" s="83">
        <v>6.676205121476983E-2</v>
      </c>
      <c r="S39" s="84">
        <f>I39+R39</f>
        <v>0.14413019932873139</v>
      </c>
      <c r="T39" s="85">
        <f>分析係数表!F42</f>
        <v>0.55384615384615388</v>
      </c>
      <c r="U39" s="86">
        <f>S39*T39</f>
        <v>7.9825956551297386E-2</v>
      </c>
      <c r="V39" s="87">
        <f>分析係数表!D42</f>
        <v>0.66153846153846152</v>
      </c>
      <c r="W39" s="88">
        <f>ROUND(S39*V39,0)</f>
        <v>0</v>
      </c>
      <c r="X39" s="76">
        <f>分析係数表!E42</f>
        <v>0.56483516483516483</v>
      </c>
      <c r="Y39" s="89">
        <f>ROUND(S39*X39,0)</f>
        <v>0</v>
      </c>
    </row>
    <row r="40" spans="1:25" x14ac:dyDescent="0.2">
      <c r="A40" s="6" t="s">
        <v>195</v>
      </c>
      <c r="B40" s="5" t="s">
        <v>41</v>
      </c>
      <c r="C40" s="90"/>
      <c r="D40" s="107">
        <f>投入係数表!AM40</f>
        <v>3.2906347850839741E-2</v>
      </c>
      <c r="E40" s="110">
        <f t="shared" si="9"/>
        <v>3.2906347850839741</v>
      </c>
      <c r="F40" s="85">
        <f>分析係数表!C43</f>
        <v>0.27699973067600325</v>
      </c>
      <c r="G40" s="110">
        <f>E40*F40</f>
        <v>0.91150494922134873</v>
      </c>
      <c r="H40" s="110">
        <v>1.2354457680725441</v>
      </c>
      <c r="I40" s="110">
        <f>C40+H40</f>
        <v>1.2354457680725441</v>
      </c>
      <c r="J40" s="85">
        <f>分析係数表!G43</f>
        <v>0.36947234730400647</v>
      </c>
      <c r="K40" s="111">
        <f>I40*J40</f>
        <v>0.45646304789656406</v>
      </c>
      <c r="L40" s="79"/>
      <c r="M40" s="80"/>
      <c r="N40" s="81">
        <f>分析係数表!H43</f>
        <v>3.8415354614357487E-2</v>
      </c>
      <c r="O40" s="82">
        <f t="shared" si="3"/>
        <v>0.72906293827401447</v>
      </c>
      <c r="P40" s="76">
        <f>分析係数表!C43</f>
        <v>0.27699973067600325</v>
      </c>
      <c r="Q40" s="82">
        <f>O40*P40</f>
        <v>0.20195023754775759</v>
      </c>
      <c r="R40" s="83">
        <v>0.35020342315604397</v>
      </c>
      <c r="S40" s="84">
        <f>I40+R40</f>
        <v>1.5856491912285882</v>
      </c>
      <c r="T40" s="85">
        <f>分析係数表!F43</f>
        <v>0.59762152176423045</v>
      </c>
      <c r="U40" s="86">
        <f>S40*T40</f>
        <v>0.94761808264625014</v>
      </c>
      <c r="V40" s="87">
        <f>分析係数表!D43</f>
        <v>0.12735249971134974</v>
      </c>
      <c r="W40" s="88">
        <f>ROUND(S40*V40,0)</f>
        <v>0</v>
      </c>
      <c r="X40" s="76">
        <f>分析係数表!E43</f>
        <v>0.10079667474887426</v>
      </c>
      <c r="Y40" s="89">
        <f>ROUND(S40*X40,0)</f>
        <v>0</v>
      </c>
    </row>
    <row r="41" spans="1:25" x14ac:dyDescent="0.2">
      <c r="A41" s="6" t="s">
        <v>341</v>
      </c>
      <c r="B41" s="5" t="s">
        <v>42</v>
      </c>
      <c r="C41" s="201">
        <f>最終需要_まとめ!C42</f>
        <v>100</v>
      </c>
      <c r="D41" s="107">
        <f>投入係数表!AM41</f>
        <v>1.8388841446057499E-2</v>
      </c>
      <c r="E41" s="110">
        <f t="shared" si="9"/>
        <v>1.83888414460575</v>
      </c>
      <c r="F41" s="85">
        <f>分析係数表!C44</f>
        <v>0.49584741394123377</v>
      </c>
      <c r="G41" s="110">
        <f>E41*F41</f>
        <v>0.91180594764029888</v>
      </c>
      <c r="H41" s="110">
        <v>0.9229980168791373</v>
      </c>
      <c r="I41" s="110">
        <f>C41+H41</f>
        <v>100.92299801687913</v>
      </c>
      <c r="J41" s="85">
        <f>分析係数表!G44</f>
        <v>0.26302305721605468</v>
      </c>
      <c r="K41" s="111">
        <f>I41*J41</f>
        <v>26.545075481809373</v>
      </c>
      <c r="L41" s="79"/>
      <c r="M41" s="80"/>
      <c r="N41" s="81">
        <f>分析係数表!H44</f>
        <v>0.12140366382001748</v>
      </c>
      <c r="O41" s="82">
        <f t="shared" si="3"/>
        <v>2.3040503660682656</v>
      </c>
      <c r="P41" s="76">
        <f>分析係数表!C44</f>
        <v>0.49584741394123377</v>
      </c>
      <c r="Q41" s="82">
        <f>O41*P41</f>
        <v>1.1424574156053025</v>
      </c>
      <c r="R41" s="83">
        <v>1.1633483439136922</v>
      </c>
      <c r="S41" s="84">
        <f>I41+R41</f>
        <v>102.08634636079283</v>
      </c>
      <c r="T41" s="85">
        <f>分析係数表!F44</f>
        <v>0.50173640762880733</v>
      </c>
      <c r="U41" s="86">
        <f>S41*T41</f>
        <v>51.220436691014363</v>
      </c>
      <c r="V41" s="87">
        <f>分析係数表!D44</f>
        <v>0.16572729860518076</v>
      </c>
      <c r="W41" s="88">
        <f>ROUND(S41*V41,0)</f>
        <v>17</v>
      </c>
      <c r="X41" s="76">
        <f>分析係数表!E44</f>
        <v>0.11534301167093652</v>
      </c>
      <c r="Y41" s="89">
        <f>ROUND(S41*X41,0)</f>
        <v>12</v>
      </c>
    </row>
    <row r="42" spans="1:25" x14ac:dyDescent="0.2">
      <c r="A42" s="6" t="s">
        <v>342</v>
      </c>
      <c r="B42" s="5" t="s">
        <v>279</v>
      </c>
      <c r="C42" s="90"/>
      <c r="D42" s="107">
        <f>投入係数表!AM42</f>
        <v>2.9035012809564475E-3</v>
      </c>
      <c r="E42" s="110">
        <f t="shared" si="9"/>
        <v>0.29035012809564475</v>
      </c>
      <c r="F42" s="85">
        <f>分析係数表!C45</f>
        <v>1</v>
      </c>
      <c r="G42" s="110">
        <f>E42*F42</f>
        <v>0.29035012809564475</v>
      </c>
      <c r="H42" s="110">
        <v>0.32277902585752255</v>
      </c>
      <c r="I42" s="110">
        <f>C42+H42</f>
        <v>0.32277902585752255</v>
      </c>
      <c r="J42" s="85">
        <f>分析係数表!G45</f>
        <v>0</v>
      </c>
      <c r="K42" s="111">
        <f>I42*J42</f>
        <v>0</v>
      </c>
      <c r="L42" s="79"/>
      <c r="M42" s="80"/>
      <c r="N42" s="81">
        <f>分析係数表!H45</f>
        <v>0</v>
      </c>
      <c r="O42" s="82">
        <f t="shared" si="3"/>
        <v>0</v>
      </c>
      <c r="P42" s="76">
        <f>分析係数表!C45</f>
        <v>1</v>
      </c>
      <c r="Q42" s="82">
        <f>O42*P42</f>
        <v>0</v>
      </c>
      <c r="R42" s="83">
        <v>2.2122503728192182E-2</v>
      </c>
      <c r="S42" s="84">
        <f>I42+R42</f>
        <v>0.34490152958571474</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107">
        <f>投入係数表!AM43</f>
        <v>3.9282664389410759E-3</v>
      </c>
      <c r="E43" s="110">
        <f t="shared" si="9"/>
        <v>0.3928266438941076</v>
      </c>
      <c r="F43" s="85">
        <f>分析係数表!C46</f>
        <v>1</v>
      </c>
      <c r="G43" s="110">
        <f>E43*F43</f>
        <v>0.3928266438941076</v>
      </c>
      <c r="H43" s="110">
        <v>0.52469388347991008</v>
      </c>
      <c r="I43" s="110">
        <f>C43+H43</f>
        <v>0.52469388347991008</v>
      </c>
      <c r="J43" s="85">
        <f>分析係数表!G46</f>
        <v>9.2759598041741824E-3</v>
      </c>
      <c r="K43" s="111">
        <f>I43*J43</f>
        <v>4.8670393726556981E-3</v>
      </c>
      <c r="L43" s="79"/>
      <c r="M43" s="80"/>
      <c r="N43" s="81">
        <f>分析係数表!H46</f>
        <v>9.0452357851660434E-2</v>
      </c>
      <c r="O43" s="82">
        <f t="shared" si="3"/>
        <v>1.7166433175264115</v>
      </c>
      <c r="P43" s="76">
        <f>分析係数表!C46</f>
        <v>1</v>
      </c>
      <c r="Q43" s="82">
        <f>O43*P43</f>
        <v>1.7166433175264115</v>
      </c>
      <c r="R43" s="83">
        <v>1.7632255917625508</v>
      </c>
      <c r="S43" s="84">
        <f>I43+R43</f>
        <v>2.287919475242461</v>
      </c>
      <c r="T43" s="85">
        <f>分析係数表!F46</f>
        <v>0.31349308597440523</v>
      </c>
      <c r="U43" s="86">
        <f>S43*T43</f>
        <v>0.71724693675470086</v>
      </c>
      <c r="V43" s="87">
        <f>分析係数表!D46</f>
        <v>1.71777033410633E-4</v>
      </c>
      <c r="W43" s="88">
        <f>ROUND(S43*V43,0)</f>
        <v>0</v>
      </c>
      <c r="X43" s="76">
        <f>分析係数表!E46</f>
        <v>5.1533110023189901E-4</v>
      </c>
      <c r="Y43" s="89">
        <f>ROUND(S43*X43,0)</f>
        <v>0</v>
      </c>
    </row>
    <row r="44" spans="1:25" x14ac:dyDescent="0.2">
      <c r="A44" s="192">
        <v>40</v>
      </c>
      <c r="B44" s="14" t="s">
        <v>151</v>
      </c>
      <c r="C44" s="197">
        <f>SUM(C5:C43)</f>
        <v>100</v>
      </c>
      <c r="D44" s="108">
        <f>投入係数表!AM44</f>
        <v>0.47731283803017366</v>
      </c>
      <c r="E44" s="96">
        <f>SUM(E5:E43)</f>
        <v>47.731283803017384</v>
      </c>
      <c r="F44" s="98">
        <f>分析係数表!C47</f>
        <v>0.37574754530031729</v>
      </c>
      <c r="G44" s="96">
        <f>SUM(G5:G43)</f>
        <v>15.445208708573814</v>
      </c>
      <c r="H44" s="96">
        <f>SUM(H5:H43)</f>
        <v>18.488442190792341</v>
      </c>
      <c r="I44" s="96">
        <f>SUM(I5:I43)</f>
        <v>118.48844219079236</v>
      </c>
      <c r="J44" s="98">
        <f>分析係数表!G47</f>
        <v>0.18377890112838052</v>
      </c>
      <c r="K44" s="112">
        <f>SUM(K5:K43)</f>
        <v>30.252537687312348</v>
      </c>
      <c r="L44" s="94">
        <f>最終需要_まとめ!$L$33</f>
        <v>0.62733333333333341</v>
      </c>
      <c r="M44" s="91">
        <f>K44*L44</f>
        <v>18.97842530917395</v>
      </c>
      <c r="N44" s="95">
        <f>分析係数表!H47</f>
        <v>1</v>
      </c>
      <c r="O44" s="96">
        <f>SUM(O5:O43)</f>
        <v>18.97842530917395</v>
      </c>
      <c r="P44" s="92">
        <f>分析係数表!C47</f>
        <v>0.37574754530031729</v>
      </c>
      <c r="Q44" s="96">
        <f>SUM(Q5:Q43)</f>
        <v>8.1501880248523975</v>
      </c>
      <c r="R44" s="91">
        <f>SUM(R5:R43)</f>
        <v>9.6980380783633446</v>
      </c>
      <c r="S44" s="97">
        <f>SUM(S5:S43)</f>
        <v>128.18648026915568</v>
      </c>
      <c r="T44" s="98">
        <f>分析係数表!F47</f>
        <v>0.42462652784065186</v>
      </c>
      <c r="U44" s="99">
        <f>SUM(U5:U43)</f>
        <v>64.354460516766238</v>
      </c>
      <c r="V44" s="100">
        <f>分析係数表!D47</f>
        <v>4.7224737186258234E-2</v>
      </c>
      <c r="W44" s="101">
        <f>SUM(W5:W43)</f>
        <v>18</v>
      </c>
      <c r="X44" s="92">
        <f>分析係数表!E47</f>
        <v>3.9558288483141357E-2</v>
      </c>
      <c r="Y44" s="102">
        <f>SUM(Y5:Y43)</f>
        <v>13</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398" t="str">
        <f>取引基本表!$E$1</f>
        <v>2015年赤穂市産業連関表</v>
      </c>
      <c r="H1" s="401"/>
      <c r="I1" s="401"/>
    </row>
    <row r="2" spans="1:25" x14ac:dyDescent="0.2">
      <c r="B2" s="3" t="s">
        <v>283</v>
      </c>
      <c r="S2" s="3" t="s">
        <v>153</v>
      </c>
      <c r="U2" s="64" t="s">
        <v>210</v>
      </c>
      <c r="W2" s="3" t="s">
        <v>130</v>
      </c>
      <c r="Y2" s="3" t="s">
        <v>154</v>
      </c>
    </row>
    <row r="3" spans="1:25" ht="44" x14ac:dyDescent="0.2">
      <c r="B3" s="65"/>
      <c r="C3" s="66" t="s">
        <v>228</v>
      </c>
      <c r="D3" s="66" t="s">
        <v>319</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投入係数表!AN5</f>
        <v>0</v>
      </c>
      <c r="E5" s="110">
        <f>$C$42*D5</f>
        <v>0</v>
      </c>
      <c r="F5" s="85">
        <f>分析係数表!C8</f>
        <v>1</v>
      </c>
      <c r="G5" s="110">
        <f t="shared" ref="G5:G38" si="0">E5*F5</f>
        <v>0</v>
      </c>
      <c r="H5" s="110">
        <f t="array" ref="H5:H43">MMULT(逆行列係数!C5:AO43,'38'!G5:G43)</f>
        <v>9.7669490475029819E-2</v>
      </c>
      <c r="I5" s="110">
        <f t="shared" ref="I5:I38" si="1">C5+H5</f>
        <v>9.7669490475029819E-2</v>
      </c>
      <c r="J5" s="85">
        <f>分析係数表!G8</f>
        <v>0.11972098922003804</v>
      </c>
      <c r="K5" s="111">
        <f t="shared" ref="K5:K38" si="2">I5*J5</f>
        <v>1.1693088016287653E-2</v>
      </c>
      <c r="L5" s="79" t="s">
        <v>178</v>
      </c>
      <c r="M5" s="80" t="s">
        <v>178</v>
      </c>
      <c r="N5" s="81">
        <f>分析係数表!H8</f>
        <v>1.236323115495826E-2</v>
      </c>
      <c r="O5" s="82">
        <f t="shared" ref="O5:O43" si="3">$M$44*N5</f>
        <v>8.3503454168752864E-2</v>
      </c>
      <c r="P5" s="76">
        <f>分析係数表!C8</f>
        <v>1</v>
      </c>
      <c r="Q5" s="82">
        <f t="shared" ref="Q5:Q38" si="4">O5*P5</f>
        <v>8.3503454168752864E-2</v>
      </c>
      <c r="R5" s="83">
        <f t="array" ref="R5:R43">MMULT(逆行列係数!C5:AO43,'38'!Q5:Q43)</f>
        <v>0.11164193295435856</v>
      </c>
      <c r="S5" s="84">
        <f t="shared" ref="S5:S38" si="5">I5+R5</f>
        <v>0.20931142342938838</v>
      </c>
      <c r="T5" s="85">
        <f>分析係数表!F8</f>
        <v>0.45136334812935952</v>
      </c>
      <c r="U5" s="86">
        <f t="shared" ref="U5:U38" si="6">S5*T5</f>
        <v>9.4475504880810801E-2</v>
      </c>
      <c r="V5" s="87">
        <f>分析係数表!D8</f>
        <v>6.2777425491439443E-2</v>
      </c>
      <c r="W5" s="88">
        <f t="shared" ref="W5:W38" si="7">ROUND(S5*V5,0)</f>
        <v>0</v>
      </c>
      <c r="X5" s="76">
        <f>分析係数表!E8</f>
        <v>5.7324032974001266E-2</v>
      </c>
      <c r="Y5" s="89">
        <f t="shared" ref="Y5:Y38" si="8">ROUND(S5*X5,0)</f>
        <v>0</v>
      </c>
    </row>
    <row r="6" spans="1:25" x14ac:dyDescent="0.2">
      <c r="A6" s="6" t="s">
        <v>220</v>
      </c>
      <c r="B6" s="5" t="s">
        <v>266</v>
      </c>
      <c r="C6" s="90"/>
      <c r="D6" s="107">
        <f>投入係数表!AN6</f>
        <v>0</v>
      </c>
      <c r="E6" s="110">
        <f t="shared" ref="E6:E43" si="9">$C$42*D6</f>
        <v>0</v>
      </c>
      <c r="F6" s="85">
        <f>分析係数表!C9</f>
        <v>2.7906976744186074E-2</v>
      </c>
      <c r="G6" s="110">
        <f t="shared" si="0"/>
        <v>0</v>
      </c>
      <c r="H6" s="110">
        <v>2.6609058614784791E-3</v>
      </c>
      <c r="I6" s="110">
        <f t="shared" si="1"/>
        <v>2.6609058614784791E-3</v>
      </c>
      <c r="J6" s="85">
        <f>分析係数表!G9</f>
        <v>0.2857142857142857</v>
      </c>
      <c r="K6" s="111">
        <f t="shared" si="2"/>
        <v>7.6025881756527967E-4</v>
      </c>
      <c r="L6" s="79"/>
      <c r="M6" s="80"/>
      <c r="N6" s="81">
        <f>分析係数表!H9</f>
        <v>6.5322433452770924E-4</v>
      </c>
      <c r="O6" s="82">
        <f t="shared" si="3"/>
        <v>4.4119929164531434E-3</v>
      </c>
      <c r="P6" s="76">
        <f>分析係数表!C9</f>
        <v>2.7906976744186074E-2</v>
      </c>
      <c r="Q6" s="82">
        <f t="shared" si="4"/>
        <v>1.2312538371497155E-4</v>
      </c>
      <c r="R6" s="83">
        <v>1.4615817024627746E-4</v>
      </c>
      <c r="S6" s="84">
        <f t="shared" si="5"/>
        <v>2.8070640317247567E-3</v>
      </c>
      <c r="T6" s="85">
        <f>分析係数表!F9</f>
        <v>0.7142857142857143</v>
      </c>
      <c r="U6" s="86">
        <f t="shared" si="6"/>
        <v>2.0050457369462549E-3</v>
      </c>
      <c r="V6" s="87">
        <f>分析係数表!D9</f>
        <v>0</v>
      </c>
      <c r="W6" s="88">
        <f t="shared" si="7"/>
        <v>0</v>
      </c>
      <c r="X6" s="76">
        <f>分析係数表!E9</f>
        <v>0</v>
      </c>
      <c r="Y6" s="89">
        <f t="shared" si="8"/>
        <v>0</v>
      </c>
    </row>
    <row r="7" spans="1:25" x14ac:dyDescent="0.2">
      <c r="A7" s="6" t="s">
        <v>221</v>
      </c>
      <c r="B7" s="5" t="s">
        <v>267</v>
      </c>
      <c r="C7" s="90"/>
      <c r="D7" s="107">
        <f>投入係数表!AN7</f>
        <v>0</v>
      </c>
      <c r="E7" s="110">
        <f t="shared" si="9"/>
        <v>0</v>
      </c>
      <c r="F7" s="85">
        <f>分析係数表!C10</f>
        <v>1</v>
      </c>
      <c r="G7" s="110">
        <f t="shared" si="0"/>
        <v>0</v>
      </c>
      <c r="H7" s="110">
        <v>0.29982613784305495</v>
      </c>
      <c r="I7" s="110">
        <f t="shared" si="1"/>
        <v>0.29982613784305495</v>
      </c>
      <c r="J7" s="85">
        <f>分析係数表!G10</f>
        <v>0.17979610750695088</v>
      </c>
      <c r="K7" s="111">
        <f t="shared" si="2"/>
        <v>5.3907572513023784E-2</v>
      </c>
      <c r="L7" s="79"/>
      <c r="M7" s="80"/>
      <c r="N7" s="81">
        <f>分析係数表!H10</f>
        <v>1.2488112277735618E-3</v>
      </c>
      <c r="O7" s="82">
        <f t="shared" si="3"/>
        <v>8.4346923402780685E-3</v>
      </c>
      <c r="P7" s="76">
        <f>分析係数表!C10</f>
        <v>1</v>
      </c>
      <c r="Q7" s="82">
        <f t="shared" si="4"/>
        <v>8.4346923402780685E-3</v>
      </c>
      <c r="R7" s="83">
        <v>1.2300170374844455E-2</v>
      </c>
      <c r="S7" s="84">
        <f t="shared" si="5"/>
        <v>0.31212630821789938</v>
      </c>
      <c r="T7" s="85">
        <f>分析係数表!F10</f>
        <v>0.51899907321594063</v>
      </c>
      <c r="U7" s="86">
        <f t="shared" si="6"/>
        <v>0.16199326469140282</v>
      </c>
      <c r="V7" s="87">
        <f>分析係数表!D10</f>
        <v>9.8239110287303061E-2</v>
      </c>
      <c r="W7" s="88">
        <f t="shared" si="7"/>
        <v>0</v>
      </c>
      <c r="X7" s="76">
        <f>分析係数表!E10</f>
        <v>2.9657089898053754E-2</v>
      </c>
      <c r="Y7" s="89">
        <f t="shared" si="8"/>
        <v>0</v>
      </c>
    </row>
    <row r="8" spans="1:25" x14ac:dyDescent="0.2">
      <c r="A8" s="6" t="s">
        <v>222</v>
      </c>
      <c r="B8" s="5" t="s">
        <v>27</v>
      </c>
      <c r="C8" s="90"/>
      <c r="D8" s="107">
        <f>投入係数表!AN8</f>
        <v>0</v>
      </c>
      <c r="E8" s="110">
        <f t="shared" si="9"/>
        <v>0</v>
      </c>
      <c r="F8" s="85">
        <f>分析係数表!C11</f>
        <v>4.7758906908440535E-3</v>
      </c>
      <c r="G8" s="110">
        <f t="shared" si="0"/>
        <v>0</v>
      </c>
      <c r="H8" s="110">
        <v>3.8397225763862303E-3</v>
      </c>
      <c r="I8" s="110">
        <f t="shared" si="1"/>
        <v>3.8397225763862303E-3</v>
      </c>
      <c r="J8" s="85">
        <f>分析係数表!G11</f>
        <v>0.34306569343065696</v>
      </c>
      <c r="K8" s="111">
        <f t="shared" si="2"/>
        <v>1.3172770882492908E-3</v>
      </c>
      <c r="L8" s="79"/>
      <c r="M8" s="80"/>
      <c r="N8" s="81">
        <f>分析係数表!H11</f>
        <v>-1.9212480427285565E-5</v>
      </c>
      <c r="O8" s="82">
        <f t="shared" si="3"/>
        <v>-1.297644975427395E-4</v>
      </c>
      <c r="P8" s="76">
        <f>分析係数表!C11</f>
        <v>4.7758906908440535E-3</v>
      </c>
      <c r="Q8" s="82">
        <f t="shared" si="4"/>
        <v>-6.1974105581642565E-7</v>
      </c>
      <c r="R8" s="83">
        <v>3.7793876774000918E-4</v>
      </c>
      <c r="S8" s="84">
        <f t="shared" si="5"/>
        <v>4.2176613441262398E-3</v>
      </c>
      <c r="T8" s="85">
        <f>分析係数表!F11</f>
        <v>0.56569343065693434</v>
      </c>
      <c r="U8" s="86">
        <f t="shared" si="6"/>
        <v>2.3859033151079094E-3</v>
      </c>
      <c r="V8" s="87">
        <f>分析係数表!D11</f>
        <v>8.0291970802919707E-2</v>
      </c>
      <c r="W8" s="88">
        <f t="shared" si="7"/>
        <v>0</v>
      </c>
      <c r="X8" s="76">
        <f>分析係数表!E11</f>
        <v>6.9343065693430656E-2</v>
      </c>
      <c r="Y8" s="89">
        <f t="shared" si="8"/>
        <v>0</v>
      </c>
    </row>
    <row r="9" spans="1:25" x14ac:dyDescent="0.2">
      <c r="A9" s="6" t="s">
        <v>223</v>
      </c>
      <c r="B9" s="5" t="s">
        <v>191</v>
      </c>
      <c r="C9" s="90"/>
      <c r="D9" s="107">
        <f>投入係数表!AN9</f>
        <v>0</v>
      </c>
      <c r="E9" s="110">
        <f t="shared" si="9"/>
        <v>0</v>
      </c>
      <c r="F9" s="85">
        <f>分析係数表!C12</f>
        <v>2.7665742374590407E-2</v>
      </c>
      <c r="G9" s="110">
        <f t="shared" si="0"/>
        <v>0</v>
      </c>
      <c r="H9" s="110">
        <v>3.3842526405512487E-3</v>
      </c>
      <c r="I9" s="110">
        <f t="shared" si="1"/>
        <v>3.3842526405512487E-3</v>
      </c>
      <c r="J9" s="85">
        <f>分析係数表!G12</f>
        <v>0.13175675675675674</v>
      </c>
      <c r="K9" s="111">
        <f t="shared" si="2"/>
        <v>4.4589815196452258E-4</v>
      </c>
      <c r="L9" s="79"/>
      <c r="M9" s="80"/>
      <c r="N9" s="81">
        <f>分析係数表!H12</f>
        <v>9.8185381223642884E-2</v>
      </c>
      <c r="O9" s="82">
        <f t="shared" si="3"/>
        <v>0.66316146469217019</v>
      </c>
      <c r="P9" s="76">
        <f>分析係数表!C12</f>
        <v>2.7665742374590407E-2</v>
      </c>
      <c r="Q9" s="82">
        <f t="shared" si="4"/>
        <v>1.8346854234929613E-2</v>
      </c>
      <c r="R9" s="83">
        <v>2.0608758704184615E-2</v>
      </c>
      <c r="S9" s="84">
        <f t="shared" si="5"/>
        <v>2.3993011344735863E-2</v>
      </c>
      <c r="T9" s="85">
        <f>分析係数表!F12</f>
        <v>0.37027027027027026</v>
      </c>
      <c r="U9" s="86">
        <f t="shared" si="6"/>
        <v>8.8838987952130077E-3</v>
      </c>
      <c r="V9" s="87">
        <f>分析係数表!D12</f>
        <v>5.1576576576576577E-2</v>
      </c>
      <c r="W9" s="88">
        <f t="shared" si="7"/>
        <v>0</v>
      </c>
      <c r="X9" s="76">
        <f>分析係数表!E12</f>
        <v>4.954954954954955E-2</v>
      </c>
      <c r="Y9" s="89">
        <f t="shared" si="8"/>
        <v>0</v>
      </c>
    </row>
    <row r="10" spans="1:25" x14ac:dyDescent="0.2">
      <c r="A10" s="6" t="s">
        <v>224</v>
      </c>
      <c r="B10" s="5" t="s">
        <v>28</v>
      </c>
      <c r="C10" s="90"/>
      <c r="D10" s="107">
        <f>投入係数表!AN10</f>
        <v>6.726457399103139E-2</v>
      </c>
      <c r="E10" s="110">
        <f t="shared" si="9"/>
        <v>6.7264573991031389</v>
      </c>
      <c r="F10" s="85">
        <f>分析係数表!C13</f>
        <v>0</v>
      </c>
      <c r="G10" s="110">
        <f t="shared" si="0"/>
        <v>0</v>
      </c>
      <c r="H10" s="110">
        <v>0</v>
      </c>
      <c r="I10" s="110">
        <f t="shared" si="1"/>
        <v>0</v>
      </c>
      <c r="J10" s="85">
        <f>分析係数表!G13</f>
        <v>0.24516960068699012</v>
      </c>
      <c r="K10" s="111">
        <f t="shared" si="2"/>
        <v>0</v>
      </c>
      <c r="L10" s="79"/>
      <c r="M10" s="80"/>
      <c r="N10" s="81">
        <f>分析係数表!H13</f>
        <v>1.522589073862381E-2</v>
      </c>
      <c r="O10" s="82">
        <f t="shared" si="3"/>
        <v>0.10283836430262105</v>
      </c>
      <c r="P10" s="76">
        <f>分析係数表!C13</f>
        <v>0</v>
      </c>
      <c r="Q10" s="82">
        <f t="shared" si="4"/>
        <v>0</v>
      </c>
      <c r="R10" s="83">
        <v>0</v>
      </c>
      <c r="S10" s="84">
        <f t="shared" si="5"/>
        <v>0</v>
      </c>
      <c r="T10" s="85">
        <f>分析係数表!F13</f>
        <v>0.38299699441820523</v>
      </c>
      <c r="U10" s="86">
        <f t="shared" si="6"/>
        <v>0</v>
      </c>
      <c r="V10" s="87">
        <f>分析係数表!D13</f>
        <v>0.13954486904250751</v>
      </c>
      <c r="W10" s="88">
        <f t="shared" si="7"/>
        <v>0</v>
      </c>
      <c r="X10" s="76">
        <f>分析係数表!E13</f>
        <v>0.1348218119364534</v>
      </c>
      <c r="Y10" s="89">
        <f t="shared" si="8"/>
        <v>0</v>
      </c>
    </row>
    <row r="11" spans="1:25" x14ac:dyDescent="0.2">
      <c r="A11" s="6" t="s">
        <v>225</v>
      </c>
      <c r="B11" s="5" t="s">
        <v>268</v>
      </c>
      <c r="C11" s="90"/>
      <c r="D11" s="107">
        <f>投入係数表!AN11</f>
        <v>0.2914798206278027</v>
      </c>
      <c r="E11" s="110">
        <f t="shared" si="9"/>
        <v>29.147982062780269</v>
      </c>
      <c r="F11" s="85">
        <f>分析係数表!C14</f>
        <v>8.758537565287261E-2</v>
      </c>
      <c r="G11" s="110">
        <f t="shared" si="0"/>
        <v>2.5529369584918027</v>
      </c>
      <c r="H11" s="110">
        <v>2.7507886828869657</v>
      </c>
      <c r="I11" s="110">
        <f t="shared" si="1"/>
        <v>2.7507886828869657</v>
      </c>
      <c r="J11" s="85">
        <f>分析係数表!G14</f>
        <v>0.1675092686215032</v>
      </c>
      <c r="K11" s="111">
        <f t="shared" si="2"/>
        <v>0.46078260040270369</v>
      </c>
      <c r="L11" s="79"/>
      <c r="M11" s="80"/>
      <c r="N11" s="81">
        <f>分析係数表!H14</f>
        <v>1.2392049875599189E-3</v>
      </c>
      <c r="O11" s="82">
        <f t="shared" si="3"/>
        <v>8.3698100915066964E-3</v>
      </c>
      <c r="P11" s="76">
        <f>分析係数表!C14</f>
        <v>8.758537565287261E-2</v>
      </c>
      <c r="Q11" s="82">
        <f t="shared" si="4"/>
        <v>7.3307296100781811E-4</v>
      </c>
      <c r="R11" s="83">
        <v>8.6910894502893517E-3</v>
      </c>
      <c r="S11" s="84">
        <f t="shared" si="5"/>
        <v>2.7594797723372548</v>
      </c>
      <c r="T11" s="85">
        <f>分析係数表!F14</f>
        <v>0.31985170205594876</v>
      </c>
      <c r="U11" s="86">
        <f t="shared" si="6"/>
        <v>0.88262430197103292</v>
      </c>
      <c r="V11" s="87">
        <f>分析係数表!D14</f>
        <v>3.3704078193461412E-2</v>
      </c>
      <c r="W11" s="88">
        <f t="shared" si="7"/>
        <v>0</v>
      </c>
      <c r="X11" s="76">
        <f>分析係数表!E14</f>
        <v>2.8985507246376812E-2</v>
      </c>
      <c r="Y11" s="89">
        <f t="shared" si="8"/>
        <v>0</v>
      </c>
    </row>
    <row r="12" spans="1:25" x14ac:dyDescent="0.2">
      <c r="A12" s="6" t="s">
        <v>226</v>
      </c>
      <c r="B12" s="5" t="s">
        <v>29</v>
      </c>
      <c r="C12" s="90"/>
      <c r="D12" s="107">
        <f>投入係数表!AN12</f>
        <v>5.829596412556054E-2</v>
      </c>
      <c r="E12" s="110">
        <f t="shared" si="9"/>
        <v>5.8295964125560538</v>
      </c>
      <c r="F12" s="85">
        <f>分析係数表!C15</f>
        <v>0</v>
      </c>
      <c r="G12" s="110">
        <f t="shared" si="0"/>
        <v>0</v>
      </c>
      <c r="H12" s="110">
        <v>0</v>
      </c>
      <c r="I12" s="110">
        <f t="shared" si="1"/>
        <v>0</v>
      </c>
      <c r="J12" s="85">
        <f>分析係数表!G15</f>
        <v>9.5604813172894237E-2</v>
      </c>
      <c r="K12" s="111">
        <f t="shared" si="2"/>
        <v>0</v>
      </c>
      <c r="L12" s="79"/>
      <c r="M12" s="80"/>
      <c r="N12" s="81">
        <f>分析係数表!H15</f>
        <v>9.0490782812515016E-3</v>
      </c>
      <c r="O12" s="82">
        <f t="shared" si="3"/>
        <v>6.1119078342630306E-2</v>
      </c>
      <c r="P12" s="76">
        <f>分析係数表!C15</f>
        <v>0</v>
      </c>
      <c r="Q12" s="82">
        <f t="shared" si="4"/>
        <v>0</v>
      </c>
      <c r="R12" s="83">
        <v>0</v>
      </c>
      <c r="S12" s="84">
        <f t="shared" si="5"/>
        <v>0</v>
      </c>
      <c r="T12" s="85">
        <f>分析係数表!F15</f>
        <v>0.30347055098163395</v>
      </c>
      <c r="U12" s="86">
        <f t="shared" si="6"/>
        <v>0</v>
      </c>
      <c r="V12" s="87">
        <f>分析係数表!D15</f>
        <v>2.4585180493983533E-2</v>
      </c>
      <c r="W12" s="88">
        <f t="shared" si="7"/>
        <v>0</v>
      </c>
      <c r="X12" s="76">
        <f>分析係数表!E15</f>
        <v>2.2317922735908803E-2</v>
      </c>
      <c r="Y12" s="89">
        <f t="shared" si="8"/>
        <v>0</v>
      </c>
    </row>
    <row r="13" spans="1:25" x14ac:dyDescent="0.2">
      <c r="A13" s="6" t="s">
        <v>227</v>
      </c>
      <c r="B13" s="5" t="s">
        <v>30</v>
      </c>
      <c r="C13" s="90"/>
      <c r="D13" s="107">
        <f>投入係数表!AN13</f>
        <v>0</v>
      </c>
      <c r="E13" s="110">
        <f t="shared" si="9"/>
        <v>0</v>
      </c>
      <c r="F13" s="85">
        <f>分析係数表!C16</f>
        <v>0.11006875655518</v>
      </c>
      <c r="G13" s="110">
        <f t="shared" si="0"/>
        <v>0</v>
      </c>
      <c r="H13" s="110">
        <v>4.1323406869386958E-2</v>
      </c>
      <c r="I13" s="110">
        <f t="shared" si="1"/>
        <v>4.1323406869386958E-2</v>
      </c>
      <c r="J13" s="85">
        <f>分析係数表!G16</f>
        <v>3.3349328214971212E-2</v>
      </c>
      <c r="K13" s="111">
        <f t="shared" si="2"/>
        <v>1.3781078586479817E-3</v>
      </c>
      <c r="L13" s="79"/>
      <c r="M13" s="80"/>
      <c r="N13" s="81">
        <f>分析係数表!H16</f>
        <v>1.7877213037589219E-2</v>
      </c>
      <c r="O13" s="82">
        <f t="shared" si="3"/>
        <v>0.12074586496351911</v>
      </c>
      <c r="P13" s="76">
        <f>分析係数表!C16</f>
        <v>0.11006875655518</v>
      </c>
      <c r="Q13" s="82">
        <f t="shared" si="4"/>
        <v>1.3290347215714223E-2</v>
      </c>
      <c r="R13" s="83">
        <v>1.7273325973492359E-2</v>
      </c>
      <c r="S13" s="84">
        <f t="shared" si="5"/>
        <v>5.859673284287932E-2</v>
      </c>
      <c r="T13" s="85">
        <f>分析係数表!F16</f>
        <v>0.28862763915547024</v>
      </c>
      <c r="U13" s="86">
        <f t="shared" si="6"/>
        <v>1.6912636662664064E-2</v>
      </c>
      <c r="V13" s="87">
        <f>分析係数表!D16</f>
        <v>1.6314779270633396E-2</v>
      </c>
      <c r="W13" s="88">
        <f t="shared" si="7"/>
        <v>0</v>
      </c>
      <c r="X13" s="76">
        <f>分析係数表!E16</f>
        <v>1.6554702495201537E-2</v>
      </c>
      <c r="Y13" s="89">
        <f t="shared" si="8"/>
        <v>0</v>
      </c>
    </row>
    <row r="14" spans="1:25" x14ac:dyDescent="0.2">
      <c r="A14" s="6" t="s">
        <v>2</v>
      </c>
      <c r="B14" s="5" t="s">
        <v>365</v>
      </c>
      <c r="C14" s="90"/>
      <c r="D14" s="107">
        <f>投入係数表!AN14</f>
        <v>4.6337817638266068E-2</v>
      </c>
      <c r="E14" s="110">
        <f t="shared" si="9"/>
        <v>4.6337817638266072</v>
      </c>
      <c r="F14" s="85">
        <f>分析係数表!C17</f>
        <v>0.13914449142004481</v>
      </c>
      <c r="G14" s="110">
        <f t="shared" si="0"/>
        <v>0.64476520687913152</v>
      </c>
      <c r="H14" s="110">
        <v>0.94325599548132499</v>
      </c>
      <c r="I14" s="110">
        <f t="shared" si="1"/>
        <v>0.94325599548132499</v>
      </c>
      <c r="J14" s="85">
        <f>分析係数表!G17</f>
        <v>0.21214924452667283</v>
      </c>
      <c r="K14" s="111">
        <f t="shared" si="2"/>
        <v>0.20011104683661782</v>
      </c>
      <c r="L14" s="79"/>
      <c r="M14" s="80"/>
      <c r="N14" s="81">
        <f>分析係数表!H17</f>
        <v>3.1124218292202617E-3</v>
      </c>
      <c r="O14" s="82">
        <f t="shared" si="3"/>
        <v>2.1021848601923798E-2</v>
      </c>
      <c r="P14" s="76">
        <f>分析係数表!C17</f>
        <v>0.13914449142004481</v>
      </c>
      <c r="Q14" s="82">
        <f t="shared" si="4"/>
        <v>2.9250744324238668E-3</v>
      </c>
      <c r="R14" s="83">
        <v>7.7716571474936574E-3</v>
      </c>
      <c r="S14" s="84">
        <f t="shared" si="5"/>
        <v>0.95102765262881861</v>
      </c>
      <c r="T14" s="85">
        <f>分析係数表!F17</f>
        <v>0.32223250077089116</v>
      </c>
      <c r="U14" s="86">
        <f t="shared" si="6"/>
        <v>0.30645201880885459</v>
      </c>
      <c r="V14" s="87">
        <f>分析係数表!D17</f>
        <v>3.12981806968856E-2</v>
      </c>
      <c r="W14" s="88">
        <f t="shared" si="7"/>
        <v>0</v>
      </c>
      <c r="X14" s="76">
        <f>分析係数表!E17</f>
        <v>2.8677150786308975E-2</v>
      </c>
      <c r="Y14" s="89">
        <f t="shared" si="8"/>
        <v>0</v>
      </c>
    </row>
    <row r="15" spans="1:25" x14ac:dyDescent="0.2">
      <c r="A15" s="6" t="s">
        <v>3</v>
      </c>
      <c r="B15" s="5" t="s">
        <v>31</v>
      </c>
      <c r="C15" s="90"/>
      <c r="D15" s="107">
        <f>投入係数表!AN15</f>
        <v>5.3811659192825115E-2</v>
      </c>
      <c r="E15" s="110">
        <f t="shared" si="9"/>
        <v>5.3811659192825116</v>
      </c>
      <c r="F15" s="85">
        <f>分析係数表!C18</f>
        <v>1</v>
      </c>
      <c r="G15" s="110">
        <f t="shared" si="0"/>
        <v>5.3811659192825116</v>
      </c>
      <c r="H15" s="110">
        <v>6.2222959062936471</v>
      </c>
      <c r="I15" s="110">
        <f t="shared" si="1"/>
        <v>6.2222959062936471</v>
      </c>
      <c r="J15" s="85">
        <f>分析係数表!G18</f>
        <v>0.2156836946153087</v>
      </c>
      <c r="K15" s="111">
        <f t="shared" si="2"/>
        <v>1.3420477700591245</v>
      </c>
      <c r="L15" s="79"/>
      <c r="M15" s="80"/>
      <c r="N15" s="81">
        <f>分析係数表!H18</f>
        <v>4.8031201068213914E-4</v>
      </c>
      <c r="O15" s="82">
        <f t="shared" si="3"/>
        <v>3.2441124385684875E-3</v>
      </c>
      <c r="P15" s="76">
        <f>分析係数表!C18</f>
        <v>1</v>
      </c>
      <c r="Q15" s="82">
        <f t="shared" si="4"/>
        <v>3.2441124385684875E-3</v>
      </c>
      <c r="R15" s="83">
        <v>1.255159426814886E-2</v>
      </c>
      <c r="S15" s="84">
        <f t="shared" si="5"/>
        <v>6.2348475005617958</v>
      </c>
      <c r="T15" s="85">
        <f>分析係数表!F18</f>
        <v>0.45886648465511004</v>
      </c>
      <c r="U15" s="86">
        <f t="shared" si="6"/>
        <v>2.8609625549434905</v>
      </c>
      <c r="V15" s="87">
        <f>分析係数表!D18</f>
        <v>2.7301733495608698E-2</v>
      </c>
      <c r="W15" s="88">
        <f t="shared" si="7"/>
        <v>0</v>
      </c>
      <c r="X15" s="76">
        <f>分析係数表!E18</f>
        <v>2.9308246439261866E-2</v>
      </c>
      <c r="Y15" s="89">
        <f t="shared" si="8"/>
        <v>0</v>
      </c>
    </row>
    <row r="16" spans="1:25" x14ac:dyDescent="0.2">
      <c r="A16" s="6" t="s">
        <v>4</v>
      </c>
      <c r="B16" s="5" t="s">
        <v>32</v>
      </c>
      <c r="C16" s="90"/>
      <c r="D16" s="107">
        <f>投入係数表!AN16</f>
        <v>0</v>
      </c>
      <c r="E16" s="110">
        <f t="shared" si="9"/>
        <v>0</v>
      </c>
      <c r="F16" s="85">
        <f>分析係数表!C19</f>
        <v>0.27592808390211421</v>
      </c>
      <c r="G16" s="110">
        <f t="shared" si="0"/>
        <v>0</v>
      </c>
      <c r="H16" s="110">
        <v>0.10274723056359973</v>
      </c>
      <c r="I16" s="110">
        <f t="shared" si="1"/>
        <v>0.10274723056359973</v>
      </c>
      <c r="J16" s="85">
        <f>分析係数表!G19</f>
        <v>5.7631973809848587E-2</v>
      </c>
      <c r="K16" s="111">
        <f t="shared" si="2"/>
        <v>5.9215257008758543E-3</v>
      </c>
      <c r="L16" s="79"/>
      <c r="M16" s="80"/>
      <c r="N16" s="81">
        <f>分析係数表!H19</f>
        <v>-1.2488112277735618E-4</v>
      </c>
      <c r="O16" s="82">
        <f t="shared" si="3"/>
        <v>-8.434692340278068E-4</v>
      </c>
      <c r="P16" s="76">
        <f>分析係数表!C19</f>
        <v>0.27592808390211421</v>
      </c>
      <c r="Q16" s="82">
        <f t="shared" si="4"/>
        <v>-2.3273684957567667E-4</v>
      </c>
      <c r="R16" s="83">
        <v>2.4452046185202895E-3</v>
      </c>
      <c r="S16" s="84">
        <f t="shared" si="5"/>
        <v>0.10519243518212001</v>
      </c>
      <c r="T16" s="85">
        <f>分析係数表!F19</f>
        <v>0.23987177738371299</v>
      </c>
      <c r="U16" s="86">
        <f t="shared" si="6"/>
        <v>2.5232696394456151E-2</v>
      </c>
      <c r="V16" s="87">
        <f>分析係数表!D19</f>
        <v>7.502387123175556E-4</v>
      </c>
      <c r="W16" s="88">
        <f t="shared" si="7"/>
        <v>0</v>
      </c>
      <c r="X16" s="76">
        <f>分析係数表!E19</f>
        <v>8.1844223161915155E-4</v>
      </c>
      <c r="Y16" s="89">
        <f t="shared" si="8"/>
        <v>0</v>
      </c>
    </row>
    <row r="17" spans="1:25" x14ac:dyDescent="0.2">
      <c r="A17" s="6" t="s">
        <v>5</v>
      </c>
      <c r="B17" s="5" t="s">
        <v>33</v>
      </c>
      <c r="C17" s="90"/>
      <c r="D17" s="107">
        <f>投入係数表!AN17</f>
        <v>0</v>
      </c>
      <c r="E17" s="110">
        <f t="shared" si="9"/>
        <v>0</v>
      </c>
      <c r="F17" s="85">
        <f>分析係数表!C20</f>
        <v>2.5484643868438295E-2</v>
      </c>
      <c r="G17" s="110">
        <f t="shared" si="0"/>
        <v>0</v>
      </c>
      <c r="H17" s="110">
        <v>2.0020992764553412E-2</v>
      </c>
      <c r="I17" s="110">
        <f t="shared" si="1"/>
        <v>2.0020992764553412E-2</v>
      </c>
      <c r="J17" s="85">
        <f>分析係数表!G20</f>
        <v>9.947643979057591E-2</v>
      </c>
      <c r="K17" s="111">
        <f t="shared" si="2"/>
        <v>1.9916170812906532E-3</v>
      </c>
      <c r="L17" s="79"/>
      <c r="M17" s="80"/>
      <c r="N17" s="81">
        <f>分析係数表!H20</f>
        <v>5.9558689324585256E-4</v>
      </c>
      <c r="O17" s="82">
        <f t="shared" si="3"/>
        <v>4.0226994238249242E-3</v>
      </c>
      <c r="P17" s="76">
        <f>分析係数表!C20</f>
        <v>2.5484643868438295E-2</v>
      </c>
      <c r="Q17" s="82">
        <f t="shared" si="4"/>
        <v>1.0251706220595012E-4</v>
      </c>
      <c r="R17" s="83">
        <v>4.1872255288395049E-4</v>
      </c>
      <c r="S17" s="84">
        <f t="shared" si="5"/>
        <v>2.0439715317437362E-2</v>
      </c>
      <c r="T17" s="85">
        <f>分析係数表!F20</f>
        <v>0.22338568935427575</v>
      </c>
      <c r="U17" s="86">
        <f t="shared" si="6"/>
        <v>4.5659398963908944E-3</v>
      </c>
      <c r="V17" s="87">
        <f>分析係数表!D20</f>
        <v>0.15532286212914484</v>
      </c>
      <c r="W17" s="88">
        <f t="shared" si="7"/>
        <v>0</v>
      </c>
      <c r="X17" s="76">
        <f>分析係数表!E20</f>
        <v>0.17102966841186737</v>
      </c>
      <c r="Y17" s="89">
        <f t="shared" si="8"/>
        <v>0</v>
      </c>
    </row>
    <row r="18" spans="1:25" x14ac:dyDescent="0.2">
      <c r="A18" s="6" t="s">
        <v>6</v>
      </c>
      <c r="B18" s="5" t="s">
        <v>34</v>
      </c>
      <c r="C18" s="90"/>
      <c r="D18" s="107">
        <f>投入係数表!AN18</f>
        <v>0</v>
      </c>
      <c r="E18" s="110">
        <f t="shared" si="9"/>
        <v>0</v>
      </c>
      <c r="F18" s="85">
        <f>分析係数表!C21</f>
        <v>0.22087867795243854</v>
      </c>
      <c r="G18" s="110">
        <f t="shared" si="0"/>
        <v>0</v>
      </c>
      <c r="H18" s="110">
        <v>0.16987427951059383</v>
      </c>
      <c r="I18" s="110">
        <f t="shared" si="1"/>
        <v>0.16987427951059383</v>
      </c>
      <c r="J18" s="85">
        <f>分析係数表!G21</f>
        <v>0.28511270745603173</v>
      </c>
      <c r="K18" s="111">
        <f t="shared" si="2"/>
        <v>4.8433315758408105E-2</v>
      </c>
      <c r="L18" s="79"/>
      <c r="M18" s="80"/>
      <c r="N18" s="81">
        <f>分析係数表!H21</f>
        <v>9.8944274200520651E-4</v>
      </c>
      <c r="O18" s="82">
        <f t="shared" si="3"/>
        <v>6.6828716234510832E-3</v>
      </c>
      <c r="P18" s="76">
        <f>分析係数表!C21</f>
        <v>0.22087867795243854</v>
      </c>
      <c r="Q18" s="82">
        <f t="shared" si="4"/>
        <v>1.4761038491137419E-3</v>
      </c>
      <c r="R18" s="83">
        <v>4.4830297800324522E-3</v>
      </c>
      <c r="S18" s="84">
        <f t="shared" si="5"/>
        <v>0.17435730929062629</v>
      </c>
      <c r="T18" s="85">
        <f>分析係数表!F21</f>
        <v>0.42531582858558337</v>
      </c>
      <c r="U18" s="86">
        <f t="shared" si="6"/>
        <v>7.4156923470895558E-2</v>
      </c>
      <c r="V18" s="87">
        <f>分析係数表!D21</f>
        <v>6.1431756254644539E-2</v>
      </c>
      <c r="W18" s="88">
        <f t="shared" si="7"/>
        <v>0</v>
      </c>
      <c r="X18" s="76">
        <f>分析係数表!E21</f>
        <v>5.1523408471637354E-2</v>
      </c>
      <c r="Y18" s="89">
        <f t="shared" si="8"/>
        <v>0</v>
      </c>
    </row>
    <row r="19" spans="1:25" x14ac:dyDescent="0.2">
      <c r="A19" s="6" t="s">
        <v>7</v>
      </c>
      <c r="B19" s="5" t="s">
        <v>269</v>
      </c>
      <c r="C19" s="90"/>
      <c r="D19" s="107">
        <f>投入係数表!AN19</f>
        <v>0</v>
      </c>
      <c r="E19" s="110">
        <f t="shared" si="9"/>
        <v>0</v>
      </c>
      <c r="F19" s="85">
        <f>分析係数表!C22</f>
        <v>2.2900763358778664E-2</v>
      </c>
      <c r="G19" s="110">
        <f t="shared" si="0"/>
        <v>0</v>
      </c>
      <c r="H19" s="110">
        <v>1.310653627308319E-3</v>
      </c>
      <c r="I19" s="110">
        <f t="shared" si="1"/>
        <v>1.310653627308319E-3</v>
      </c>
      <c r="J19" s="85">
        <f>分析係数表!G22</f>
        <v>0.19537275064267351</v>
      </c>
      <c r="K19" s="111">
        <f t="shared" si="2"/>
        <v>2.5606600430702376E-4</v>
      </c>
      <c r="L19" s="79"/>
      <c r="M19" s="80"/>
      <c r="N19" s="81">
        <f>分析係数表!H22</f>
        <v>4.8031201068213912E-5</v>
      </c>
      <c r="O19" s="82">
        <f t="shared" si="3"/>
        <v>3.2441124385684876E-4</v>
      </c>
      <c r="P19" s="76">
        <f>分析係数表!C22</f>
        <v>2.2900763358778664E-2</v>
      </c>
      <c r="Q19" s="82">
        <f t="shared" si="4"/>
        <v>7.4292651264927319E-6</v>
      </c>
      <c r="R19" s="83">
        <v>9.3542075695865679E-5</v>
      </c>
      <c r="S19" s="84">
        <f t="shared" si="5"/>
        <v>1.4041957030041846E-3</v>
      </c>
      <c r="T19" s="85">
        <f>分析係数表!F22</f>
        <v>0.41388174807197942</v>
      </c>
      <c r="U19" s="86">
        <f t="shared" si="6"/>
        <v>5.8117097219453396E-4</v>
      </c>
      <c r="V19" s="87">
        <f>分析係数表!D22</f>
        <v>2.313624678663239E-2</v>
      </c>
      <c r="W19" s="88">
        <f t="shared" si="7"/>
        <v>0</v>
      </c>
      <c r="X19" s="76">
        <f>分析係数表!E22</f>
        <v>1.713796058269066E-2</v>
      </c>
      <c r="Y19" s="89">
        <f t="shared" si="8"/>
        <v>0</v>
      </c>
    </row>
    <row r="20" spans="1:25" x14ac:dyDescent="0.2">
      <c r="A20" s="6" t="s">
        <v>8</v>
      </c>
      <c r="B20" s="5" t="s">
        <v>270</v>
      </c>
      <c r="C20" s="90"/>
      <c r="D20" s="107">
        <f>投入係数表!AN20</f>
        <v>0</v>
      </c>
      <c r="E20" s="110">
        <f t="shared" si="9"/>
        <v>0</v>
      </c>
      <c r="F20" s="85">
        <f>分析係数表!C23</f>
        <v>0</v>
      </c>
      <c r="G20" s="110">
        <f t="shared" si="0"/>
        <v>0</v>
      </c>
      <c r="H20" s="110">
        <v>0</v>
      </c>
      <c r="I20" s="110">
        <f t="shared" si="1"/>
        <v>0</v>
      </c>
      <c r="J20" s="85">
        <f>分析係数表!G23</f>
        <v>0.21568627450980393</v>
      </c>
      <c r="K20" s="111">
        <f t="shared" si="2"/>
        <v>0</v>
      </c>
      <c r="L20" s="79"/>
      <c r="M20" s="80"/>
      <c r="N20" s="81">
        <f>分析係数表!H23</f>
        <v>2.8818720640928347E-5</v>
      </c>
      <c r="O20" s="82">
        <f t="shared" si="3"/>
        <v>1.9464674631410923E-4</v>
      </c>
      <c r="P20" s="76">
        <f>分析係数表!C23</f>
        <v>0</v>
      </c>
      <c r="Q20" s="82">
        <f t="shared" si="4"/>
        <v>0</v>
      </c>
      <c r="R20" s="83">
        <v>0</v>
      </c>
      <c r="S20" s="84">
        <f t="shared" si="5"/>
        <v>0</v>
      </c>
      <c r="T20" s="85">
        <f>分析係数表!F23</f>
        <v>0.44049247606019154</v>
      </c>
      <c r="U20" s="86">
        <f t="shared" si="6"/>
        <v>0</v>
      </c>
      <c r="V20" s="87">
        <f>分析係数表!D23</f>
        <v>5.6087551299589603E-2</v>
      </c>
      <c r="W20" s="88">
        <f t="shared" si="7"/>
        <v>0</v>
      </c>
      <c r="X20" s="76">
        <f>分析係数表!E23</f>
        <v>5.0615595075239397E-2</v>
      </c>
      <c r="Y20" s="89">
        <f t="shared" si="8"/>
        <v>0</v>
      </c>
    </row>
    <row r="21" spans="1:25" x14ac:dyDescent="0.2">
      <c r="A21" s="6" t="s">
        <v>9</v>
      </c>
      <c r="B21" s="5" t="s">
        <v>271</v>
      </c>
      <c r="C21" s="90"/>
      <c r="D21" s="107">
        <f>投入係数表!AN21</f>
        <v>4.4843049327354259E-3</v>
      </c>
      <c r="E21" s="110">
        <f t="shared" si="9"/>
        <v>0.44843049327354262</v>
      </c>
      <c r="F21" s="85">
        <f>分析係数表!C24</f>
        <v>0.12778993435448582</v>
      </c>
      <c r="G21" s="110">
        <f t="shared" si="0"/>
        <v>5.7304903297975711E-2</v>
      </c>
      <c r="H21" s="110">
        <v>6.0476095389849355E-2</v>
      </c>
      <c r="I21" s="110">
        <f t="shared" si="1"/>
        <v>6.0476095389849355E-2</v>
      </c>
      <c r="J21" s="85">
        <f>分析係数表!G24</f>
        <v>0.20582120582120583</v>
      </c>
      <c r="K21" s="111">
        <f t="shared" si="2"/>
        <v>1.2447262876497061E-2</v>
      </c>
      <c r="L21" s="79"/>
      <c r="M21" s="80"/>
      <c r="N21" s="81">
        <f>分析係数表!H24</f>
        <v>3.7464336833206854E-4</v>
      </c>
      <c r="O21" s="82">
        <f t="shared" si="3"/>
        <v>2.5304077020834202E-3</v>
      </c>
      <c r="P21" s="76">
        <f>分析係数表!C24</f>
        <v>0.12778993435448582</v>
      </c>
      <c r="Q21" s="82">
        <f t="shared" si="4"/>
        <v>3.233606341393256E-4</v>
      </c>
      <c r="R21" s="83">
        <v>1.8493919401334547E-3</v>
      </c>
      <c r="S21" s="84">
        <f t="shared" si="5"/>
        <v>6.2325487329982811E-2</v>
      </c>
      <c r="T21" s="85">
        <f>分析係数表!F24</f>
        <v>0.38877338877338879</v>
      </c>
      <c r="U21" s="86">
        <f t="shared" si="6"/>
        <v>2.4230490916230325E-2</v>
      </c>
      <c r="V21" s="87">
        <f>分析係数表!D24</f>
        <v>2.0790020790020791E-3</v>
      </c>
      <c r="W21" s="88">
        <f t="shared" si="7"/>
        <v>0</v>
      </c>
      <c r="X21" s="76">
        <f>分析係数表!E24</f>
        <v>0</v>
      </c>
      <c r="Y21" s="89">
        <f t="shared" si="8"/>
        <v>0</v>
      </c>
    </row>
    <row r="22" spans="1:25" x14ac:dyDescent="0.2">
      <c r="A22" s="6" t="s">
        <v>10</v>
      </c>
      <c r="B22" s="5" t="s">
        <v>272</v>
      </c>
      <c r="C22" s="90"/>
      <c r="D22" s="107">
        <f>投入係数表!AN22</f>
        <v>8.9686098654708519E-3</v>
      </c>
      <c r="E22" s="110">
        <f t="shared" si="9"/>
        <v>0.89686098654708524</v>
      </c>
      <c r="F22" s="85">
        <f>分析係数表!C25</f>
        <v>1.1170547514159801E-2</v>
      </c>
      <c r="G22" s="110">
        <f t="shared" si="0"/>
        <v>1.0018428263820449E-2</v>
      </c>
      <c r="H22" s="110">
        <v>1.4842526408115281E-2</v>
      </c>
      <c r="I22" s="110">
        <f t="shared" si="1"/>
        <v>1.4842526408115281E-2</v>
      </c>
      <c r="J22" s="85">
        <f>分析係数表!G25</f>
        <v>0.19560185185185186</v>
      </c>
      <c r="K22" s="111">
        <f t="shared" si="2"/>
        <v>2.9032256515873641E-3</v>
      </c>
      <c r="L22" s="79"/>
      <c r="M22" s="80"/>
      <c r="N22" s="81">
        <f>分析係数表!H25</f>
        <v>5.4755569217763858E-4</v>
      </c>
      <c r="O22" s="82">
        <f t="shared" si="3"/>
        <v>3.6982881799680753E-3</v>
      </c>
      <c r="P22" s="76">
        <f>分析係数表!C25</f>
        <v>1.1170547514159801E-2</v>
      </c>
      <c r="Q22" s="82">
        <f t="shared" si="4"/>
        <v>4.1311903835388956E-5</v>
      </c>
      <c r="R22" s="83">
        <v>4.2635010945801951E-4</v>
      </c>
      <c r="S22" s="84">
        <f t="shared" si="5"/>
        <v>1.5268876517573301E-2</v>
      </c>
      <c r="T22" s="85">
        <f>分析係数表!F25</f>
        <v>0.34722222222222221</v>
      </c>
      <c r="U22" s="86">
        <f t="shared" si="6"/>
        <v>5.3016932352685075E-3</v>
      </c>
      <c r="V22" s="87">
        <f>分析係数表!D25</f>
        <v>0.24652777777777779</v>
      </c>
      <c r="W22" s="88">
        <f t="shared" si="7"/>
        <v>0</v>
      </c>
      <c r="X22" s="76">
        <f>分析係数表!E25</f>
        <v>0.22337962962962962</v>
      </c>
      <c r="Y22" s="89">
        <f t="shared" si="8"/>
        <v>0</v>
      </c>
    </row>
    <row r="23" spans="1:25" x14ac:dyDescent="0.2">
      <c r="A23" s="6" t="s">
        <v>11</v>
      </c>
      <c r="B23" s="5" t="s">
        <v>35</v>
      </c>
      <c r="C23" s="90"/>
      <c r="D23" s="107">
        <f>投入係数表!AN23</f>
        <v>0</v>
      </c>
      <c r="E23" s="110">
        <f t="shared" si="9"/>
        <v>0</v>
      </c>
      <c r="F23" s="85">
        <f>分析係数表!C26</f>
        <v>0.68426150121065377</v>
      </c>
      <c r="G23" s="110">
        <f t="shared" si="0"/>
        <v>0</v>
      </c>
      <c r="H23" s="110">
        <v>6.4476379593370076E-2</v>
      </c>
      <c r="I23" s="110">
        <f t="shared" si="1"/>
        <v>6.4476379593370076E-2</v>
      </c>
      <c r="J23" s="85">
        <f>分析係数表!G26</f>
        <v>0.19646752810874307</v>
      </c>
      <c r="K23" s="111">
        <f t="shared" si="2"/>
        <v>1.2667514920110423E-2</v>
      </c>
      <c r="L23" s="79"/>
      <c r="M23" s="80"/>
      <c r="N23" s="81">
        <f>分析係数表!H26</f>
        <v>1.1546700736798624E-2</v>
      </c>
      <c r="O23" s="82">
        <f t="shared" si="3"/>
        <v>7.7988463023186433E-2</v>
      </c>
      <c r="P23" s="76">
        <f>分析係数表!C26</f>
        <v>0.68426150121065377</v>
      </c>
      <c r="Q23" s="82">
        <f t="shared" si="4"/>
        <v>5.3364502785357107E-2</v>
      </c>
      <c r="R23" s="83">
        <v>6.1175640295923012E-2</v>
      </c>
      <c r="S23" s="84">
        <f t="shared" si="5"/>
        <v>0.12565201988929309</v>
      </c>
      <c r="T23" s="85">
        <f>分析係数表!F26</f>
        <v>0.33441013592884711</v>
      </c>
      <c r="U23" s="86">
        <f t="shared" si="6"/>
        <v>4.2019309050912702E-2</v>
      </c>
      <c r="V23" s="87">
        <f>分析係数表!D26</f>
        <v>3.0416177210941434E-2</v>
      </c>
      <c r="W23" s="88">
        <f t="shared" si="7"/>
        <v>0</v>
      </c>
      <c r="X23" s="76">
        <f>分析係数表!E26</f>
        <v>3.3227051518711193E-2</v>
      </c>
      <c r="Y23" s="89">
        <f t="shared" si="8"/>
        <v>0</v>
      </c>
    </row>
    <row r="24" spans="1:25" x14ac:dyDescent="0.2">
      <c r="A24" s="6" t="s">
        <v>12</v>
      </c>
      <c r="B24" s="5" t="s">
        <v>366</v>
      </c>
      <c r="C24" s="90"/>
      <c r="D24" s="107">
        <f>投入係数表!AN24</f>
        <v>0</v>
      </c>
      <c r="E24" s="110">
        <f t="shared" si="9"/>
        <v>0</v>
      </c>
      <c r="F24" s="85">
        <f>分析係数表!C27</f>
        <v>0.55841188231933736</v>
      </c>
      <c r="G24" s="110">
        <f t="shared" si="0"/>
        <v>0</v>
      </c>
      <c r="H24" s="110">
        <v>1.578291581704647E-3</v>
      </c>
      <c r="I24" s="110">
        <f t="shared" si="1"/>
        <v>1.578291581704647E-3</v>
      </c>
      <c r="J24" s="85">
        <f>分析係数表!G27</f>
        <v>0.17085913312693499</v>
      </c>
      <c r="K24" s="111">
        <f t="shared" si="2"/>
        <v>2.6966553147159507E-4</v>
      </c>
      <c r="L24" s="79"/>
      <c r="M24" s="80"/>
      <c r="N24" s="81">
        <f>分析係数表!H27</f>
        <v>1.1844494183421551E-2</v>
      </c>
      <c r="O24" s="82">
        <f t="shared" si="3"/>
        <v>7.9999812735098902E-2</v>
      </c>
      <c r="P24" s="76">
        <f>分析係数表!C27</f>
        <v>0.55841188231933736</v>
      </c>
      <c r="Q24" s="82">
        <f t="shared" si="4"/>
        <v>4.4672846014601073E-2</v>
      </c>
      <c r="R24" s="83">
        <v>4.5732311169170412E-2</v>
      </c>
      <c r="S24" s="84">
        <f t="shared" si="5"/>
        <v>4.7310602750875057E-2</v>
      </c>
      <c r="T24" s="85">
        <f>分析係数表!F27</f>
        <v>0.32159442724458204</v>
      </c>
      <c r="U24" s="86">
        <f t="shared" si="6"/>
        <v>1.5214826194263611E-2</v>
      </c>
      <c r="V24" s="87">
        <f>分析係数表!D27</f>
        <v>0</v>
      </c>
      <c r="W24" s="88">
        <f t="shared" si="7"/>
        <v>0</v>
      </c>
      <c r="X24" s="76">
        <f>分析係数表!E27</f>
        <v>0</v>
      </c>
      <c r="Y24" s="89">
        <f t="shared" si="8"/>
        <v>0</v>
      </c>
    </row>
    <row r="25" spans="1:25" x14ac:dyDescent="0.2">
      <c r="A25" s="6" t="s">
        <v>13</v>
      </c>
      <c r="B25" s="5" t="s">
        <v>192</v>
      </c>
      <c r="C25" s="90"/>
      <c r="D25" s="107">
        <f>投入係数表!AN25</f>
        <v>0</v>
      </c>
      <c r="E25" s="110">
        <f t="shared" si="9"/>
        <v>0</v>
      </c>
      <c r="F25" s="85">
        <f>分析係数表!C28</f>
        <v>4.6678935921030562E-2</v>
      </c>
      <c r="G25" s="110">
        <f t="shared" si="0"/>
        <v>0</v>
      </c>
      <c r="H25" s="110">
        <v>2.0984175544336852E-3</v>
      </c>
      <c r="I25" s="110">
        <f t="shared" si="1"/>
        <v>2.0984175544336852E-3</v>
      </c>
      <c r="J25" s="85">
        <f>分析係数表!G28</f>
        <v>0.12480417754569191</v>
      </c>
      <c r="K25" s="111">
        <f t="shared" si="2"/>
        <v>2.6189127702853828E-4</v>
      </c>
      <c r="L25" s="79"/>
      <c r="M25" s="80"/>
      <c r="N25" s="81">
        <f>分析係数表!H28</f>
        <v>2.1854196486037331E-2</v>
      </c>
      <c r="O25" s="82">
        <f t="shared" si="3"/>
        <v>0.14760711595486617</v>
      </c>
      <c r="P25" s="76">
        <f>分析係数表!C28</f>
        <v>4.6678935921030562E-2</v>
      </c>
      <c r="Q25" s="82">
        <f t="shared" si="4"/>
        <v>6.8901431071453261E-3</v>
      </c>
      <c r="R25" s="83">
        <v>7.422539168727032E-3</v>
      </c>
      <c r="S25" s="84">
        <f t="shared" si="5"/>
        <v>9.5209567231607176E-3</v>
      </c>
      <c r="T25" s="85">
        <f>分析係数表!F28</f>
        <v>0.21409921671018275</v>
      </c>
      <c r="U25" s="86">
        <f t="shared" si="6"/>
        <v>2.038429376760258E-3</v>
      </c>
      <c r="V25" s="87">
        <f>分析係数表!D28</f>
        <v>3.7075718015665796E-2</v>
      </c>
      <c r="W25" s="88">
        <f t="shared" si="7"/>
        <v>0</v>
      </c>
      <c r="X25" s="76">
        <f>分析係数表!E28</f>
        <v>3.3420365535248041E-2</v>
      </c>
      <c r="Y25" s="89">
        <f t="shared" si="8"/>
        <v>0</v>
      </c>
    </row>
    <row r="26" spans="1:25" x14ac:dyDescent="0.2">
      <c r="A26" s="6" t="s">
        <v>14</v>
      </c>
      <c r="B26" s="5" t="s">
        <v>50</v>
      </c>
      <c r="C26" s="90"/>
      <c r="D26" s="107">
        <f>投入係数表!AN26</f>
        <v>0.34977578475336324</v>
      </c>
      <c r="E26" s="110">
        <f t="shared" si="9"/>
        <v>34.977578475336323</v>
      </c>
      <c r="F26" s="85">
        <f>分析係数表!C29</f>
        <v>0.714898177920686</v>
      </c>
      <c r="G26" s="110">
        <f t="shared" si="0"/>
        <v>25.005407120095743</v>
      </c>
      <c r="H26" s="110">
        <v>26.042342665421263</v>
      </c>
      <c r="I26" s="110">
        <f t="shared" si="1"/>
        <v>26.042342665421263</v>
      </c>
      <c r="J26" s="85">
        <f>分析係数表!G29</f>
        <v>0.2589450092051549</v>
      </c>
      <c r="K26" s="111">
        <f t="shared" si="2"/>
        <v>6.7435346612213074</v>
      </c>
      <c r="L26" s="79"/>
      <c r="M26" s="80"/>
      <c r="N26" s="81">
        <f>分析係数表!H29</f>
        <v>1.0662926637143489E-2</v>
      </c>
      <c r="O26" s="82">
        <f t="shared" si="3"/>
        <v>7.201929613622042E-2</v>
      </c>
      <c r="P26" s="76">
        <f>分析係数表!C29</f>
        <v>0.714898177920686</v>
      </c>
      <c r="Q26" s="82">
        <f t="shared" si="4"/>
        <v>5.1486463582914282E-2</v>
      </c>
      <c r="R26" s="83">
        <v>8.6889249632211799E-2</v>
      </c>
      <c r="S26" s="84">
        <f t="shared" si="5"/>
        <v>26.129231915053474</v>
      </c>
      <c r="T26" s="85">
        <f>分析係数表!F29</f>
        <v>0.37284879532538223</v>
      </c>
      <c r="U26" s="86">
        <f t="shared" si="6"/>
        <v>9.7422526423052176</v>
      </c>
      <c r="V26" s="87">
        <f>分析係数表!D29</f>
        <v>6.5236532458176578E-3</v>
      </c>
      <c r="W26" s="88">
        <f t="shared" si="7"/>
        <v>0</v>
      </c>
      <c r="X26" s="76">
        <f>分析係数表!E29</f>
        <v>4.8026895061234294E-3</v>
      </c>
      <c r="Y26" s="89">
        <f t="shared" si="8"/>
        <v>0</v>
      </c>
    </row>
    <row r="27" spans="1:25" x14ac:dyDescent="0.2">
      <c r="A27" s="6" t="s">
        <v>15</v>
      </c>
      <c r="B27" s="5" t="s">
        <v>36</v>
      </c>
      <c r="C27" s="90"/>
      <c r="D27" s="107">
        <f>投入係数表!AN27</f>
        <v>0</v>
      </c>
      <c r="E27" s="110">
        <f t="shared" si="9"/>
        <v>0</v>
      </c>
      <c r="F27" s="85">
        <f>分析係数表!C30</f>
        <v>1</v>
      </c>
      <c r="G27" s="110">
        <f t="shared" si="0"/>
        <v>0</v>
      </c>
      <c r="H27" s="110">
        <v>0.11849202849594029</v>
      </c>
      <c r="I27" s="110">
        <f t="shared" si="1"/>
        <v>0.11849202849594029</v>
      </c>
      <c r="J27" s="85">
        <f>分析係数表!G30</f>
        <v>0.34457852549986789</v>
      </c>
      <c r="K27" s="111">
        <f t="shared" si="2"/>
        <v>4.0829808462619431E-2</v>
      </c>
      <c r="L27" s="79"/>
      <c r="M27" s="80"/>
      <c r="N27" s="81">
        <f>分析係数表!H30</f>
        <v>0</v>
      </c>
      <c r="O27" s="82">
        <f t="shared" si="3"/>
        <v>0</v>
      </c>
      <c r="P27" s="76">
        <f>分析係数表!C30</f>
        <v>1</v>
      </c>
      <c r="Q27" s="82">
        <f t="shared" si="4"/>
        <v>0</v>
      </c>
      <c r="R27" s="83">
        <v>1.4185194939257378E-2</v>
      </c>
      <c r="S27" s="84">
        <f t="shared" si="5"/>
        <v>0.13267722343519767</v>
      </c>
      <c r="T27" s="85">
        <f>分析係数表!F30</f>
        <v>0.44032414339822074</v>
      </c>
      <c r="U27" s="86">
        <f t="shared" si="6"/>
        <v>5.8420984757557748E-2</v>
      </c>
      <c r="V27" s="87">
        <f>分析係数表!D30</f>
        <v>0.11177662291905223</v>
      </c>
      <c r="W27" s="88">
        <f t="shared" si="7"/>
        <v>0</v>
      </c>
      <c r="X27" s="76">
        <f>分析係数表!E30</f>
        <v>7.5662820399894304E-2</v>
      </c>
      <c r="Y27" s="89">
        <f t="shared" si="8"/>
        <v>0</v>
      </c>
    </row>
    <row r="28" spans="1:25" x14ac:dyDescent="0.2">
      <c r="A28" s="6" t="s">
        <v>16</v>
      </c>
      <c r="B28" s="5" t="s">
        <v>193</v>
      </c>
      <c r="C28" s="90"/>
      <c r="D28" s="107">
        <f>投入係数表!AN28</f>
        <v>0</v>
      </c>
      <c r="E28" s="110">
        <f t="shared" si="9"/>
        <v>0</v>
      </c>
      <c r="F28" s="85">
        <f>分析係数表!C31</f>
        <v>0.96265092809515229</v>
      </c>
      <c r="G28" s="110">
        <f t="shared" si="0"/>
        <v>0</v>
      </c>
      <c r="H28" s="110">
        <v>1.0046787382029396</v>
      </c>
      <c r="I28" s="110">
        <f t="shared" si="1"/>
        <v>1.0046787382029396</v>
      </c>
      <c r="J28" s="85">
        <f>分析係数表!G31</f>
        <v>7.0888135593220339E-2</v>
      </c>
      <c r="K28" s="111">
        <f t="shared" si="2"/>
        <v>7.1219802621355507E-2</v>
      </c>
      <c r="L28" s="79"/>
      <c r="M28" s="80"/>
      <c r="N28" s="81">
        <f>分析係数表!H31</f>
        <v>2.4361425181798096E-2</v>
      </c>
      <c r="O28" s="82">
        <f t="shared" si="3"/>
        <v>0.16454138288419368</v>
      </c>
      <c r="P28" s="76">
        <f>分析係数表!C31</f>
        <v>0.96265092809515229</v>
      </c>
      <c r="Q28" s="82">
        <f t="shared" si="4"/>
        <v>0.15839591494352884</v>
      </c>
      <c r="R28" s="83">
        <v>0.22530172206650192</v>
      </c>
      <c r="S28" s="84">
        <f t="shared" si="5"/>
        <v>1.2299804602694415</v>
      </c>
      <c r="T28" s="85">
        <f>分析係数表!F31</f>
        <v>0.34461468926553673</v>
      </c>
      <c r="U28" s="86">
        <f t="shared" si="6"/>
        <v>0.42386933411843541</v>
      </c>
      <c r="V28" s="87">
        <f>分析係数表!D31</f>
        <v>2.2598870056497176E-3</v>
      </c>
      <c r="W28" s="88">
        <f t="shared" si="7"/>
        <v>0</v>
      </c>
      <c r="X28" s="76">
        <f>分析係数表!E31</f>
        <v>1.9706214689265535E-3</v>
      </c>
      <c r="Y28" s="89">
        <f t="shared" si="8"/>
        <v>0</v>
      </c>
    </row>
    <row r="29" spans="1:25" x14ac:dyDescent="0.2">
      <c r="A29" s="6" t="s">
        <v>17</v>
      </c>
      <c r="B29" s="5" t="s">
        <v>273</v>
      </c>
      <c r="C29" s="90"/>
      <c r="D29" s="107">
        <f>投入係数表!AN29</f>
        <v>0</v>
      </c>
      <c r="E29" s="110">
        <f t="shared" si="9"/>
        <v>0</v>
      </c>
      <c r="F29" s="85">
        <f>分析係数表!C32</f>
        <v>0.97339246119733924</v>
      </c>
      <c r="G29" s="110">
        <f t="shared" si="0"/>
        <v>0</v>
      </c>
      <c r="H29" s="110">
        <v>5.99247775525261E-2</v>
      </c>
      <c r="I29" s="110">
        <f t="shared" si="1"/>
        <v>5.99247775525261E-2</v>
      </c>
      <c r="J29" s="85">
        <f>分析係数表!G32</f>
        <v>0.14027149321266968</v>
      </c>
      <c r="K29" s="111">
        <f t="shared" si="2"/>
        <v>8.4057380277299063E-3</v>
      </c>
      <c r="L29" s="79"/>
      <c r="M29" s="80"/>
      <c r="N29" s="81">
        <f>分析係数表!H32</f>
        <v>6.9260991940364464E-3</v>
      </c>
      <c r="O29" s="82">
        <f t="shared" si="3"/>
        <v>4.6780101364157591E-2</v>
      </c>
      <c r="P29" s="76">
        <f>分析係数表!C32</f>
        <v>0.97339246119733924</v>
      </c>
      <c r="Q29" s="82">
        <f t="shared" si="4"/>
        <v>4.5535398001918366E-2</v>
      </c>
      <c r="R29" s="83">
        <v>6.1215919765918399E-2</v>
      </c>
      <c r="S29" s="84">
        <f t="shared" si="5"/>
        <v>0.1211406973184445</v>
      </c>
      <c r="T29" s="85">
        <f>分析係数表!F32</f>
        <v>0.48190045248868779</v>
      </c>
      <c r="U29" s="86">
        <f t="shared" si="6"/>
        <v>5.8377756852553572E-2</v>
      </c>
      <c r="V29" s="87">
        <f>分析係数表!D32</f>
        <v>3.0542986425339366E-2</v>
      </c>
      <c r="W29" s="88">
        <f t="shared" si="7"/>
        <v>0</v>
      </c>
      <c r="X29" s="76">
        <f>分析係数表!E32</f>
        <v>4.6380090497737558E-2</v>
      </c>
      <c r="Y29" s="89">
        <f t="shared" si="8"/>
        <v>0</v>
      </c>
    </row>
    <row r="30" spans="1:25" x14ac:dyDescent="0.2">
      <c r="A30" s="6" t="s">
        <v>18</v>
      </c>
      <c r="B30" s="5" t="s">
        <v>274</v>
      </c>
      <c r="C30" s="90"/>
      <c r="D30" s="107">
        <f>投入係数表!AN30</f>
        <v>0</v>
      </c>
      <c r="E30" s="110">
        <f t="shared" si="9"/>
        <v>0</v>
      </c>
      <c r="F30" s="85">
        <f>分析係数表!C33</f>
        <v>0.73613503272476755</v>
      </c>
      <c r="G30" s="110">
        <f t="shared" si="0"/>
        <v>0</v>
      </c>
      <c r="H30" s="110">
        <v>3.5124402342204826E-2</v>
      </c>
      <c r="I30" s="110">
        <f t="shared" si="1"/>
        <v>3.5124402342204826E-2</v>
      </c>
      <c r="J30" s="85">
        <f>分析係数表!G33</f>
        <v>0.507239607659972</v>
      </c>
      <c r="K30" s="111">
        <f t="shared" si="2"/>
        <v>1.7816488063350979E-2</v>
      </c>
      <c r="L30" s="79"/>
      <c r="M30" s="80"/>
      <c r="N30" s="81">
        <f>分析係数表!H33</f>
        <v>1.0278677028597778E-3</v>
      </c>
      <c r="O30" s="82">
        <f t="shared" si="3"/>
        <v>6.9424006185365636E-3</v>
      </c>
      <c r="P30" s="76">
        <f>分析係数表!C33</f>
        <v>0.73613503272476755</v>
      </c>
      <c r="Q30" s="82">
        <f t="shared" si="4"/>
        <v>5.1105443065148594E-3</v>
      </c>
      <c r="R30" s="83">
        <v>2.4623171653681868E-2</v>
      </c>
      <c r="S30" s="84">
        <f t="shared" si="5"/>
        <v>5.9747573995886691E-2</v>
      </c>
      <c r="T30" s="85">
        <f>分析係数表!F33</f>
        <v>0.64409154600653895</v>
      </c>
      <c r="U30" s="86">
        <f t="shared" si="6"/>
        <v>3.8482907305150742E-2</v>
      </c>
      <c r="V30" s="87">
        <f>分析係数表!D33</f>
        <v>0.11583372255955161</v>
      </c>
      <c r="W30" s="88">
        <f t="shared" si="7"/>
        <v>0</v>
      </c>
      <c r="X30" s="76">
        <f>分析係数表!E33</f>
        <v>0.11116300794021486</v>
      </c>
      <c r="Y30" s="89">
        <f t="shared" si="8"/>
        <v>0</v>
      </c>
    </row>
    <row r="31" spans="1:25" x14ac:dyDescent="0.2">
      <c r="A31" s="6" t="s">
        <v>19</v>
      </c>
      <c r="B31" s="5" t="s">
        <v>275</v>
      </c>
      <c r="C31" s="90"/>
      <c r="D31" s="107">
        <f>投入係数表!AN31</f>
        <v>6.4275037369207769E-2</v>
      </c>
      <c r="E31" s="110">
        <f t="shared" si="9"/>
        <v>6.4275037369207766</v>
      </c>
      <c r="F31" s="85">
        <f>分析係数表!C34</f>
        <v>0.16452089215864052</v>
      </c>
      <c r="G31" s="110">
        <f t="shared" si="0"/>
        <v>1.0574586491512021</v>
      </c>
      <c r="H31" s="110">
        <v>1.4868070855123579</v>
      </c>
      <c r="I31" s="110">
        <f t="shared" si="1"/>
        <v>1.4868070855123579</v>
      </c>
      <c r="J31" s="85">
        <f>分析係数表!G34</f>
        <v>0.42495687176538238</v>
      </c>
      <c r="K31" s="111">
        <f t="shared" si="2"/>
        <v>0.63182888797793701</v>
      </c>
      <c r="L31" s="79"/>
      <c r="M31" s="80"/>
      <c r="N31" s="81">
        <f>分析係数表!H34</f>
        <v>0.1722879182316833</v>
      </c>
      <c r="O31" s="82">
        <f t="shared" si="3"/>
        <v>1.1636631317145163</v>
      </c>
      <c r="P31" s="76">
        <f>分析係数表!C34</f>
        <v>0.16452089215864052</v>
      </c>
      <c r="Q31" s="82">
        <f t="shared" si="4"/>
        <v>0.19144689660178985</v>
      </c>
      <c r="R31" s="83">
        <v>0.21521794099108268</v>
      </c>
      <c r="S31" s="84">
        <f t="shared" si="5"/>
        <v>1.7020250265034405</v>
      </c>
      <c r="T31" s="85">
        <f>分析係数表!F34</f>
        <v>0.6985815602836879</v>
      </c>
      <c r="U31" s="86">
        <f t="shared" si="6"/>
        <v>1.1890032986566588</v>
      </c>
      <c r="V31" s="87">
        <f>分析係数表!D34</f>
        <v>0.35882691201840139</v>
      </c>
      <c r="W31" s="88">
        <f t="shared" si="7"/>
        <v>1</v>
      </c>
      <c r="X31" s="76">
        <f>分析係数表!E34</f>
        <v>0.25177304964539005</v>
      </c>
      <c r="Y31" s="89">
        <f t="shared" si="8"/>
        <v>0</v>
      </c>
    </row>
    <row r="32" spans="1:25" x14ac:dyDescent="0.2">
      <c r="A32" s="6" t="s">
        <v>20</v>
      </c>
      <c r="B32" s="5" t="s">
        <v>37</v>
      </c>
      <c r="C32" s="90"/>
      <c r="D32" s="107">
        <f>投入係数表!AN32</f>
        <v>0</v>
      </c>
      <c r="E32" s="110">
        <f t="shared" si="9"/>
        <v>0</v>
      </c>
      <c r="F32" s="85">
        <f>分析係数表!C35</f>
        <v>0.4086737714624038</v>
      </c>
      <c r="G32" s="110">
        <f t="shared" si="0"/>
        <v>0</v>
      </c>
      <c r="H32" s="110">
        <v>0.31431405145639674</v>
      </c>
      <c r="I32" s="110">
        <f t="shared" si="1"/>
        <v>0.31431405145639674</v>
      </c>
      <c r="J32" s="85">
        <f>分析係数表!G35</f>
        <v>0.3140916808149406</v>
      </c>
      <c r="K32" s="111">
        <f t="shared" si="2"/>
        <v>9.8723428725693382E-2</v>
      </c>
      <c r="L32" s="79"/>
      <c r="M32" s="80"/>
      <c r="N32" s="81">
        <f>分析係数表!H35</f>
        <v>6.449629679439764E-2</v>
      </c>
      <c r="O32" s="82">
        <f t="shared" si="3"/>
        <v>0.43561941825097644</v>
      </c>
      <c r="P32" s="76">
        <f>分析係数表!C35</f>
        <v>0.4086737714624038</v>
      </c>
      <c r="Q32" s="82">
        <f t="shared" si="4"/>
        <v>0.17802623057888484</v>
      </c>
      <c r="R32" s="83">
        <v>0.20153655112157634</v>
      </c>
      <c r="S32" s="84">
        <f t="shared" si="5"/>
        <v>0.51585060257797311</v>
      </c>
      <c r="T32" s="85">
        <f>分析係数表!F35</f>
        <v>0.64261460101867574</v>
      </c>
      <c r="U32" s="86">
        <f t="shared" si="6"/>
        <v>0.33149312916088763</v>
      </c>
      <c r="V32" s="87">
        <f>分析係数表!D35</f>
        <v>5.9932088285229203E-2</v>
      </c>
      <c r="W32" s="88">
        <f t="shared" si="7"/>
        <v>0</v>
      </c>
      <c r="X32" s="76">
        <f>分析係数表!E35</f>
        <v>5.2631578947368418E-2</v>
      </c>
      <c r="Y32" s="89">
        <f t="shared" si="8"/>
        <v>0</v>
      </c>
    </row>
    <row r="33" spans="1:25" x14ac:dyDescent="0.2">
      <c r="A33" s="6" t="s">
        <v>21</v>
      </c>
      <c r="B33" s="5" t="s">
        <v>38</v>
      </c>
      <c r="C33" s="90"/>
      <c r="D33" s="107">
        <f>投入係数表!AN33</f>
        <v>0</v>
      </c>
      <c r="E33" s="110">
        <f t="shared" si="9"/>
        <v>0</v>
      </c>
      <c r="F33" s="85">
        <f>分析係数表!C36</f>
        <v>0.74689610106730564</v>
      </c>
      <c r="G33" s="110">
        <f t="shared" si="0"/>
        <v>0</v>
      </c>
      <c r="H33" s="110">
        <v>0.10151802736133234</v>
      </c>
      <c r="I33" s="110">
        <f t="shared" si="1"/>
        <v>0.10151802736133234</v>
      </c>
      <c r="J33" s="85">
        <f>分析係数表!G36</f>
        <v>1.5876708345449259E-2</v>
      </c>
      <c r="K33" s="111">
        <f t="shared" si="2"/>
        <v>1.6117721122212113E-3</v>
      </c>
      <c r="L33" s="79"/>
      <c r="M33" s="80"/>
      <c r="N33" s="81">
        <f>分析係数表!H36</f>
        <v>4.3132018559256094E-2</v>
      </c>
      <c r="O33" s="82">
        <f t="shared" si="3"/>
        <v>0.29132129698345016</v>
      </c>
      <c r="P33" s="76">
        <f>分析係数表!C36</f>
        <v>0.74689610106730564</v>
      </c>
      <c r="Q33" s="82">
        <f t="shared" si="4"/>
        <v>0.21758674087480956</v>
      </c>
      <c r="R33" s="83">
        <v>0.25085504797419972</v>
      </c>
      <c r="S33" s="84">
        <f t="shared" si="5"/>
        <v>0.35237307533553208</v>
      </c>
      <c r="T33" s="85">
        <f>分析係数表!F36</f>
        <v>0.88601337598138996</v>
      </c>
      <c r="U33" s="86">
        <f t="shared" si="6"/>
        <v>0.31220725808297944</v>
      </c>
      <c r="V33" s="87">
        <f>分析係数表!D36</f>
        <v>1.0468159348647864E-2</v>
      </c>
      <c r="W33" s="88">
        <f t="shared" si="7"/>
        <v>0</v>
      </c>
      <c r="X33" s="76">
        <f>分析係数表!E36</f>
        <v>4.1291072986333237E-3</v>
      </c>
      <c r="Y33" s="89">
        <f t="shared" si="8"/>
        <v>0</v>
      </c>
    </row>
    <row r="34" spans="1:25" x14ac:dyDescent="0.2">
      <c r="A34" s="6" t="s">
        <v>22</v>
      </c>
      <c r="B34" s="5" t="s">
        <v>378</v>
      </c>
      <c r="C34" s="90"/>
      <c r="D34" s="107">
        <f>投入係数表!AN34</f>
        <v>5.2316890881913304E-2</v>
      </c>
      <c r="E34" s="110">
        <f t="shared" si="9"/>
        <v>5.2316890881913301</v>
      </c>
      <c r="F34" s="85">
        <f>分析係数表!C37</f>
        <v>0.19184325518019074</v>
      </c>
      <c r="G34" s="110">
        <f t="shared" si="0"/>
        <v>1.0036642647693088</v>
      </c>
      <c r="H34" s="110">
        <v>1.8155111929759487</v>
      </c>
      <c r="I34" s="110">
        <f t="shared" si="1"/>
        <v>1.8155111929759487</v>
      </c>
      <c r="J34" s="85">
        <f>分析係数表!G37</f>
        <v>0.41984423991099423</v>
      </c>
      <c r="K34" s="111">
        <f t="shared" si="2"/>
        <v>0.76223191686488956</v>
      </c>
      <c r="L34" s="79"/>
      <c r="M34" s="80"/>
      <c r="N34" s="81">
        <f>分析係数表!H37</f>
        <v>5.2046609477516596E-2</v>
      </c>
      <c r="O34" s="82">
        <f t="shared" si="3"/>
        <v>0.3515320238432813</v>
      </c>
      <c r="P34" s="76">
        <f>分析係数表!C37</f>
        <v>0.19184325518019074</v>
      </c>
      <c r="Q34" s="82">
        <f t="shared" si="4"/>
        <v>6.7439047754175516E-2</v>
      </c>
      <c r="R34" s="83">
        <v>9.0173416084587274E-2</v>
      </c>
      <c r="S34" s="84">
        <f t="shared" si="5"/>
        <v>1.9056846090605359</v>
      </c>
      <c r="T34" s="85">
        <f>分析係数表!F37</f>
        <v>0.69485182562961467</v>
      </c>
      <c r="U34" s="86">
        <f t="shared" si="6"/>
        <v>1.3241684296799718</v>
      </c>
      <c r="V34" s="87">
        <f>分析係数表!D37</f>
        <v>8.7589764337008186E-2</v>
      </c>
      <c r="W34" s="88">
        <f t="shared" si="7"/>
        <v>0</v>
      </c>
      <c r="X34" s="76">
        <f>分析係数表!E37</f>
        <v>8.1420046525740877E-2</v>
      </c>
      <c r="Y34" s="89">
        <f t="shared" si="8"/>
        <v>0</v>
      </c>
    </row>
    <row r="35" spans="1:25" x14ac:dyDescent="0.2">
      <c r="A35" s="6" t="s">
        <v>23</v>
      </c>
      <c r="B35" s="5" t="s">
        <v>194</v>
      </c>
      <c r="C35" s="90"/>
      <c r="D35" s="107">
        <f>投入係数表!AN35</f>
        <v>0</v>
      </c>
      <c r="E35" s="110">
        <f t="shared" si="9"/>
        <v>0</v>
      </c>
      <c r="F35" s="85">
        <f>分析係数表!C38</f>
        <v>3.8450184501845008E-2</v>
      </c>
      <c r="G35" s="110">
        <f t="shared" si="0"/>
        <v>0</v>
      </c>
      <c r="H35" s="110">
        <v>1.2928555723044657E-2</v>
      </c>
      <c r="I35" s="110">
        <f t="shared" si="1"/>
        <v>1.2928555723044657E-2</v>
      </c>
      <c r="J35" s="85">
        <f>分析係数表!G38</f>
        <v>0.35618279569892475</v>
      </c>
      <c r="K35" s="111">
        <f t="shared" si="2"/>
        <v>4.6049291217833792E-3</v>
      </c>
      <c r="L35" s="79"/>
      <c r="M35" s="80"/>
      <c r="N35" s="81">
        <f>分析係数表!H38</f>
        <v>4.5927434461426143E-2</v>
      </c>
      <c r="O35" s="82">
        <f t="shared" si="3"/>
        <v>0.31020203137591879</v>
      </c>
      <c r="P35" s="76">
        <f>分析係数表!C38</f>
        <v>3.8450184501845008E-2</v>
      </c>
      <c r="Q35" s="82">
        <f t="shared" si="4"/>
        <v>1.1927325339251192E-2</v>
      </c>
      <c r="R35" s="83">
        <v>1.558025230675341E-2</v>
      </c>
      <c r="S35" s="84">
        <f t="shared" si="5"/>
        <v>2.8508808029798067E-2</v>
      </c>
      <c r="T35" s="85">
        <f>分析係数表!F38</f>
        <v>0.56854838709677424</v>
      </c>
      <c r="U35" s="86">
        <f t="shared" si="6"/>
        <v>1.6208636823393258E-2</v>
      </c>
      <c r="V35" s="87">
        <f>分析係数表!D38</f>
        <v>5.6451612903225805E-2</v>
      </c>
      <c r="W35" s="88">
        <f t="shared" si="7"/>
        <v>0</v>
      </c>
      <c r="X35" s="76">
        <f>分析係数表!E38</f>
        <v>4.7043010752688172E-2</v>
      </c>
      <c r="Y35" s="89">
        <f t="shared" si="8"/>
        <v>0</v>
      </c>
    </row>
    <row r="36" spans="1:25" x14ac:dyDescent="0.2">
      <c r="A36" s="6" t="s">
        <v>24</v>
      </c>
      <c r="B36" s="5" t="s">
        <v>39</v>
      </c>
      <c r="C36" s="90"/>
      <c r="D36" s="107">
        <f>投入係数表!AN36</f>
        <v>0</v>
      </c>
      <c r="E36" s="110">
        <f t="shared" si="9"/>
        <v>0</v>
      </c>
      <c r="F36" s="85">
        <f>分析係数表!C39</f>
        <v>1</v>
      </c>
      <c r="G36" s="110">
        <f t="shared" si="0"/>
        <v>0</v>
      </c>
      <c r="H36" s="110">
        <v>9.6886169523814347E-2</v>
      </c>
      <c r="I36" s="110">
        <f t="shared" si="1"/>
        <v>9.6886169523814347E-2</v>
      </c>
      <c r="J36" s="85">
        <f>分析係数表!G39</f>
        <v>0.35147550111358572</v>
      </c>
      <c r="K36" s="111">
        <f t="shared" si="2"/>
        <v>3.4053114984358465E-2</v>
      </c>
      <c r="L36" s="79"/>
      <c r="M36" s="80"/>
      <c r="N36" s="81">
        <f>分析係数表!H39</f>
        <v>4.1114708114391111E-3</v>
      </c>
      <c r="O36" s="82">
        <f t="shared" si="3"/>
        <v>2.7769602474146254E-2</v>
      </c>
      <c r="P36" s="76">
        <f>分析係数表!C39</f>
        <v>1</v>
      </c>
      <c r="Q36" s="82">
        <f t="shared" si="4"/>
        <v>2.7769602474146254E-2</v>
      </c>
      <c r="R36" s="83">
        <v>0.14682551700926127</v>
      </c>
      <c r="S36" s="84">
        <f t="shared" si="5"/>
        <v>0.24371168653307562</v>
      </c>
      <c r="T36" s="85">
        <f>分析係数表!F39</f>
        <v>0.70211581291759462</v>
      </c>
      <c r="U36" s="86">
        <f t="shared" si="6"/>
        <v>0.17111382890768839</v>
      </c>
      <c r="V36" s="87">
        <f>分析係数表!D39</f>
        <v>7.4053452115812921E-2</v>
      </c>
      <c r="W36" s="88">
        <f t="shared" si="7"/>
        <v>0</v>
      </c>
      <c r="X36" s="76">
        <f>分析係数表!E39</f>
        <v>9.3819599109131402E-2</v>
      </c>
      <c r="Y36" s="89">
        <f t="shared" si="8"/>
        <v>0</v>
      </c>
    </row>
    <row r="37" spans="1:25" x14ac:dyDescent="0.2">
      <c r="A37" s="6" t="s">
        <v>25</v>
      </c>
      <c r="B37" s="5" t="s">
        <v>40</v>
      </c>
      <c r="C37" s="90"/>
      <c r="D37" s="107">
        <f>投入係数表!AN37</f>
        <v>0</v>
      </c>
      <c r="E37" s="110">
        <f t="shared" si="9"/>
        <v>0</v>
      </c>
      <c r="F37" s="85">
        <f>分析係数表!C40</f>
        <v>0.87072171446580526</v>
      </c>
      <c r="G37" s="110">
        <f t="shared" si="0"/>
        <v>0</v>
      </c>
      <c r="H37" s="110">
        <v>5.6370495352797943E-3</v>
      </c>
      <c r="I37" s="110">
        <f t="shared" si="1"/>
        <v>5.6370495352797943E-3</v>
      </c>
      <c r="J37" s="85">
        <f>分析係数表!G40</f>
        <v>0.51632160548710782</v>
      </c>
      <c r="K37" s="111">
        <f t="shared" si="2"/>
        <v>2.9105304662660186E-3</v>
      </c>
      <c r="L37" s="79"/>
      <c r="M37" s="80"/>
      <c r="N37" s="81">
        <f>分析係数表!H40</f>
        <v>3.2209723436344248E-2</v>
      </c>
      <c r="O37" s="82">
        <f t="shared" si="3"/>
        <v>0.21755018013040275</v>
      </c>
      <c r="P37" s="76">
        <f>分析係数表!C40</f>
        <v>0.87072171446580526</v>
      </c>
      <c r="Q37" s="82">
        <f t="shared" si="4"/>
        <v>0.18942566582548906</v>
      </c>
      <c r="R37" s="83">
        <v>0.18981398251998663</v>
      </c>
      <c r="S37" s="84">
        <f t="shared" si="5"/>
        <v>0.19545103205526643</v>
      </c>
      <c r="T37" s="85">
        <f>分析係数表!F40</f>
        <v>0.71084719928870821</v>
      </c>
      <c r="U37" s="86">
        <f t="shared" si="6"/>
        <v>0.13893581873457367</v>
      </c>
      <c r="V37" s="87">
        <f>分析係数表!D40</f>
        <v>7.6590880223548832E-2</v>
      </c>
      <c r="W37" s="88">
        <f t="shared" si="7"/>
        <v>0</v>
      </c>
      <c r="X37" s="76">
        <f>分析係数表!E40</f>
        <v>4.8520259113425633E-2</v>
      </c>
      <c r="Y37" s="89">
        <f t="shared" si="8"/>
        <v>0</v>
      </c>
    </row>
    <row r="38" spans="1:25" x14ac:dyDescent="0.2">
      <c r="A38" s="6" t="s">
        <v>26</v>
      </c>
      <c r="B38" s="5" t="s">
        <v>277</v>
      </c>
      <c r="C38" s="90"/>
      <c r="D38" s="107">
        <f>投入係数表!AN38</f>
        <v>0</v>
      </c>
      <c r="E38" s="110">
        <f t="shared" si="9"/>
        <v>0</v>
      </c>
      <c r="F38" s="85">
        <f>分析係数表!C41</f>
        <v>0.84583808437856334</v>
      </c>
      <c r="G38" s="110">
        <f t="shared" si="0"/>
        <v>0</v>
      </c>
      <c r="H38" s="110">
        <v>1.7631714907301922E-3</v>
      </c>
      <c r="I38" s="110">
        <f t="shared" si="1"/>
        <v>1.7631714907301922E-3</v>
      </c>
      <c r="J38" s="85">
        <f>分析係数表!G41</f>
        <v>0.44301808878315901</v>
      </c>
      <c r="K38" s="111">
        <f t="shared" si="2"/>
        <v>7.8111686402024315E-4</v>
      </c>
      <c r="L38" s="79"/>
      <c r="M38" s="80"/>
      <c r="N38" s="81">
        <f>分析係数表!H41</f>
        <v>7.1326333586297655E-2</v>
      </c>
      <c r="O38" s="82">
        <f t="shared" si="3"/>
        <v>0.48175069712742036</v>
      </c>
      <c r="P38" s="76">
        <f>分析係数表!C41</f>
        <v>0.84583808437856334</v>
      </c>
      <c r="Q38" s="82">
        <f t="shared" si="4"/>
        <v>0.40748308680629469</v>
      </c>
      <c r="R38" s="83">
        <v>0.41598382222618541</v>
      </c>
      <c r="S38" s="84">
        <f t="shared" si="5"/>
        <v>0.41774699371691559</v>
      </c>
      <c r="T38" s="85">
        <f>分析係数表!F41</f>
        <v>0.54692759998204588</v>
      </c>
      <c r="U38" s="86">
        <f t="shared" si="6"/>
        <v>0.22847736067330746</v>
      </c>
      <c r="V38" s="87">
        <f>分析係数表!D41</f>
        <v>0.14515911845235424</v>
      </c>
      <c r="W38" s="88">
        <f t="shared" si="7"/>
        <v>0</v>
      </c>
      <c r="X38" s="76">
        <f>分析係数表!E41</f>
        <v>0.14242111405359306</v>
      </c>
      <c r="Y38" s="89">
        <f t="shared" si="8"/>
        <v>0</v>
      </c>
    </row>
    <row r="39" spans="1:25" x14ac:dyDescent="0.2">
      <c r="A39" s="6" t="s">
        <v>51</v>
      </c>
      <c r="B39" s="5" t="s">
        <v>368</v>
      </c>
      <c r="C39" s="90"/>
      <c r="D39" s="107">
        <f>投入係数表!AN39</f>
        <v>0</v>
      </c>
      <c r="E39" s="110">
        <f t="shared" si="9"/>
        <v>0</v>
      </c>
      <c r="F39" s="85">
        <f>分析係数表!C42</f>
        <v>0.23407560849300879</v>
      </c>
      <c r="G39" s="110">
        <f>E39*F39</f>
        <v>0</v>
      </c>
      <c r="H39" s="110">
        <v>7.7687966782669015E-3</v>
      </c>
      <c r="I39" s="110">
        <f>C39+H39</f>
        <v>7.7687966782669015E-3</v>
      </c>
      <c r="J39" s="85">
        <f>分析係数表!G42</f>
        <v>0.48351648351648352</v>
      </c>
      <c r="K39" s="111">
        <f>I39*J39</f>
        <v>3.7563412510301501E-3</v>
      </c>
      <c r="L39" s="79"/>
      <c r="M39" s="80"/>
      <c r="N39" s="81">
        <f>分析係数表!H42</f>
        <v>1.4092354393413963E-2</v>
      </c>
      <c r="O39" s="82">
        <f t="shared" si="3"/>
        <v>9.5182258947599421E-2</v>
      </c>
      <c r="P39" s="76">
        <f>分析係数表!C42</f>
        <v>0.23407560849300879</v>
      </c>
      <c r="Q39" s="82">
        <f>O39*P39</f>
        <v>2.2279845180898466E-2</v>
      </c>
      <c r="R39" s="83">
        <v>2.3759754446725938E-2</v>
      </c>
      <c r="S39" s="84">
        <f>I39+R39</f>
        <v>3.1528551124992837E-2</v>
      </c>
      <c r="T39" s="85">
        <f>分析係数表!F42</f>
        <v>0.55384615384615388</v>
      </c>
      <c r="U39" s="86">
        <f>S39*T39</f>
        <v>1.7461966776919111E-2</v>
      </c>
      <c r="V39" s="87">
        <f>分析係数表!D42</f>
        <v>0.66153846153846152</v>
      </c>
      <c r="W39" s="88">
        <f>ROUND(S39*V39,0)</f>
        <v>0</v>
      </c>
      <c r="X39" s="76">
        <f>分析係数表!E42</f>
        <v>0.56483516483516483</v>
      </c>
      <c r="Y39" s="89">
        <f>ROUND(S39*X39,0)</f>
        <v>0</v>
      </c>
    </row>
    <row r="40" spans="1:25" x14ac:dyDescent="0.2">
      <c r="A40" s="6" t="s">
        <v>195</v>
      </c>
      <c r="B40" s="5" t="s">
        <v>41</v>
      </c>
      <c r="C40" s="90"/>
      <c r="D40" s="107">
        <f>投入係数表!AN40</f>
        <v>0</v>
      </c>
      <c r="E40" s="110">
        <f t="shared" si="9"/>
        <v>0</v>
      </c>
      <c r="F40" s="85">
        <f>分析係数表!C43</f>
        <v>0.27699973067600325</v>
      </c>
      <c r="G40" s="110">
        <f>E40*F40</f>
        <v>0</v>
      </c>
      <c r="H40" s="110">
        <v>0.48331124377567408</v>
      </c>
      <c r="I40" s="110">
        <f>C40+H40</f>
        <v>0.48331124377567408</v>
      </c>
      <c r="J40" s="85">
        <f>分析係数表!G43</f>
        <v>0.36947234730400647</v>
      </c>
      <c r="K40" s="111">
        <f>I40*J40</f>
        <v>0.17857013971621719</v>
      </c>
      <c r="L40" s="79"/>
      <c r="M40" s="80"/>
      <c r="N40" s="81">
        <f>分析係数表!H43</f>
        <v>3.8415354614357487E-2</v>
      </c>
      <c r="O40" s="82">
        <f t="shared" si="3"/>
        <v>0.25946411283670762</v>
      </c>
      <c r="P40" s="76">
        <f>分析係数表!C43</f>
        <v>0.27699973067600325</v>
      </c>
      <c r="Q40" s="82">
        <f>O40*P40</f>
        <v>7.1871489375856135E-2</v>
      </c>
      <c r="R40" s="83">
        <v>0.12463288933144186</v>
      </c>
      <c r="S40" s="84">
        <f>I40+R40</f>
        <v>0.60794413310711592</v>
      </c>
      <c r="T40" s="85">
        <f>分析係数表!F43</f>
        <v>0.59762152176423045</v>
      </c>
      <c r="U40" s="86">
        <f>S40*T40</f>
        <v>0.36332049797511051</v>
      </c>
      <c r="V40" s="87">
        <f>分析係数表!D43</f>
        <v>0.12735249971134974</v>
      </c>
      <c r="W40" s="88">
        <f>ROUND(S40*V40,0)</f>
        <v>0</v>
      </c>
      <c r="X40" s="76">
        <f>分析係数表!E43</f>
        <v>0.10079667474887426</v>
      </c>
      <c r="Y40" s="89">
        <f>ROUND(S40*X40,0)</f>
        <v>0</v>
      </c>
    </row>
    <row r="41" spans="1:25" x14ac:dyDescent="0.2">
      <c r="A41" s="6" t="s">
        <v>341</v>
      </c>
      <c r="B41" s="5" t="s">
        <v>42</v>
      </c>
      <c r="C41" s="163"/>
      <c r="D41" s="107">
        <f>投入係数表!AN41</f>
        <v>0</v>
      </c>
      <c r="E41" s="110">
        <f t="shared" si="9"/>
        <v>0</v>
      </c>
      <c r="F41" s="85">
        <f>分析係数表!C44</f>
        <v>0.49584741394123377</v>
      </c>
      <c r="G41" s="110">
        <f>E41*F41</f>
        <v>0</v>
      </c>
      <c r="H41" s="110">
        <v>1.2460579274424677E-2</v>
      </c>
      <c r="I41" s="110">
        <f>C41+H41</f>
        <v>1.2460579274424677E-2</v>
      </c>
      <c r="J41" s="85">
        <f>分析係数表!G44</f>
        <v>0.26302305721605468</v>
      </c>
      <c r="K41" s="111">
        <f>I41*J41</f>
        <v>3.2774196554421868E-3</v>
      </c>
      <c r="L41" s="79"/>
      <c r="M41" s="80"/>
      <c r="N41" s="81">
        <f>分析係数表!H44</f>
        <v>0.12140366382001748</v>
      </c>
      <c r="O41" s="82">
        <f t="shared" si="3"/>
        <v>0.81998185997257078</v>
      </c>
      <c r="P41" s="76">
        <f>分析係数表!C44</f>
        <v>0.49584741394123377</v>
      </c>
      <c r="Q41" s="82">
        <f>O41*P41</f>
        <v>0.40658588474612212</v>
      </c>
      <c r="R41" s="83">
        <v>0.41402069715436773</v>
      </c>
      <c r="S41" s="84">
        <f>I41+R41</f>
        <v>0.42648127642879241</v>
      </c>
      <c r="T41" s="85">
        <f>分析係数表!F44</f>
        <v>0.50173640762880733</v>
      </c>
      <c r="U41" s="86">
        <f>S41*T41</f>
        <v>0.21398118355633064</v>
      </c>
      <c r="V41" s="87">
        <f>分析係数表!D44</f>
        <v>0.16572729860518076</v>
      </c>
      <c r="W41" s="88">
        <f>ROUND(S41*V41,0)</f>
        <v>0</v>
      </c>
      <c r="X41" s="76">
        <f>分析係数表!E44</f>
        <v>0.11534301167093652</v>
      </c>
      <c r="Y41" s="89">
        <f>ROUND(S41*X41,0)</f>
        <v>0</v>
      </c>
    </row>
    <row r="42" spans="1:25" x14ac:dyDescent="0.2">
      <c r="A42" s="6" t="s">
        <v>342</v>
      </c>
      <c r="B42" s="5" t="s">
        <v>279</v>
      </c>
      <c r="C42" s="201">
        <f>最終需要_まとめ!C43</f>
        <v>100</v>
      </c>
      <c r="D42" s="107">
        <f>投入係数表!AN42</f>
        <v>0</v>
      </c>
      <c r="E42" s="110">
        <f t="shared" si="9"/>
        <v>0</v>
      </c>
      <c r="F42" s="85">
        <f>分析係数表!C45</f>
        <v>1</v>
      </c>
      <c r="G42" s="110">
        <f>E42*F42</f>
        <v>0</v>
      </c>
      <c r="H42" s="110">
        <v>8.2778592678000654E-2</v>
      </c>
      <c r="I42" s="110">
        <f>C42+H42</f>
        <v>100.082778592678</v>
      </c>
      <c r="J42" s="85">
        <f>分析係数表!G45</f>
        <v>0</v>
      </c>
      <c r="K42" s="111">
        <f>I42*J42</f>
        <v>0</v>
      </c>
      <c r="L42" s="79"/>
      <c r="M42" s="80"/>
      <c r="N42" s="81">
        <f>分析係数表!H45</f>
        <v>0</v>
      </c>
      <c r="O42" s="82">
        <f t="shared" si="3"/>
        <v>0</v>
      </c>
      <c r="P42" s="76">
        <f>分析係数表!C45</f>
        <v>1</v>
      </c>
      <c r="Q42" s="82">
        <f>O42*P42</f>
        <v>0</v>
      </c>
      <c r="R42" s="83">
        <v>7.8731142432655055E-3</v>
      </c>
      <c r="S42" s="84">
        <f>I42+R42</f>
        <v>100.09065170692126</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107">
        <f>投入係数表!AN43</f>
        <v>2.9895366218236174E-3</v>
      </c>
      <c r="E43" s="110">
        <f t="shared" si="9"/>
        <v>0.29895366218236175</v>
      </c>
      <c r="F43" s="85">
        <f>分析係数表!C46</f>
        <v>1</v>
      </c>
      <c r="G43" s="110">
        <f>E43*F43</f>
        <v>0.29895366218236175</v>
      </c>
      <c r="H43" s="110">
        <v>0.51065897318504772</v>
      </c>
      <c r="I43" s="110">
        <f>C43+H43</f>
        <v>0.51065897318504772</v>
      </c>
      <c r="J43" s="85">
        <f>分析係数表!G46</f>
        <v>9.2759598041741824E-3</v>
      </c>
      <c r="K43" s="111">
        <f>I43*J43</f>
        <v>4.7368521089053645E-3</v>
      </c>
      <c r="L43" s="79"/>
      <c r="M43" s="80"/>
      <c r="N43" s="81">
        <f>分析係数表!H46</f>
        <v>9.0452357851660434E-2</v>
      </c>
      <c r="O43" s="82">
        <f t="shared" si="3"/>
        <v>0.61093125443121754</v>
      </c>
      <c r="P43" s="76">
        <f>分析係数表!C46</f>
        <v>1</v>
      </c>
      <c r="Q43" s="82">
        <f>O43*P43</f>
        <v>0.61093125443121754</v>
      </c>
      <c r="R43" s="83">
        <v>0.62750928607168122</v>
      </c>
      <c r="S43" s="84">
        <f>I43+R43</f>
        <v>1.1381682592567288</v>
      </c>
      <c r="T43" s="85">
        <f>分析係数表!F46</f>
        <v>0.31349308597440523</v>
      </c>
      <c r="U43" s="86">
        <f>S43*T43</f>
        <v>0.35680787995250884</v>
      </c>
      <c r="V43" s="87">
        <f>分析係数表!D46</f>
        <v>1.71777033410633E-4</v>
      </c>
      <c r="W43" s="88">
        <f>ROUND(S43*V43,0)</f>
        <v>0</v>
      </c>
      <c r="X43" s="76">
        <f>分析係数表!E46</f>
        <v>5.1533110023189901E-4</v>
      </c>
      <c r="Y43" s="89">
        <f>ROUND(S43*X43,0)</f>
        <v>0</v>
      </c>
    </row>
    <row r="44" spans="1:25" x14ac:dyDescent="0.2">
      <c r="A44" s="192">
        <v>40</v>
      </c>
      <c r="B44" s="14" t="s">
        <v>151</v>
      </c>
      <c r="C44" s="197">
        <f>SUM(C5:C43)</f>
        <v>100</v>
      </c>
      <c r="D44" s="108">
        <f>投入係数表!AN44</f>
        <v>1</v>
      </c>
      <c r="E44" s="96">
        <f>SUM(E5:E43)</f>
        <v>99.999999999999972</v>
      </c>
      <c r="F44" s="98">
        <f>分析係数表!C47</f>
        <v>0.37574754530031729</v>
      </c>
      <c r="G44" s="96">
        <f>SUM(G5:G43)</f>
        <v>36.011675112413855</v>
      </c>
      <c r="H44" s="96">
        <f>SUM(H5:H43)</f>
        <v>42.995375469106548</v>
      </c>
      <c r="I44" s="96">
        <f>SUM(I5:I43)</f>
        <v>142.99537546910656</v>
      </c>
      <c r="J44" s="98">
        <f>分析係数表!G47</f>
        <v>0.18377890112838052</v>
      </c>
      <c r="K44" s="112">
        <f>SUM(K5:K43)</f>
        <v>10.766488652790891</v>
      </c>
      <c r="L44" s="94">
        <f>最終需要_まとめ!$L$33</f>
        <v>0.62733333333333341</v>
      </c>
      <c r="M44" s="91">
        <f>K44*L44</f>
        <v>6.7541772148508192</v>
      </c>
      <c r="N44" s="95">
        <f>分析係数表!H47</f>
        <v>1</v>
      </c>
      <c r="O44" s="96">
        <f>SUM(O5:O43)</f>
        <v>6.7541772148508201</v>
      </c>
      <c r="P44" s="92">
        <f>分析係数表!C47</f>
        <v>0.37574754530031729</v>
      </c>
      <c r="Q44" s="96">
        <f>SUM(Q5:Q43)</f>
        <v>2.900546982030094</v>
      </c>
      <c r="R44" s="91">
        <f>SUM(R5:R43)</f>
        <v>3.4514068870600298</v>
      </c>
      <c r="S44" s="97">
        <f>SUM(S5:S43)</f>
        <v>146.44678235616658</v>
      </c>
      <c r="T44" s="98">
        <f>分析係数表!F47</f>
        <v>0.42462652784065186</v>
      </c>
      <c r="U44" s="99">
        <f>SUM(U5:U43)</f>
        <v>19.514619523632138</v>
      </c>
      <c r="V44" s="100">
        <f>分析係数表!D47</f>
        <v>4.7224737186258234E-2</v>
      </c>
      <c r="W44" s="101">
        <f>SUM(W5:W43)</f>
        <v>1</v>
      </c>
      <c r="X44" s="92">
        <f>分析係数表!E47</f>
        <v>3.9558288483141357E-2</v>
      </c>
      <c r="Y44" s="102">
        <f>SUM(Y5:Y43)</f>
        <v>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Y46"/>
  <sheetViews>
    <sheetView workbookViewId="0">
      <pane xSplit="2" ySplit="4" topLeftCell="C5" activePane="bottomRight" state="frozen"/>
      <selection pane="topRight" activeCell="C1" sqref="C1"/>
      <selection pane="bottomLeft" activeCell="A5" sqref="A5"/>
      <selection pane="bottomRight" activeCell="J15" sqref="J15:J16"/>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398" t="str">
        <f>取引基本表!$E$1</f>
        <v>2015年赤穂市産業連関表</v>
      </c>
      <c r="H1" s="401"/>
      <c r="I1" s="401"/>
    </row>
    <row r="2" spans="1:25" x14ac:dyDescent="0.2">
      <c r="B2" s="3" t="s">
        <v>284</v>
      </c>
      <c r="S2" s="3" t="s">
        <v>153</v>
      </c>
      <c r="U2" s="64" t="s">
        <v>210</v>
      </c>
      <c r="W2" s="3" t="s">
        <v>130</v>
      </c>
      <c r="Y2" s="3" t="s">
        <v>154</v>
      </c>
    </row>
    <row r="3" spans="1:25" ht="44" x14ac:dyDescent="0.2">
      <c r="B3" s="65"/>
      <c r="C3" s="66" t="s">
        <v>228</v>
      </c>
      <c r="D3" s="66" t="s">
        <v>354</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投入係数表!AO5</f>
        <v>0</v>
      </c>
      <c r="E5" s="110">
        <f>$C$43*D5</f>
        <v>0</v>
      </c>
      <c r="F5" s="85">
        <f>分析係数表!C8</f>
        <v>1</v>
      </c>
      <c r="G5" s="110">
        <f t="shared" ref="G5:G38" si="0">E5*F5</f>
        <v>0</v>
      </c>
      <c r="H5" s="110">
        <f t="array" ref="H5:H43">MMULT(逆行列係数!C5:AO43,'39'!G5:G43)</f>
        <v>1.5285030119882173E-2</v>
      </c>
      <c r="I5" s="110">
        <f t="shared" ref="I5:I38" si="1">C5+H5</f>
        <v>1.5285030119882173E-2</v>
      </c>
      <c r="J5" s="85">
        <f>分析係数表!G8</f>
        <v>0.11972098922003804</v>
      </c>
      <c r="K5" s="111">
        <f t="shared" ref="K5:K38" si="2">I5*J5</f>
        <v>1.8299389262103705E-3</v>
      </c>
      <c r="L5" s="79" t="s">
        <v>178</v>
      </c>
      <c r="M5" s="80" t="s">
        <v>178</v>
      </c>
      <c r="N5" s="81">
        <f>分析係数表!H8</f>
        <v>1.236323115495826E-2</v>
      </c>
      <c r="O5" s="82">
        <f t="shared" ref="O5:O43" si="3">$M$44*N5</f>
        <v>9.1555086673907451E-2</v>
      </c>
      <c r="P5" s="76">
        <f>分析係数表!C8</f>
        <v>1</v>
      </c>
      <c r="Q5" s="82">
        <f t="shared" ref="Q5:Q38" si="4">O5*P5</f>
        <v>9.1555086673907451E-2</v>
      </c>
      <c r="R5" s="83">
        <f t="array" ref="R5:R43">MMULT(逆行列係数!C5:AO43,'39'!Q5:Q43)</f>
        <v>0.12240675490408308</v>
      </c>
      <c r="S5" s="84">
        <f t="shared" ref="S5:S38" si="5">I5+R5</f>
        <v>0.13769178502396526</v>
      </c>
      <c r="T5" s="85">
        <f>分析係数表!F8</f>
        <v>0.45136334812935952</v>
      </c>
      <c r="U5" s="86">
        <f t="shared" ref="U5:U38" si="6">S5*T5</f>
        <v>6.2149025098324963E-2</v>
      </c>
      <c r="V5" s="87">
        <f>分析係数表!D8</f>
        <v>6.2777425491439443E-2</v>
      </c>
      <c r="W5" s="167">
        <f t="shared" ref="W5:W38" si="7">ROUND(S5*V5,0)</f>
        <v>0</v>
      </c>
      <c r="X5" s="76">
        <f>分析係数表!E8</f>
        <v>5.7324032974001266E-2</v>
      </c>
      <c r="Y5" s="166">
        <f t="shared" ref="Y5:Y38" si="8">ROUND(S5*X5,0)</f>
        <v>0</v>
      </c>
    </row>
    <row r="6" spans="1:25" x14ac:dyDescent="0.2">
      <c r="A6" s="6" t="s">
        <v>220</v>
      </c>
      <c r="B6" s="5" t="s">
        <v>266</v>
      </c>
      <c r="C6" s="90"/>
      <c r="D6" s="107">
        <f>投入係数表!AO6</f>
        <v>0</v>
      </c>
      <c r="E6" s="110">
        <f t="shared" ref="E6:E43" si="9">$C$43*D6</f>
        <v>0</v>
      </c>
      <c r="F6" s="85">
        <f>分析係数表!C9</f>
        <v>2.7906976744186074E-2</v>
      </c>
      <c r="G6" s="110">
        <f t="shared" si="0"/>
        <v>0</v>
      </c>
      <c r="H6" s="110">
        <v>8.8175808023781472E-4</v>
      </c>
      <c r="I6" s="110">
        <f t="shared" si="1"/>
        <v>8.8175808023781472E-4</v>
      </c>
      <c r="J6" s="85">
        <f>分析係数表!G9</f>
        <v>0.2857142857142857</v>
      </c>
      <c r="K6" s="111">
        <f t="shared" si="2"/>
        <v>2.5193088006794705E-4</v>
      </c>
      <c r="L6" s="79"/>
      <c r="M6" s="80"/>
      <c r="N6" s="81">
        <f>分析係数表!H9</f>
        <v>6.5322433452770924E-4</v>
      </c>
      <c r="O6" s="82">
        <f t="shared" si="3"/>
        <v>4.8374093969119712E-3</v>
      </c>
      <c r="P6" s="76">
        <f>分析係数表!C9</f>
        <v>2.7906976744186074E-2</v>
      </c>
      <c r="Q6" s="82">
        <f t="shared" si="4"/>
        <v>1.3499747154172955E-4</v>
      </c>
      <c r="R6" s="83">
        <v>1.6025114264081597E-4</v>
      </c>
      <c r="S6" s="84">
        <f t="shared" si="5"/>
        <v>1.0420092228786307E-3</v>
      </c>
      <c r="T6" s="85">
        <f>分析係数表!F9</f>
        <v>0.7142857142857143</v>
      </c>
      <c r="U6" s="86">
        <f t="shared" si="6"/>
        <v>7.4429230205616482E-4</v>
      </c>
      <c r="V6" s="87">
        <f>分析係数表!D9</f>
        <v>0</v>
      </c>
      <c r="W6" s="167">
        <f t="shared" si="7"/>
        <v>0</v>
      </c>
      <c r="X6" s="76">
        <f>分析係数表!E9</f>
        <v>0</v>
      </c>
      <c r="Y6" s="166">
        <f t="shared" si="8"/>
        <v>0</v>
      </c>
    </row>
    <row r="7" spans="1:25" x14ac:dyDescent="0.2">
      <c r="A7" s="6" t="s">
        <v>221</v>
      </c>
      <c r="B7" s="5" t="s">
        <v>267</v>
      </c>
      <c r="C7" s="90"/>
      <c r="D7" s="107">
        <f>投入係数表!AO7</f>
        <v>0</v>
      </c>
      <c r="E7" s="110">
        <f t="shared" si="9"/>
        <v>0</v>
      </c>
      <c r="F7" s="85">
        <f>分析係数表!C10</f>
        <v>1</v>
      </c>
      <c r="G7" s="110">
        <f t="shared" si="0"/>
        <v>0</v>
      </c>
      <c r="H7" s="110">
        <v>3.436797550709559E-2</v>
      </c>
      <c r="I7" s="110">
        <f t="shared" si="1"/>
        <v>3.436797550709559E-2</v>
      </c>
      <c r="J7" s="85">
        <f>分析係数表!G10</f>
        <v>0.17979610750695088</v>
      </c>
      <c r="K7" s="111">
        <f t="shared" si="2"/>
        <v>6.1792282190700131E-3</v>
      </c>
      <c r="L7" s="79"/>
      <c r="M7" s="80"/>
      <c r="N7" s="81">
        <f>分析係数表!H10</f>
        <v>1.2488112277735618E-3</v>
      </c>
      <c r="O7" s="82">
        <f t="shared" si="3"/>
        <v>9.2479885529199463E-3</v>
      </c>
      <c r="P7" s="76">
        <f>分析係数表!C10</f>
        <v>1</v>
      </c>
      <c r="Q7" s="82">
        <f t="shared" si="4"/>
        <v>9.2479885529199463E-3</v>
      </c>
      <c r="R7" s="83">
        <v>1.3486186601297715E-2</v>
      </c>
      <c r="S7" s="84">
        <f t="shared" si="5"/>
        <v>4.7854162108393307E-2</v>
      </c>
      <c r="T7" s="85">
        <f>分析係数表!F10</f>
        <v>0.51899907321594063</v>
      </c>
      <c r="U7" s="86">
        <f t="shared" si="6"/>
        <v>2.4836265783781508E-2</v>
      </c>
      <c r="V7" s="87">
        <f>分析係数表!D10</f>
        <v>9.8239110287303061E-2</v>
      </c>
      <c r="W7" s="167">
        <f t="shared" si="7"/>
        <v>0</v>
      </c>
      <c r="X7" s="76">
        <f>分析係数表!E10</f>
        <v>2.9657089898053754E-2</v>
      </c>
      <c r="Y7" s="166">
        <f t="shared" si="8"/>
        <v>0</v>
      </c>
    </row>
    <row r="8" spans="1:25" x14ac:dyDescent="0.2">
      <c r="A8" s="6" t="s">
        <v>222</v>
      </c>
      <c r="B8" s="5" t="s">
        <v>27</v>
      </c>
      <c r="C8" s="90"/>
      <c r="D8" s="107">
        <f>投入係数表!AO8</f>
        <v>1.71777033410633E-4</v>
      </c>
      <c r="E8" s="110">
        <f t="shared" si="9"/>
        <v>1.7177703341063302E-2</v>
      </c>
      <c r="F8" s="85">
        <f>分析係数表!C11</f>
        <v>4.7758906908440535E-3</v>
      </c>
      <c r="G8" s="110">
        <f t="shared" si="0"/>
        <v>8.2038833476665021E-5</v>
      </c>
      <c r="H8" s="110">
        <v>2.3013683454873725E-3</v>
      </c>
      <c r="I8" s="110">
        <f t="shared" si="1"/>
        <v>2.3013683454873725E-3</v>
      </c>
      <c r="J8" s="85">
        <f>分析係数表!G11</f>
        <v>0.34306569343065696</v>
      </c>
      <c r="K8" s="111">
        <f t="shared" si="2"/>
        <v>7.8952052728398919E-4</v>
      </c>
      <c r="L8" s="79"/>
      <c r="M8" s="80"/>
      <c r="N8" s="81">
        <f>分析係数表!H11</f>
        <v>-1.9212480427285565E-5</v>
      </c>
      <c r="O8" s="82">
        <f t="shared" si="3"/>
        <v>-1.4227674696799916E-4</v>
      </c>
      <c r="P8" s="76">
        <f>分析係数表!C11</f>
        <v>4.7758906908440535E-3</v>
      </c>
      <c r="Q8" s="82">
        <f t="shared" si="4"/>
        <v>-6.7949819136804208E-7</v>
      </c>
      <c r="R8" s="83">
        <v>4.143806622410902E-4</v>
      </c>
      <c r="S8" s="84">
        <f t="shared" si="5"/>
        <v>2.7157490077284628E-3</v>
      </c>
      <c r="T8" s="85">
        <f>分析係数表!F11</f>
        <v>0.56569343065693434</v>
      </c>
      <c r="U8" s="86">
        <f t="shared" si="6"/>
        <v>1.5362813729850795E-3</v>
      </c>
      <c r="V8" s="87">
        <f>分析係数表!D11</f>
        <v>8.0291970802919707E-2</v>
      </c>
      <c r="W8" s="167">
        <f t="shared" si="7"/>
        <v>0</v>
      </c>
      <c r="X8" s="76">
        <f>分析係数表!E11</f>
        <v>6.9343065693430656E-2</v>
      </c>
      <c r="Y8" s="166">
        <f t="shared" si="8"/>
        <v>0</v>
      </c>
    </row>
    <row r="9" spans="1:25" x14ac:dyDescent="0.2">
      <c r="A9" s="6" t="s">
        <v>223</v>
      </c>
      <c r="B9" s="5" t="s">
        <v>191</v>
      </c>
      <c r="C9" s="90"/>
      <c r="D9" s="107">
        <f>投入係数表!AO9</f>
        <v>2.4048784677488618E-3</v>
      </c>
      <c r="E9" s="110">
        <f t="shared" si="9"/>
        <v>0.24048784677488619</v>
      </c>
      <c r="F9" s="85">
        <f>分析係数表!C12</f>
        <v>2.7665742374590407E-2</v>
      </c>
      <c r="G9" s="110">
        <f t="shared" si="0"/>
        <v>6.6532748130939739E-3</v>
      </c>
      <c r="H9" s="110">
        <v>7.5932760441409048E-3</v>
      </c>
      <c r="I9" s="110">
        <f t="shared" si="1"/>
        <v>7.5932760441409048E-3</v>
      </c>
      <c r="J9" s="85">
        <f>分析係数表!G12</f>
        <v>0.13175675675675674</v>
      </c>
      <c r="K9" s="111">
        <f t="shared" si="2"/>
        <v>1.0004654247347813E-3</v>
      </c>
      <c r="L9" s="79"/>
      <c r="M9" s="80"/>
      <c r="N9" s="81">
        <f>分析係数表!H12</f>
        <v>9.8185381223642884E-2</v>
      </c>
      <c r="O9" s="82">
        <f t="shared" si="3"/>
        <v>0.7271053153799597</v>
      </c>
      <c r="P9" s="76">
        <f>分析係数表!C12</f>
        <v>2.7665742374590407E-2</v>
      </c>
      <c r="Q9" s="82">
        <f t="shared" si="4"/>
        <v>2.0115908334497272E-2</v>
      </c>
      <c r="R9" s="83">
        <v>2.2595911848031364E-2</v>
      </c>
      <c r="S9" s="84">
        <f t="shared" si="5"/>
        <v>3.0189187892172269E-2</v>
      </c>
      <c r="T9" s="85">
        <f>分析係数表!F12</f>
        <v>0.37027027027027026</v>
      </c>
      <c r="U9" s="86">
        <f t="shared" si="6"/>
        <v>1.1178158760074598E-2</v>
      </c>
      <c r="V9" s="87">
        <f>分析係数表!D12</f>
        <v>5.1576576576576577E-2</v>
      </c>
      <c r="W9" s="167">
        <f t="shared" si="7"/>
        <v>0</v>
      </c>
      <c r="X9" s="76">
        <f>分析係数表!E12</f>
        <v>4.954954954954955E-2</v>
      </c>
      <c r="Y9" s="166">
        <f t="shared" si="8"/>
        <v>0</v>
      </c>
    </row>
    <row r="10" spans="1:25" x14ac:dyDescent="0.2">
      <c r="A10" s="6" t="s">
        <v>224</v>
      </c>
      <c r="B10" s="5" t="s">
        <v>28</v>
      </c>
      <c r="C10" s="90"/>
      <c r="D10" s="107">
        <f>投入係数表!AO10</f>
        <v>5.0674224856136737E-3</v>
      </c>
      <c r="E10" s="110">
        <f t="shared" si="9"/>
        <v>0.5067422485613674</v>
      </c>
      <c r="F10" s="85">
        <f>分析係数表!C13</f>
        <v>0</v>
      </c>
      <c r="G10" s="110">
        <f t="shared" si="0"/>
        <v>0</v>
      </c>
      <c r="H10" s="110">
        <v>0</v>
      </c>
      <c r="I10" s="110">
        <f t="shared" si="1"/>
        <v>0</v>
      </c>
      <c r="J10" s="85">
        <f>分析係数表!G13</f>
        <v>0.24516960068699012</v>
      </c>
      <c r="K10" s="111">
        <f t="shared" si="2"/>
        <v>0</v>
      </c>
      <c r="L10" s="79"/>
      <c r="M10" s="80"/>
      <c r="N10" s="81">
        <f>分析係数表!H13</f>
        <v>1.522589073862381E-2</v>
      </c>
      <c r="O10" s="82">
        <f t="shared" si="3"/>
        <v>0.11275432197213933</v>
      </c>
      <c r="P10" s="76">
        <f>分析係数表!C13</f>
        <v>0</v>
      </c>
      <c r="Q10" s="82">
        <f t="shared" si="4"/>
        <v>0</v>
      </c>
      <c r="R10" s="83">
        <v>0</v>
      </c>
      <c r="S10" s="84">
        <f t="shared" si="5"/>
        <v>0</v>
      </c>
      <c r="T10" s="85">
        <f>分析係数表!F13</f>
        <v>0.38299699441820523</v>
      </c>
      <c r="U10" s="86">
        <f t="shared" si="6"/>
        <v>0</v>
      </c>
      <c r="V10" s="87">
        <f>分析係数表!D13</f>
        <v>0.13954486904250751</v>
      </c>
      <c r="W10" s="167">
        <f t="shared" si="7"/>
        <v>0</v>
      </c>
      <c r="X10" s="76">
        <f>分析係数表!E13</f>
        <v>0.1348218119364534</v>
      </c>
      <c r="Y10" s="166">
        <f t="shared" si="8"/>
        <v>0</v>
      </c>
    </row>
    <row r="11" spans="1:25" x14ac:dyDescent="0.2">
      <c r="A11" s="6" t="s">
        <v>225</v>
      </c>
      <c r="B11" s="5" t="s">
        <v>268</v>
      </c>
      <c r="C11" s="90"/>
      <c r="D11" s="107">
        <f>投入係数表!AO11</f>
        <v>0.10452632483037018</v>
      </c>
      <c r="E11" s="110">
        <f t="shared" si="9"/>
        <v>10.452632483037018</v>
      </c>
      <c r="F11" s="85">
        <f>分析係数表!C14</f>
        <v>8.758537565287261E-2</v>
      </c>
      <c r="G11" s="110">
        <f t="shared" si="0"/>
        <v>0.91549774258821581</v>
      </c>
      <c r="H11" s="110">
        <v>0.96736854284004181</v>
      </c>
      <c r="I11" s="110">
        <f t="shared" si="1"/>
        <v>0.96736854284004181</v>
      </c>
      <c r="J11" s="85">
        <f>分析係数表!G14</f>
        <v>0.1675092686215032</v>
      </c>
      <c r="K11" s="111">
        <f t="shared" si="2"/>
        <v>0.1620431970985847</v>
      </c>
      <c r="L11" s="79"/>
      <c r="M11" s="80"/>
      <c r="N11" s="81">
        <f>分析係数表!H14</f>
        <v>1.2392049875599189E-3</v>
      </c>
      <c r="O11" s="82">
        <f t="shared" si="3"/>
        <v>9.1768501794359456E-3</v>
      </c>
      <c r="P11" s="76">
        <f>分析係数表!C14</f>
        <v>8.758537565287261E-2</v>
      </c>
      <c r="Q11" s="82">
        <f t="shared" si="4"/>
        <v>8.0375787027602875E-4</v>
      </c>
      <c r="R11" s="83">
        <v>9.5291081768169739E-3</v>
      </c>
      <c r="S11" s="84">
        <f t="shared" si="5"/>
        <v>0.97689765101685877</v>
      </c>
      <c r="T11" s="85">
        <f>分析係数表!F14</f>
        <v>0.31985170205594876</v>
      </c>
      <c r="U11" s="86">
        <f t="shared" si="6"/>
        <v>0.31246237641220054</v>
      </c>
      <c r="V11" s="87">
        <f>分析係数表!D14</f>
        <v>3.3704078193461412E-2</v>
      </c>
      <c r="W11" s="167">
        <f t="shared" si="7"/>
        <v>0</v>
      </c>
      <c r="X11" s="76">
        <f>分析係数表!E14</f>
        <v>2.8985507246376812E-2</v>
      </c>
      <c r="Y11" s="166">
        <f t="shared" si="8"/>
        <v>0</v>
      </c>
    </row>
    <row r="12" spans="1:25" x14ac:dyDescent="0.2">
      <c r="A12" s="6" t="s">
        <v>226</v>
      </c>
      <c r="B12" s="5" t="s">
        <v>29</v>
      </c>
      <c r="C12" s="90"/>
      <c r="D12" s="107">
        <f>投入係数表!AO12</f>
        <v>7.8158550201838008E-3</v>
      </c>
      <c r="E12" s="110">
        <f t="shared" si="9"/>
        <v>0.78158550201838006</v>
      </c>
      <c r="F12" s="85">
        <f>分析係数表!C15</f>
        <v>0</v>
      </c>
      <c r="G12" s="110">
        <f t="shared" si="0"/>
        <v>0</v>
      </c>
      <c r="H12" s="110">
        <v>0</v>
      </c>
      <c r="I12" s="110">
        <f t="shared" si="1"/>
        <v>0</v>
      </c>
      <c r="J12" s="85">
        <f>分析係数表!G15</f>
        <v>9.5604813172894237E-2</v>
      </c>
      <c r="K12" s="111">
        <f t="shared" si="2"/>
        <v>0</v>
      </c>
      <c r="L12" s="79"/>
      <c r="M12" s="80"/>
      <c r="N12" s="81">
        <f>分析係数表!H15</f>
        <v>9.0490782812515016E-3</v>
      </c>
      <c r="O12" s="82">
        <f t="shared" si="3"/>
        <v>6.7012347821927609E-2</v>
      </c>
      <c r="P12" s="76">
        <f>分析係数表!C15</f>
        <v>0</v>
      </c>
      <c r="Q12" s="82">
        <f t="shared" si="4"/>
        <v>0</v>
      </c>
      <c r="R12" s="83">
        <v>0</v>
      </c>
      <c r="S12" s="84">
        <f t="shared" si="5"/>
        <v>0</v>
      </c>
      <c r="T12" s="85">
        <f>分析係数表!F15</f>
        <v>0.30347055098163395</v>
      </c>
      <c r="U12" s="86">
        <f t="shared" si="6"/>
        <v>0</v>
      </c>
      <c r="V12" s="87">
        <f>分析係数表!D15</f>
        <v>2.4585180493983533E-2</v>
      </c>
      <c r="W12" s="167">
        <f t="shared" si="7"/>
        <v>0</v>
      </c>
      <c r="X12" s="76">
        <f>分析係数表!E15</f>
        <v>2.2317922735908803E-2</v>
      </c>
      <c r="Y12" s="166">
        <f t="shared" si="8"/>
        <v>0</v>
      </c>
    </row>
    <row r="13" spans="1:25" x14ac:dyDescent="0.2">
      <c r="A13" s="6" t="s">
        <v>227</v>
      </c>
      <c r="B13" s="5" t="s">
        <v>30</v>
      </c>
      <c r="C13" s="90"/>
      <c r="D13" s="107">
        <f>投入係数表!AO13</f>
        <v>1.4858713390019755E-2</v>
      </c>
      <c r="E13" s="110">
        <f t="shared" si="9"/>
        <v>1.4858713390019755</v>
      </c>
      <c r="F13" s="85">
        <f>分析係数表!C16</f>
        <v>0.11006875655518</v>
      </c>
      <c r="G13" s="110">
        <f t="shared" si="0"/>
        <v>0.16354801068492777</v>
      </c>
      <c r="H13" s="110">
        <v>0.2072687078958512</v>
      </c>
      <c r="I13" s="110">
        <f t="shared" si="1"/>
        <v>0.2072687078958512</v>
      </c>
      <c r="J13" s="85">
        <f>分析係数表!G16</f>
        <v>3.3349328214971212E-2</v>
      </c>
      <c r="K13" s="111">
        <f t="shared" si="2"/>
        <v>6.9122721683117366E-3</v>
      </c>
      <c r="L13" s="79"/>
      <c r="M13" s="80"/>
      <c r="N13" s="81">
        <f>分析係数表!H16</f>
        <v>1.7877213037589219E-2</v>
      </c>
      <c r="O13" s="82">
        <f t="shared" si="3"/>
        <v>0.13238851305372323</v>
      </c>
      <c r="P13" s="76">
        <f>分析係数表!C16</f>
        <v>0.11006875655518</v>
      </c>
      <c r="Q13" s="82">
        <f t="shared" si="4"/>
        <v>1.4571839014012532E-2</v>
      </c>
      <c r="R13" s="83">
        <v>1.8938867528207413E-2</v>
      </c>
      <c r="S13" s="84">
        <f t="shared" si="5"/>
        <v>0.22620757542405862</v>
      </c>
      <c r="T13" s="85">
        <f>分析係数表!F16</f>
        <v>0.28862763915547024</v>
      </c>
      <c r="U13" s="86">
        <f t="shared" si="6"/>
        <v>6.5289758453729002E-2</v>
      </c>
      <c r="V13" s="87">
        <f>分析係数表!D16</f>
        <v>1.6314779270633396E-2</v>
      </c>
      <c r="W13" s="167">
        <f t="shared" si="7"/>
        <v>0</v>
      </c>
      <c r="X13" s="76">
        <f>分析係数表!E16</f>
        <v>1.6554702495201537E-2</v>
      </c>
      <c r="Y13" s="166">
        <f t="shared" si="8"/>
        <v>0</v>
      </c>
    </row>
    <row r="14" spans="1:25" x14ac:dyDescent="0.2">
      <c r="A14" s="6" t="s">
        <v>2</v>
      </c>
      <c r="B14" s="5" t="s">
        <v>365</v>
      </c>
      <c r="C14" s="90"/>
      <c r="D14" s="107">
        <f>投入係数表!AO14</f>
        <v>1.4343382289787855E-2</v>
      </c>
      <c r="E14" s="110">
        <f t="shared" si="9"/>
        <v>1.4343382289787856</v>
      </c>
      <c r="F14" s="85">
        <f>分析係数表!C17</f>
        <v>0.13914449142004481</v>
      </c>
      <c r="G14" s="110">
        <f t="shared" si="0"/>
        <v>0.19958026339558091</v>
      </c>
      <c r="H14" s="110">
        <v>0.25808011489089167</v>
      </c>
      <c r="I14" s="110">
        <f t="shared" si="1"/>
        <v>0.25808011489089167</v>
      </c>
      <c r="J14" s="85">
        <f>分析係数表!G17</f>
        <v>0.21214924452667283</v>
      </c>
      <c r="K14" s="111">
        <f t="shared" si="2"/>
        <v>5.4751501401459596E-2</v>
      </c>
      <c r="L14" s="79"/>
      <c r="M14" s="80"/>
      <c r="N14" s="81">
        <f>分析係数表!H17</f>
        <v>3.1124218292202617E-3</v>
      </c>
      <c r="O14" s="82">
        <f t="shared" si="3"/>
        <v>2.3048833008815866E-2</v>
      </c>
      <c r="P14" s="76">
        <f>分析係数表!C17</f>
        <v>0.13914449142004481</v>
      </c>
      <c r="Q14" s="82">
        <f t="shared" si="4"/>
        <v>3.2071181468372248E-3</v>
      </c>
      <c r="R14" s="83">
        <v>8.5210216849320678E-3</v>
      </c>
      <c r="S14" s="84">
        <f t="shared" si="5"/>
        <v>0.26660113657582374</v>
      </c>
      <c r="T14" s="85">
        <f>分析係数表!F17</f>
        <v>0.32223250077089116</v>
      </c>
      <c r="U14" s="86">
        <f t="shared" si="6"/>
        <v>8.5907550947189576E-2</v>
      </c>
      <c r="V14" s="87">
        <f>分析係数表!D17</f>
        <v>3.12981806968856E-2</v>
      </c>
      <c r="W14" s="167">
        <f t="shared" si="7"/>
        <v>0</v>
      </c>
      <c r="X14" s="76">
        <f>分析係数表!E17</f>
        <v>2.8677150786308975E-2</v>
      </c>
      <c r="Y14" s="166">
        <f t="shared" si="8"/>
        <v>0</v>
      </c>
    </row>
    <row r="15" spans="1:25" x14ac:dyDescent="0.2">
      <c r="A15" s="6" t="s">
        <v>3</v>
      </c>
      <c r="B15" s="5" t="s">
        <v>31</v>
      </c>
      <c r="C15" s="90"/>
      <c r="D15" s="107">
        <f>投入係数表!AO15</f>
        <v>4.8097569354977237E-3</v>
      </c>
      <c r="E15" s="110">
        <f t="shared" si="9"/>
        <v>0.48097569354977238</v>
      </c>
      <c r="F15" s="85">
        <f>分析係数表!C18</f>
        <v>1</v>
      </c>
      <c r="G15" s="110">
        <f t="shared" si="0"/>
        <v>0.48097569354977238</v>
      </c>
      <c r="H15" s="110">
        <v>0.60135918420010981</v>
      </c>
      <c r="I15" s="110">
        <f t="shared" si="1"/>
        <v>0.60135918420010981</v>
      </c>
      <c r="J15" s="85">
        <f>分析係数表!G18</f>
        <v>0.2156836946153087</v>
      </c>
      <c r="K15" s="111">
        <f t="shared" si="2"/>
        <v>0.12970337063912765</v>
      </c>
      <c r="L15" s="79"/>
      <c r="M15" s="80"/>
      <c r="N15" s="81">
        <f>分析係数表!H18</f>
        <v>4.8031201068213914E-4</v>
      </c>
      <c r="O15" s="82">
        <f t="shared" si="3"/>
        <v>3.5569186741999789E-3</v>
      </c>
      <c r="P15" s="76">
        <f>分析係数表!C18</f>
        <v>1</v>
      </c>
      <c r="Q15" s="82">
        <f t="shared" si="4"/>
        <v>3.5569186741999789E-3</v>
      </c>
      <c r="R15" s="83">
        <v>1.3761853477267379E-2</v>
      </c>
      <c r="S15" s="84">
        <f t="shared" si="5"/>
        <v>0.61512103767737714</v>
      </c>
      <c r="T15" s="85">
        <f>分析係数表!F18</f>
        <v>0.45886648465511004</v>
      </c>
      <c r="U15" s="86">
        <f t="shared" si="6"/>
        <v>0.28225842819642155</v>
      </c>
      <c r="V15" s="87">
        <f>分析係数表!D18</f>
        <v>2.7301733495608698E-2</v>
      </c>
      <c r="W15" s="167">
        <f t="shared" si="7"/>
        <v>0</v>
      </c>
      <c r="X15" s="76">
        <f>分析係数表!E18</f>
        <v>2.9308246439261866E-2</v>
      </c>
      <c r="Y15" s="166">
        <f t="shared" si="8"/>
        <v>0</v>
      </c>
    </row>
    <row r="16" spans="1:25" x14ac:dyDescent="0.2">
      <c r="A16" s="6" t="s">
        <v>4</v>
      </c>
      <c r="B16" s="5" t="s">
        <v>32</v>
      </c>
      <c r="C16" s="90"/>
      <c r="D16" s="107">
        <f>投入係数表!AO16</f>
        <v>3.7790947350339259E-3</v>
      </c>
      <c r="E16" s="110">
        <f t="shared" si="9"/>
        <v>0.3779094735033926</v>
      </c>
      <c r="F16" s="85">
        <f>分析係数表!C19</f>
        <v>0.27592808390211421</v>
      </c>
      <c r="G16" s="110">
        <f t="shared" si="0"/>
        <v>0.10427583691224791</v>
      </c>
      <c r="H16" s="110">
        <v>0.15009886928772218</v>
      </c>
      <c r="I16" s="110">
        <f t="shared" si="1"/>
        <v>0.15009886928772218</v>
      </c>
      <c r="J16" s="85">
        <f>分析係数表!G19</f>
        <v>5.7631973809848587E-2</v>
      </c>
      <c r="K16" s="111">
        <f t="shared" si="2"/>
        <v>8.6504941036778908E-3</v>
      </c>
      <c r="L16" s="79"/>
      <c r="M16" s="80"/>
      <c r="N16" s="81">
        <f>分析係数表!H19</f>
        <v>-1.2488112277735618E-4</v>
      </c>
      <c r="O16" s="82">
        <f t="shared" si="3"/>
        <v>-9.2479885529199457E-4</v>
      </c>
      <c r="P16" s="76">
        <f>分析係数表!C19</f>
        <v>0.27592808390211421</v>
      </c>
      <c r="Q16" s="82">
        <f t="shared" si="4"/>
        <v>-2.5517797613558863E-4</v>
      </c>
      <c r="R16" s="83">
        <v>2.6809779668711814E-3</v>
      </c>
      <c r="S16" s="84">
        <f t="shared" si="5"/>
        <v>0.15277984725459337</v>
      </c>
      <c r="T16" s="85">
        <f>分析係数表!F19</f>
        <v>0.23987177738371299</v>
      </c>
      <c r="U16" s="86">
        <f t="shared" si="6"/>
        <v>3.6647573509371492E-2</v>
      </c>
      <c r="V16" s="87">
        <f>分析係数表!D19</f>
        <v>7.502387123175556E-4</v>
      </c>
      <c r="W16" s="167">
        <f t="shared" si="7"/>
        <v>0</v>
      </c>
      <c r="X16" s="76">
        <f>分析係数表!E19</f>
        <v>8.1844223161915155E-4</v>
      </c>
      <c r="Y16" s="166">
        <f t="shared" si="8"/>
        <v>0</v>
      </c>
    </row>
    <row r="17" spans="1:25" x14ac:dyDescent="0.2">
      <c r="A17" s="6" t="s">
        <v>5</v>
      </c>
      <c r="B17" s="5" t="s">
        <v>33</v>
      </c>
      <c r="C17" s="90"/>
      <c r="D17" s="107">
        <f>投入係数表!AO17</f>
        <v>3.0919866013913938E-3</v>
      </c>
      <c r="E17" s="110">
        <f t="shared" si="9"/>
        <v>0.30919866013913938</v>
      </c>
      <c r="F17" s="85">
        <f>分析係数表!C20</f>
        <v>2.5484643868438295E-2</v>
      </c>
      <c r="G17" s="110">
        <f t="shared" si="0"/>
        <v>7.8798177382442547E-3</v>
      </c>
      <c r="H17" s="110">
        <v>1.1051936292417587E-2</v>
      </c>
      <c r="I17" s="110">
        <f t="shared" si="1"/>
        <v>1.1051936292417587E-2</v>
      </c>
      <c r="J17" s="85">
        <f>分析係数表!G20</f>
        <v>9.947643979057591E-2</v>
      </c>
      <c r="K17" s="111">
        <f t="shared" si="2"/>
        <v>1.0994072751619589E-3</v>
      </c>
      <c r="L17" s="79"/>
      <c r="M17" s="80"/>
      <c r="N17" s="81">
        <f>分析係数表!H20</f>
        <v>5.9558689324585256E-4</v>
      </c>
      <c r="O17" s="82">
        <f t="shared" si="3"/>
        <v>4.4105791560079743E-3</v>
      </c>
      <c r="P17" s="76">
        <f>分析係数表!C20</f>
        <v>2.5484643868438295E-2</v>
      </c>
      <c r="Q17" s="82">
        <f t="shared" si="4"/>
        <v>1.1240203904442036E-4</v>
      </c>
      <c r="R17" s="83">
        <v>4.5909693201596157E-4</v>
      </c>
      <c r="S17" s="84">
        <f t="shared" si="5"/>
        <v>1.1511033224433549E-2</v>
      </c>
      <c r="T17" s="85">
        <f>分析係数表!F20</f>
        <v>0.22338568935427575</v>
      </c>
      <c r="U17" s="86">
        <f t="shared" si="6"/>
        <v>2.5714000920200597E-3</v>
      </c>
      <c r="V17" s="87">
        <f>分析係数表!D20</f>
        <v>0.15532286212914484</v>
      </c>
      <c r="W17" s="167">
        <f t="shared" si="7"/>
        <v>0</v>
      </c>
      <c r="X17" s="76">
        <f>分析係数表!E20</f>
        <v>0.17102966841186737</v>
      </c>
      <c r="Y17" s="166">
        <f t="shared" si="8"/>
        <v>0</v>
      </c>
    </row>
    <row r="18" spans="1:25" x14ac:dyDescent="0.2">
      <c r="A18" s="6" t="s">
        <v>6</v>
      </c>
      <c r="B18" s="5" t="s">
        <v>34</v>
      </c>
      <c r="C18" s="90"/>
      <c r="D18" s="107">
        <f>投入係数表!AO18</f>
        <v>4.5520913853817745E-3</v>
      </c>
      <c r="E18" s="110">
        <f t="shared" si="9"/>
        <v>0.45520913853817746</v>
      </c>
      <c r="F18" s="85">
        <f>分析係数表!C21</f>
        <v>0.22087867795243854</v>
      </c>
      <c r="G18" s="110">
        <f t="shared" si="0"/>
        <v>0.10054599271218108</v>
      </c>
      <c r="H18" s="110">
        <v>0.15070550003350799</v>
      </c>
      <c r="I18" s="110">
        <f t="shared" si="1"/>
        <v>0.15070550003350799</v>
      </c>
      <c r="J18" s="85">
        <f>分析係数表!G21</f>
        <v>0.28511270745603173</v>
      </c>
      <c r="K18" s="111">
        <f t="shared" si="2"/>
        <v>4.2968053143068542E-2</v>
      </c>
      <c r="L18" s="79"/>
      <c r="M18" s="80"/>
      <c r="N18" s="81">
        <f>分析係数表!H21</f>
        <v>9.8944274200520651E-4</v>
      </c>
      <c r="O18" s="82">
        <f t="shared" si="3"/>
        <v>7.3272524688519558E-3</v>
      </c>
      <c r="P18" s="76">
        <f>分析係数表!C21</f>
        <v>0.22087867795243854</v>
      </c>
      <c r="Q18" s="82">
        <f t="shared" si="4"/>
        <v>1.6184338383437614E-3</v>
      </c>
      <c r="R18" s="83">
        <v>4.9152958300755951E-3</v>
      </c>
      <c r="S18" s="84">
        <f t="shared" si="5"/>
        <v>0.1556207958635836</v>
      </c>
      <c r="T18" s="85">
        <f>分析係数表!F21</f>
        <v>0.42531582858558337</v>
      </c>
      <c r="U18" s="86">
        <f t="shared" si="6"/>
        <v>6.6187987737867979E-2</v>
      </c>
      <c r="V18" s="87">
        <f>分析係数表!D21</f>
        <v>6.1431756254644539E-2</v>
      </c>
      <c r="W18" s="167">
        <f t="shared" si="7"/>
        <v>0</v>
      </c>
      <c r="X18" s="76">
        <f>分析係数表!E21</f>
        <v>5.1523408471637354E-2</v>
      </c>
      <c r="Y18" s="166">
        <f t="shared" si="8"/>
        <v>0</v>
      </c>
    </row>
    <row r="19" spans="1:25" x14ac:dyDescent="0.2">
      <c r="A19" s="6" t="s">
        <v>7</v>
      </c>
      <c r="B19" s="5" t="s">
        <v>269</v>
      </c>
      <c r="C19" s="90"/>
      <c r="D19" s="107">
        <f>投入係数表!AO19</f>
        <v>0</v>
      </c>
      <c r="E19" s="110">
        <f t="shared" si="9"/>
        <v>0</v>
      </c>
      <c r="F19" s="85">
        <f>分析係数表!C22</f>
        <v>2.2900763358778664E-2</v>
      </c>
      <c r="G19" s="110">
        <f t="shared" si="0"/>
        <v>0</v>
      </c>
      <c r="H19" s="110">
        <v>9.9544305758538496E-4</v>
      </c>
      <c r="I19" s="110">
        <f t="shared" si="1"/>
        <v>9.9544305758538496E-4</v>
      </c>
      <c r="J19" s="85">
        <f>分析係数表!G22</f>
        <v>0.19537275064267351</v>
      </c>
      <c r="K19" s="111">
        <f t="shared" si="2"/>
        <v>1.9448244826860989E-4</v>
      </c>
      <c r="L19" s="79"/>
      <c r="M19" s="80"/>
      <c r="N19" s="81">
        <f>分析係数表!H22</f>
        <v>4.8031201068213912E-5</v>
      </c>
      <c r="O19" s="82">
        <f t="shared" si="3"/>
        <v>3.5569186741999791E-4</v>
      </c>
      <c r="P19" s="76">
        <f>分析係数表!C22</f>
        <v>2.2900763358778664E-2</v>
      </c>
      <c r="Q19" s="82">
        <f t="shared" si="4"/>
        <v>8.1456152844274462E-6</v>
      </c>
      <c r="R19" s="83">
        <v>1.0256165967319892E-4</v>
      </c>
      <c r="S19" s="84">
        <f t="shared" si="5"/>
        <v>1.0980047172585838E-3</v>
      </c>
      <c r="T19" s="85">
        <f>分析係数表!F22</f>
        <v>0.41388174807197942</v>
      </c>
      <c r="U19" s="86">
        <f t="shared" si="6"/>
        <v>4.5444411177026218E-4</v>
      </c>
      <c r="V19" s="87">
        <f>分析係数表!D22</f>
        <v>2.313624678663239E-2</v>
      </c>
      <c r="W19" s="167">
        <f t="shared" si="7"/>
        <v>0</v>
      </c>
      <c r="X19" s="76">
        <f>分析係数表!E22</f>
        <v>1.713796058269066E-2</v>
      </c>
      <c r="Y19" s="166">
        <f t="shared" si="8"/>
        <v>0</v>
      </c>
    </row>
    <row r="20" spans="1:25" x14ac:dyDescent="0.2">
      <c r="A20" s="6" t="s">
        <v>8</v>
      </c>
      <c r="B20" s="5" t="s">
        <v>270</v>
      </c>
      <c r="C20" s="90"/>
      <c r="D20" s="107">
        <f>投入係数表!AO20</f>
        <v>0</v>
      </c>
      <c r="E20" s="110">
        <f t="shared" si="9"/>
        <v>0</v>
      </c>
      <c r="F20" s="85">
        <f>分析係数表!C23</f>
        <v>0</v>
      </c>
      <c r="G20" s="110">
        <f t="shared" si="0"/>
        <v>0</v>
      </c>
      <c r="H20" s="110">
        <v>0</v>
      </c>
      <c r="I20" s="110">
        <f t="shared" si="1"/>
        <v>0</v>
      </c>
      <c r="J20" s="85">
        <f>分析係数表!G23</f>
        <v>0.21568627450980393</v>
      </c>
      <c r="K20" s="111">
        <f t="shared" si="2"/>
        <v>0</v>
      </c>
      <c r="L20" s="79"/>
      <c r="M20" s="80"/>
      <c r="N20" s="81">
        <f>分析係数表!H23</f>
        <v>2.8818720640928347E-5</v>
      </c>
      <c r="O20" s="82">
        <f t="shared" si="3"/>
        <v>2.1341512045199875E-4</v>
      </c>
      <c r="P20" s="76">
        <f>分析係数表!C23</f>
        <v>0</v>
      </c>
      <c r="Q20" s="82">
        <f t="shared" si="4"/>
        <v>0</v>
      </c>
      <c r="R20" s="83">
        <v>0</v>
      </c>
      <c r="S20" s="84">
        <f t="shared" si="5"/>
        <v>0</v>
      </c>
      <c r="T20" s="85">
        <f>分析係数表!F23</f>
        <v>0.44049247606019154</v>
      </c>
      <c r="U20" s="86">
        <f t="shared" si="6"/>
        <v>0</v>
      </c>
      <c r="V20" s="87">
        <f>分析係数表!D23</f>
        <v>5.6087551299589603E-2</v>
      </c>
      <c r="W20" s="167">
        <f t="shared" si="7"/>
        <v>0</v>
      </c>
      <c r="X20" s="76">
        <f>分析係数表!E23</f>
        <v>5.0615595075239397E-2</v>
      </c>
      <c r="Y20" s="166">
        <f t="shared" si="8"/>
        <v>0</v>
      </c>
    </row>
    <row r="21" spans="1:25" x14ac:dyDescent="0.2">
      <c r="A21" s="6" t="s">
        <v>9</v>
      </c>
      <c r="B21" s="5" t="s">
        <v>271</v>
      </c>
      <c r="C21" s="90"/>
      <c r="D21" s="107">
        <f>投入係数表!AO21</f>
        <v>5.9263076526668386E-3</v>
      </c>
      <c r="E21" s="110">
        <f t="shared" si="9"/>
        <v>0.5926307652666839</v>
      </c>
      <c r="F21" s="85">
        <f>分析係数表!C24</f>
        <v>0.12778993435448582</v>
      </c>
      <c r="G21" s="110">
        <f t="shared" si="0"/>
        <v>7.5732246589878233E-2</v>
      </c>
      <c r="H21" s="110">
        <v>8.6809378807466683E-2</v>
      </c>
      <c r="I21" s="110">
        <f t="shared" si="1"/>
        <v>8.6809378807466683E-2</v>
      </c>
      <c r="J21" s="85">
        <f>分析係数表!G24</f>
        <v>0.20582120582120583</v>
      </c>
      <c r="K21" s="111">
        <f t="shared" si="2"/>
        <v>1.7867211022742625E-2</v>
      </c>
      <c r="L21" s="79"/>
      <c r="M21" s="80"/>
      <c r="N21" s="81">
        <f>分析係数表!H24</f>
        <v>3.7464336833206854E-4</v>
      </c>
      <c r="O21" s="82">
        <f t="shared" si="3"/>
        <v>2.7743965658759838E-3</v>
      </c>
      <c r="P21" s="76">
        <f>分析係数表!C24</f>
        <v>0.12778993435448582</v>
      </c>
      <c r="Q21" s="82">
        <f t="shared" si="4"/>
        <v>3.545399550266029E-4</v>
      </c>
      <c r="R21" s="83">
        <v>2.0277153928358643E-3</v>
      </c>
      <c r="S21" s="84">
        <f t="shared" si="5"/>
        <v>8.8837094200302544E-2</v>
      </c>
      <c r="T21" s="85">
        <f>分析係数表!F24</f>
        <v>0.38877338877338879</v>
      </c>
      <c r="U21" s="86">
        <f t="shared" si="6"/>
        <v>3.4537498161032382E-2</v>
      </c>
      <c r="V21" s="87">
        <f>分析係数表!D24</f>
        <v>2.0790020790020791E-3</v>
      </c>
      <c r="W21" s="167">
        <f t="shared" si="7"/>
        <v>0</v>
      </c>
      <c r="X21" s="76">
        <f>分析係数表!E24</f>
        <v>0</v>
      </c>
      <c r="Y21" s="166">
        <f t="shared" si="8"/>
        <v>0</v>
      </c>
    </row>
    <row r="22" spans="1:25" x14ac:dyDescent="0.2">
      <c r="A22" s="6" t="s">
        <v>10</v>
      </c>
      <c r="B22" s="5" t="s">
        <v>272</v>
      </c>
      <c r="C22" s="90"/>
      <c r="D22" s="107">
        <f>投入係数表!AO22</f>
        <v>8.5888516705316491E-3</v>
      </c>
      <c r="E22" s="110">
        <f t="shared" si="9"/>
        <v>0.85888516705316487</v>
      </c>
      <c r="F22" s="85">
        <f>分析係数表!C25</f>
        <v>1.1170547514159801E-2</v>
      </c>
      <c r="G22" s="110">
        <f t="shared" si="0"/>
        <v>9.5942175677744563E-3</v>
      </c>
      <c r="H22" s="110">
        <v>1.1450179761245877E-2</v>
      </c>
      <c r="I22" s="110">
        <f t="shared" si="1"/>
        <v>1.1450179761245877E-2</v>
      </c>
      <c r="J22" s="85">
        <f>分析係数表!G25</f>
        <v>0.19560185185185186</v>
      </c>
      <c r="K22" s="111">
        <f t="shared" si="2"/>
        <v>2.2396763653362885E-3</v>
      </c>
      <c r="L22" s="79"/>
      <c r="M22" s="80"/>
      <c r="N22" s="81">
        <f>分析係数表!H25</f>
        <v>5.4755569217763858E-4</v>
      </c>
      <c r="O22" s="82">
        <f t="shared" si="3"/>
        <v>4.0548872885879756E-3</v>
      </c>
      <c r="P22" s="76">
        <f>分析係数表!C25</f>
        <v>1.1170547514159801E-2</v>
      </c>
      <c r="Q22" s="82">
        <f t="shared" si="4"/>
        <v>4.5295311121734589E-5</v>
      </c>
      <c r="R22" s="83">
        <v>4.674599585542138E-4</v>
      </c>
      <c r="S22" s="84">
        <f t="shared" si="5"/>
        <v>1.191763971980009E-2</v>
      </c>
      <c r="T22" s="85">
        <f>分析係数表!F25</f>
        <v>0.34722222222222221</v>
      </c>
      <c r="U22" s="86">
        <f t="shared" si="6"/>
        <v>4.1380693471528085E-3</v>
      </c>
      <c r="V22" s="87">
        <f>分析係数表!D25</f>
        <v>0.24652777777777779</v>
      </c>
      <c r="W22" s="167">
        <f t="shared" si="7"/>
        <v>0</v>
      </c>
      <c r="X22" s="76">
        <f>分析係数表!E25</f>
        <v>0.22337962962962962</v>
      </c>
      <c r="Y22" s="166">
        <f t="shared" si="8"/>
        <v>0</v>
      </c>
    </row>
    <row r="23" spans="1:25" x14ac:dyDescent="0.2">
      <c r="A23" s="6" t="s">
        <v>11</v>
      </c>
      <c r="B23" s="5" t="s">
        <v>35</v>
      </c>
      <c r="C23" s="90"/>
      <c r="D23" s="107">
        <f>投入係数表!AO23</f>
        <v>8.5888516705316502E-4</v>
      </c>
      <c r="E23" s="110">
        <f t="shared" si="9"/>
        <v>8.5888516705316498E-2</v>
      </c>
      <c r="F23" s="85">
        <f>分析係数表!C26</f>
        <v>0.68426150121065377</v>
      </c>
      <c r="G23" s="110">
        <f t="shared" si="0"/>
        <v>5.8770205377536182E-2</v>
      </c>
      <c r="H23" s="110">
        <v>0.11625024086698729</v>
      </c>
      <c r="I23" s="110">
        <f t="shared" si="1"/>
        <v>0.11625024086698729</v>
      </c>
      <c r="J23" s="85">
        <f>分析係数表!G26</f>
        <v>0.19646752810874307</v>
      </c>
      <c r="K23" s="111">
        <f t="shared" si="2"/>
        <v>2.283939746518298E-2</v>
      </c>
      <c r="L23" s="79"/>
      <c r="M23" s="80"/>
      <c r="N23" s="81">
        <f>分析係数表!H26</f>
        <v>1.1546700736798624E-2</v>
      </c>
      <c r="O23" s="82">
        <f t="shared" si="3"/>
        <v>8.5508324927767485E-2</v>
      </c>
      <c r="P23" s="76">
        <f>分析係数表!C26</f>
        <v>0.68426150121065377</v>
      </c>
      <c r="Q23" s="82">
        <f t="shared" si="4"/>
        <v>5.8510054781082545E-2</v>
      </c>
      <c r="R23" s="83">
        <v>6.7074363634180068E-2</v>
      </c>
      <c r="S23" s="84">
        <f t="shared" si="5"/>
        <v>0.18332460450116736</v>
      </c>
      <c r="T23" s="85">
        <f>分析係数表!F26</f>
        <v>0.33441013592884711</v>
      </c>
      <c r="U23" s="86">
        <f t="shared" si="6"/>
        <v>6.1305605910337513E-2</v>
      </c>
      <c r="V23" s="87">
        <f>分析係数表!D26</f>
        <v>3.0416177210941434E-2</v>
      </c>
      <c r="W23" s="167">
        <f t="shared" si="7"/>
        <v>0</v>
      </c>
      <c r="X23" s="76">
        <f>分析係数表!E26</f>
        <v>3.3227051518711193E-2</v>
      </c>
      <c r="Y23" s="166">
        <f t="shared" si="8"/>
        <v>0</v>
      </c>
    </row>
    <row r="24" spans="1:25" x14ac:dyDescent="0.2">
      <c r="A24" s="6" t="s">
        <v>12</v>
      </c>
      <c r="B24" s="5" t="s">
        <v>366</v>
      </c>
      <c r="C24" s="90"/>
      <c r="D24" s="107">
        <f>投入係数表!AO24</f>
        <v>0</v>
      </c>
      <c r="E24" s="110">
        <f t="shared" si="9"/>
        <v>0</v>
      </c>
      <c r="F24" s="85">
        <f>分析係数表!C27</f>
        <v>0.55841188231933736</v>
      </c>
      <c r="G24" s="110">
        <f t="shared" si="0"/>
        <v>0</v>
      </c>
      <c r="H24" s="110">
        <v>1.9924820987011458E-2</v>
      </c>
      <c r="I24" s="110">
        <f t="shared" si="1"/>
        <v>1.9924820987011458E-2</v>
      </c>
      <c r="J24" s="85">
        <f>分析係数表!G27</f>
        <v>0.17085913312693499</v>
      </c>
      <c r="K24" s="111">
        <f t="shared" si="2"/>
        <v>3.4043376415501389E-3</v>
      </c>
      <c r="L24" s="79"/>
      <c r="M24" s="80"/>
      <c r="N24" s="81">
        <f>分析係数表!H27</f>
        <v>1.1844494183421551E-2</v>
      </c>
      <c r="O24" s="82">
        <f t="shared" si="3"/>
        <v>8.7713614505771489E-2</v>
      </c>
      <c r="P24" s="76">
        <f>分析係数表!C27</f>
        <v>0.55841188231933736</v>
      </c>
      <c r="Q24" s="82">
        <f t="shared" si="4"/>
        <v>4.8980324581200593E-2</v>
      </c>
      <c r="R24" s="83">
        <v>5.0141946277215167E-2</v>
      </c>
      <c r="S24" s="84">
        <f t="shared" si="5"/>
        <v>7.0066767264226629E-2</v>
      </c>
      <c r="T24" s="85">
        <f>分析係数表!F27</f>
        <v>0.32159442724458204</v>
      </c>
      <c r="U24" s="86">
        <f t="shared" si="6"/>
        <v>2.2533081887218392E-2</v>
      </c>
      <c r="V24" s="87">
        <f>分析係数表!D27</f>
        <v>0</v>
      </c>
      <c r="W24" s="167">
        <f t="shared" si="7"/>
        <v>0</v>
      </c>
      <c r="X24" s="76">
        <f>分析係数表!E27</f>
        <v>0</v>
      </c>
      <c r="Y24" s="166">
        <f t="shared" si="8"/>
        <v>0</v>
      </c>
    </row>
    <row r="25" spans="1:25" x14ac:dyDescent="0.2">
      <c r="A25" s="6" t="s">
        <v>13</v>
      </c>
      <c r="B25" s="5" t="s">
        <v>192</v>
      </c>
      <c r="C25" s="90"/>
      <c r="D25" s="107">
        <f>投入係数表!AO25</f>
        <v>0</v>
      </c>
      <c r="E25" s="110">
        <f t="shared" si="9"/>
        <v>0</v>
      </c>
      <c r="F25" s="85">
        <f>分析係数表!C28</f>
        <v>4.6678935921030562E-2</v>
      </c>
      <c r="G25" s="110">
        <f t="shared" si="0"/>
        <v>0</v>
      </c>
      <c r="H25" s="110">
        <v>9.0625447922883812E-3</v>
      </c>
      <c r="I25" s="110">
        <f t="shared" si="1"/>
        <v>9.0625447922883812E-3</v>
      </c>
      <c r="J25" s="85">
        <f>分析係数表!G28</f>
        <v>0.12480417754569191</v>
      </c>
      <c r="K25" s="111">
        <f t="shared" si="2"/>
        <v>1.1310434492725447E-3</v>
      </c>
      <c r="L25" s="79"/>
      <c r="M25" s="80"/>
      <c r="N25" s="81">
        <f>分析係数表!H28</f>
        <v>2.1854196486037331E-2</v>
      </c>
      <c r="O25" s="82">
        <f t="shared" si="3"/>
        <v>0.16183979967609904</v>
      </c>
      <c r="P25" s="76">
        <f>分析係数表!C28</f>
        <v>4.6678935921030562E-2</v>
      </c>
      <c r="Q25" s="82">
        <f t="shared" si="4"/>
        <v>7.5545096385530499E-3</v>
      </c>
      <c r="R25" s="83">
        <v>8.1382407913321159E-3</v>
      </c>
      <c r="S25" s="84">
        <f t="shared" si="5"/>
        <v>1.7200785583620495E-2</v>
      </c>
      <c r="T25" s="85">
        <f>分析係数表!F28</f>
        <v>0.21409921671018275</v>
      </c>
      <c r="U25" s="86">
        <f t="shared" si="6"/>
        <v>3.6826747202529518E-3</v>
      </c>
      <c r="V25" s="87">
        <f>分析係数表!D28</f>
        <v>3.7075718015665796E-2</v>
      </c>
      <c r="W25" s="167">
        <f t="shared" si="7"/>
        <v>0</v>
      </c>
      <c r="X25" s="76">
        <f>分析係数表!E28</f>
        <v>3.3420365535248041E-2</v>
      </c>
      <c r="Y25" s="166">
        <f t="shared" si="8"/>
        <v>0</v>
      </c>
    </row>
    <row r="26" spans="1:25" x14ac:dyDescent="0.2">
      <c r="A26" s="6" t="s">
        <v>14</v>
      </c>
      <c r="B26" s="5" t="s">
        <v>50</v>
      </c>
      <c r="C26" s="90"/>
      <c r="D26" s="107">
        <f>投入係数表!AO26</f>
        <v>3.658850811646483E-2</v>
      </c>
      <c r="E26" s="110">
        <f t="shared" si="9"/>
        <v>3.6588508116464831</v>
      </c>
      <c r="F26" s="85">
        <f>分析係数表!C29</f>
        <v>0.714898177920686</v>
      </c>
      <c r="G26" s="110">
        <f t="shared" si="0"/>
        <v>2.6157057785296938</v>
      </c>
      <c r="H26" s="110">
        <v>2.937415056257918</v>
      </c>
      <c r="I26" s="110">
        <f t="shared" si="1"/>
        <v>2.937415056257918</v>
      </c>
      <c r="J26" s="85">
        <f>分析係数表!G29</f>
        <v>0.2589450092051549</v>
      </c>
      <c r="K26" s="111">
        <f t="shared" si="2"/>
        <v>0.76062896878206721</v>
      </c>
      <c r="L26" s="79"/>
      <c r="M26" s="80"/>
      <c r="N26" s="81">
        <f>分析係数表!H29</f>
        <v>1.0662926637143489E-2</v>
      </c>
      <c r="O26" s="82">
        <f t="shared" si="3"/>
        <v>7.8963594567239531E-2</v>
      </c>
      <c r="P26" s="76">
        <f>分析係数表!C29</f>
        <v>0.714898177920686</v>
      </c>
      <c r="Q26" s="82">
        <f t="shared" si="4"/>
        <v>5.6450929878187318E-2</v>
      </c>
      <c r="R26" s="83">
        <v>9.5267349839580226E-2</v>
      </c>
      <c r="S26" s="84">
        <f t="shared" si="5"/>
        <v>3.0326824060974982</v>
      </c>
      <c r="T26" s="85">
        <f>分析係数表!F29</f>
        <v>0.37284879532538223</v>
      </c>
      <c r="U26" s="86">
        <f t="shared" si="6"/>
        <v>1.1307319817179338</v>
      </c>
      <c r="V26" s="87">
        <f>分析係数表!D29</f>
        <v>6.5236532458176578E-3</v>
      </c>
      <c r="W26" s="167">
        <f t="shared" si="7"/>
        <v>0</v>
      </c>
      <c r="X26" s="76">
        <f>分析係数表!E29</f>
        <v>4.8026895061234294E-3</v>
      </c>
      <c r="Y26" s="166">
        <f t="shared" si="8"/>
        <v>0</v>
      </c>
    </row>
    <row r="27" spans="1:25" x14ac:dyDescent="0.2">
      <c r="A27" s="6" t="s">
        <v>15</v>
      </c>
      <c r="B27" s="5" t="s">
        <v>36</v>
      </c>
      <c r="C27" s="90"/>
      <c r="D27" s="107">
        <f>投入係数表!AO27</f>
        <v>0</v>
      </c>
      <c r="E27" s="110">
        <f t="shared" si="9"/>
        <v>0</v>
      </c>
      <c r="F27" s="85">
        <f>分析係数表!C30</f>
        <v>1</v>
      </c>
      <c r="G27" s="110">
        <f t="shared" si="0"/>
        <v>0</v>
      </c>
      <c r="H27" s="110">
        <v>0.22718991372349612</v>
      </c>
      <c r="I27" s="110">
        <f t="shared" si="1"/>
        <v>0.22718991372349612</v>
      </c>
      <c r="J27" s="85">
        <f>分析係数表!G30</f>
        <v>0.34457852549986789</v>
      </c>
      <c r="K27" s="111">
        <f t="shared" si="2"/>
        <v>7.8284765479284493E-2</v>
      </c>
      <c r="L27" s="79"/>
      <c r="M27" s="80"/>
      <c r="N27" s="81">
        <f>分析係数表!H30</f>
        <v>0</v>
      </c>
      <c r="O27" s="82">
        <f t="shared" si="3"/>
        <v>0</v>
      </c>
      <c r="P27" s="76">
        <f>分析係数表!C30</f>
        <v>1</v>
      </c>
      <c r="Q27" s="82">
        <f t="shared" si="4"/>
        <v>0</v>
      </c>
      <c r="R27" s="83">
        <v>1.5552970413958861E-2</v>
      </c>
      <c r="S27" s="84">
        <f t="shared" si="5"/>
        <v>0.24274288413745498</v>
      </c>
      <c r="T27" s="85">
        <f>分析係数表!F30</f>
        <v>0.44032414339822074</v>
      </c>
      <c r="U27" s="86">
        <f t="shared" si="6"/>
        <v>0.10688555252383841</v>
      </c>
      <c r="V27" s="87">
        <f>分析係数表!D30</f>
        <v>0.11177662291905223</v>
      </c>
      <c r="W27" s="167">
        <f t="shared" si="7"/>
        <v>0</v>
      </c>
      <c r="X27" s="76">
        <f>分析係数表!E30</f>
        <v>7.5662820399894304E-2</v>
      </c>
      <c r="Y27" s="166">
        <f t="shared" si="8"/>
        <v>0</v>
      </c>
    </row>
    <row r="28" spans="1:25" x14ac:dyDescent="0.2">
      <c r="A28" s="6" t="s">
        <v>16</v>
      </c>
      <c r="B28" s="5" t="s">
        <v>193</v>
      </c>
      <c r="C28" s="90"/>
      <c r="D28" s="107">
        <f>投入係数表!AO28</f>
        <v>3.4355406682126601E-3</v>
      </c>
      <c r="E28" s="110">
        <f t="shared" si="9"/>
        <v>0.34355406682126599</v>
      </c>
      <c r="F28" s="85">
        <f>分析係数表!C31</f>
        <v>0.96265092809515229</v>
      </c>
      <c r="G28" s="110">
        <f t="shared" si="0"/>
        <v>0.3307226412763557</v>
      </c>
      <c r="H28" s="110">
        <v>0.94049463780090004</v>
      </c>
      <c r="I28" s="110">
        <f t="shared" si="1"/>
        <v>0.94049463780090004</v>
      </c>
      <c r="J28" s="85">
        <f>分析係数表!G31</f>
        <v>7.0888135593220339E-2</v>
      </c>
      <c r="K28" s="111">
        <f t="shared" si="2"/>
        <v>6.6669911409126856E-2</v>
      </c>
      <c r="L28" s="79"/>
      <c r="M28" s="80"/>
      <c r="N28" s="81">
        <f>分析係数表!H31</f>
        <v>2.4361425181798096E-2</v>
      </c>
      <c r="O28" s="82">
        <f t="shared" si="3"/>
        <v>0.18040691515542293</v>
      </c>
      <c r="P28" s="76">
        <f>分析係数表!C31</f>
        <v>0.96265092809515229</v>
      </c>
      <c r="Q28" s="82">
        <f t="shared" si="4"/>
        <v>0.17366888430915128</v>
      </c>
      <c r="R28" s="83">
        <v>0.24702593320143207</v>
      </c>
      <c r="S28" s="84">
        <f t="shared" si="5"/>
        <v>1.1875205710023322</v>
      </c>
      <c r="T28" s="85">
        <f>分析係数表!F31</f>
        <v>0.34461468926553673</v>
      </c>
      <c r="U28" s="86">
        <f t="shared" si="6"/>
        <v>0.40923703257240146</v>
      </c>
      <c r="V28" s="87">
        <f>分析係数表!D31</f>
        <v>2.2598870056497176E-3</v>
      </c>
      <c r="W28" s="167">
        <f t="shared" si="7"/>
        <v>0</v>
      </c>
      <c r="X28" s="76">
        <f>分析係数表!E31</f>
        <v>1.9706214689265535E-3</v>
      </c>
      <c r="Y28" s="166">
        <f t="shared" si="8"/>
        <v>0</v>
      </c>
    </row>
    <row r="29" spans="1:25" x14ac:dyDescent="0.2">
      <c r="A29" s="6" t="s">
        <v>17</v>
      </c>
      <c r="B29" s="5" t="s">
        <v>273</v>
      </c>
      <c r="C29" s="90"/>
      <c r="D29" s="107">
        <f>投入係数表!AO29</f>
        <v>1.030662200463798E-3</v>
      </c>
      <c r="E29" s="110">
        <f t="shared" si="9"/>
        <v>0.1030662200463798</v>
      </c>
      <c r="F29" s="85">
        <f>分析係数表!C32</f>
        <v>0.97339246119733924</v>
      </c>
      <c r="G29" s="110">
        <f t="shared" si="0"/>
        <v>0.10032388159725218</v>
      </c>
      <c r="H29" s="110">
        <v>0.22339934437692915</v>
      </c>
      <c r="I29" s="110">
        <f t="shared" si="1"/>
        <v>0.22339934437692915</v>
      </c>
      <c r="J29" s="85">
        <f>分析係数表!G32</f>
        <v>0.14027149321266968</v>
      </c>
      <c r="K29" s="111">
        <f t="shared" si="2"/>
        <v>3.1336559618483278E-2</v>
      </c>
      <c r="L29" s="79"/>
      <c r="M29" s="80"/>
      <c r="N29" s="81">
        <f>分析係数表!H32</f>
        <v>6.9260991940364464E-3</v>
      </c>
      <c r="O29" s="82">
        <f t="shared" si="3"/>
        <v>5.1290767281963696E-2</v>
      </c>
      <c r="P29" s="76">
        <f>分析係数表!C32</f>
        <v>0.97339246119733924</v>
      </c>
      <c r="Q29" s="82">
        <f t="shared" si="4"/>
        <v>4.9926046201290604E-2</v>
      </c>
      <c r="R29" s="83">
        <v>6.7118526961353953E-2</v>
      </c>
      <c r="S29" s="84">
        <f t="shared" si="5"/>
        <v>0.29051787133828311</v>
      </c>
      <c r="T29" s="85">
        <f>分析係数表!F32</f>
        <v>0.48190045248868779</v>
      </c>
      <c r="U29" s="86">
        <f t="shared" si="6"/>
        <v>0.140000693653969</v>
      </c>
      <c r="V29" s="87">
        <f>分析係数表!D32</f>
        <v>3.0542986425339366E-2</v>
      </c>
      <c r="W29" s="167">
        <f t="shared" si="7"/>
        <v>0</v>
      </c>
      <c r="X29" s="76">
        <f>分析係数表!E32</f>
        <v>4.6380090497737558E-2</v>
      </c>
      <c r="Y29" s="166">
        <f t="shared" si="8"/>
        <v>0</v>
      </c>
    </row>
    <row r="30" spans="1:25" x14ac:dyDescent="0.2">
      <c r="A30" s="6" t="s">
        <v>18</v>
      </c>
      <c r="B30" s="5" t="s">
        <v>274</v>
      </c>
      <c r="C30" s="90"/>
      <c r="D30" s="107">
        <f>投入係数表!AO30</f>
        <v>1.1079618654985829E-2</v>
      </c>
      <c r="E30" s="110">
        <f t="shared" si="9"/>
        <v>1.107961865498583</v>
      </c>
      <c r="F30" s="85">
        <f>分析係数表!C33</f>
        <v>0.73613503272476755</v>
      </c>
      <c r="G30" s="110">
        <f t="shared" si="0"/>
        <v>0.81560954411659392</v>
      </c>
      <c r="H30" s="110">
        <v>1.2211527913990048</v>
      </c>
      <c r="I30" s="110">
        <f t="shared" si="1"/>
        <v>1.2211527913990048</v>
      </c>
      <c r="J30" s="85">
        <f>分析係数表!G33</f>
        <v>0.507239607659972</v>
      </c>
      <c r="K30" s="111">
        <f t="shared" si="2"/>
        <v>0.61941706280211084</v>
      </c>
      <c r="L30" s="79"/>
      <c r="M30" s="80"/>
      <c r="N30" s="81">
        <f>分析係数表!H33</f>
        <v>1.0278677028597778E-3</v>
      </c>
      <c r="O30" s="82">
        <f t="shared" si="3"/>
        <v>7.6118059627879554E-3</v>
      </c>
      <c r="P30" s="76">
        <f>分析係数表!C33</f>
        <v>0.73613503272476755</v>
      </c>
      <c r="Q30" s="82">
        <f t="shared" si="4"/>
        <v>5.6033170315114922E-3</v>
      </c>
      <c r="R30" s="83">
        <v>2.6997405525087087E-2</v>
      </c>
      <c r="S30" s="84">
        <f t="shared" si="5"/>
        <v>1.2481501969240918</v>
      </c>
      <c r="T30" s="85">
        <f>分析係数表!F33</f>
        <v>0.64409154600653895</v>
      </c>
      <c r="U30" s="86">
        <f t="shared" si="6"/>
        <v>0.80392298998520428</v>
      </c>
      <c r="V30" s="87">
        <f>分析係数表!D33</f>
        <v>0.11583372255955161</v>
      </c>
      <c r="W30" s="167">
        <f t="shared" si="7"/>
        <v>0</v>
      </c>
      <c r="X30" s="76">
        <f>分析係数表!E33</f>
        <v>0.11116300794021486</v>
      </c>
      <c r="Y30" s="166">
        <f t="shared" si="8"/>
        <v>0</v>
      </c>
    </row>
    <row r="31" spans="1:25" x14ac:dyDescent="0.2">
      <c r="A31" s="6" t="s">
        <v>19</v>
      </c>
      <c r="B31" s="5" t="s">
        <v>275</v>
      </c>
      <c r="C31" s="90"/>
      <c r="D31" s="107">
        <f>投入係数表!AO31</f>
        <v>6.2183286094649147E-2</v>
      </c>
      <c r="E31" s="110">
        <f t="shared" si="9"/>
        <v>6.2183286094649146</v>
      </c>
      <c r="F31" s="85">
        <f>分析係数表!C34</f>
        <v>0.16452089215864052</v>
      </c>
      <c r="G31" s="110">
        <f t="shared" si="0"/>
        <v>1.0230449705647662</v>
      </c>
      <c r="H31" s="110">
        <v>1.1439234627739234</v>
      </c>
      <c r="I31" s="110">
        <f t="shared" si="1"/>
        <v>1.1439234627739234</v>
      </c>
      <c r="J31" s="85">
        <f>分析係数表!G34</f>
        <v>0.42495687176538238</v>
      </c>
      <c r="K31" s="111">
        <f t="shared" si="2"/>
        <v>0.48611813627943035</v>
      </c>
      <c r="L31" s="79"/>
      <c r="M31" s="80"/>
      <c r="N31" s="81">
        <f>分析係数表!H34</f>
        <v>0.1722879182316833</v>
      </c>
      <c r="O31" s="82">
        <f t="shared" si="3"/>
        <v>1.2758667284355323</v>
      </c>
      <c r="P31" s="76">
        <f>分析係数表!C34</f>
        <v>0.16452089215864052</v>
      </c>
      <c r="Q31" s="82">
        <f t="shared" si="4"/>
        <v>0.20990673243773969</v>
      </c>
      <c r="R31" s="83">
        <v>0.23596984624609524</v>
      </c>
      <c r="S31" s="84">
        <f t="shared" si="5"/>
        <v>1.3798933090200187</v>
      </c>
      <c r="T31" s="85">
        <f>分析係数表!F34</f>
        <v>0.6985815602836879</v>
      </c>
      <c r="U31" s="86">
        <f t="shared" si="6"/>
        <v>0.96396802084022581</v>
      </c>
      <c r="V31" s="87">
        <f>分析係数表!D34</f>
        <v>0.35882691201840139</v>
      </c>
      <c r="W31" s="167">
        <f t="shared" si="7"/>
        <v>0</v>
      </c>
      <c r="X31" s="76">
        <f>分析係数表!E34</f>
        <v>0.25177304964539005</v>
      </c>
      <c r="Y31" s="166">
        <f t="shared" si="8"/>
        <v>0</v>
      </c>
    </row>
    <row r="32" spans="1:25" x14ac:dyDescent="0.2">
      <c r="A32" s="6" t="s">
        <v>20</v>
      </c>
      <c r="B32" s="5" t="s">
        <v>37</v>
      </c>
      <c r="C32" s="90"/>
      <c r="D32" s="107">
        <f>投入係数表!AO32</f>
        <v>2.1472129176329123E-3</v>
      </c>
      <c r="E32" s="110">
        <f t="shared" si="9"/>
        <v>0.21472129176329122</v>
      </c>
      <c r="F32" s="85">
        <f>分析係数表!C35</f>
        <v>0.4086737714624038</v>
      </c>
      <c r="G32" s="110">
        <f t="shared" si="0"/>
        <v>8.7750960118183396E-2</v>
      </c>
      <c r="H32" s="110">
        <v>0.40105411689450177</v>
      </c>
      <c r="I32" s="110">
        <f t="shared" si="1"/>
        <v>0.40105411689450177</v>
      </c>
      <c r="J32" s="85">
        <f>分析係数表!G35</f>
        <v>0.3140916808149406</v>
      </c>
      <c r="K32" s="111">
        <f t="shared" si="2"/>
        <v>0.12596776167314572</v>
      </c>
      <c r="L32" s="79"/>
      <c r="M32" s="80"/>
      <c r="N32" s="81">
        <f>分析係数表!H35</f>
        <v>6.449629679439764E-2</v>
      </c>
      <c r="O32" s="82">
        <f t="shared" si="3"/>
        <v>0.47762303957157315</v>
      </c>
      <c r="P32" s="76">
        <f>分析係数表!C35</f>
        <v>0.4086737714624038</v>
      </c>
      <c r="Q32" s="82">
        <f t="shared" si="4"/>
        <v>0.19519200891905172</v>
      </c>
      <c r="R32" s="83">
        <v>0.22096925917108895</v>
      </c>
      <c r="S32" s="84">
        <f t="shared" si="5"/>
        <v>0.62202337606559066</v>
      </c>
      <c r="T32" s="85">
        <f>分析係数表!F35</f>
        <v>0.64261460101867574</v>
      </c>
      <c r="U32" s="86">
        <f t="shared" si="6"/>
        <v>0.39972130363467923</v>
      </c>
      <c r="V32" s="87">
        <f>分析係数表!D35</f>
        <v>5.9932088285229203E-2</v>
      </c>
      <c r="W32" s="167">
        <f t="shared" si="7"/>
        <v>0</v>
      </c>
      <c r="X32" s="76">
        <f>分析係数表!E35</f>
        <v>5.2631578947368418E-2</v>
      </c>
      <c r="Y32" s="166">
        <f t="shared" si="8"/>
        <v>0</v>
      </c>
    </row>
    <row r="33" spans="1:25" x14ac:dyDescent="0.2">
      <c r="A33" s="6" t="s">
        <v>21</v>
      </c>
      <c r="B33" s="5" t="s">
        <v>38</v>
      </c>
      <c r="C33" s="90"/>
      <c r="D33" s="107">
        <f>投入係数表!AO33</f>
        <v>2.4220561710899254E-2</v>
      </c>
      <c r="E33" s="110">
        <f t="shared" si="9"/>
        <v>2.4220561710899253</v>
      </c>
      <c r="F33" s="85">
        <f>分析係数表!C36</f>
        <v>0.74689610106730564</v>
      </c>
      <c r="G33" s="110">
        <f t="shared" si="0"/>
        <v>1.8090243107530721</v>
      </c>
      <c r="H33" s="110">
        <v>1.9266588779039393</v>
      </c>
      <c r="I33" s="110">
        <f t="shared" si="1"/>
        <v>1.9266588779039393</v>
      </c>
      <c r="J33" s="85">
        <f>分析係数表!G36</f>
        <v>1.5876708345449259E-2</v>
      </c>
      <c r="K33" s="111">
        <f t="shared" si="2"/>
        <v>3.0589001085651379E-2</v>
      </c>
      <c r="L33" s="79"/>
      <c r="M33" s="80"/>
      <c r="N33" s="81">
        <f>分析係数表!H36</f>
        <v>4.3132018559256094E-2</v>
      </c>
      <c r="O33" s="82">
        <f t="shared" si="3"/>
        <v>0.31941129694315812</v>
      </c>
      <c r="P33" s="76">
        <f>分析係数表!C36</f>
        <v>0.74689610106730564</v>
      </c>
      <c r="Q33" s="82">
        <f t="shared" si="4"/>
        <v>0.23856705232369621</v>
      </c>
      <c r="R33" s="83">
        <v>0.27504318100962333</v>
      </c>
      <c r="S33" s="84">
        <f t="shared" si="5"/>
        <v>2.2017020589135625</v>
      </c>
      <c r="T33" s="85">
        <f>分析係数表!F36</f>
        <v>0.88601337598138996</v>
      </c>
      <c r="U33" s="86">
        <f t="shared" si="6"/>
        <v>1.9507374741231827</v>
      </c>
      <c r="V33" s="87">
        <f>分析係数表!D36</f>
        <v>1.0468159348647864E-2</v>
      </c>
      <c r="W33" s="167">
        <f t="shared" si="7"/>
        <v>0</v>
      </c>
      <c r="X33" s="76">
        <f>分析係数表!E36</f>
        <v>4.1291072986333237E-3</v>
      </c>
      <c r="Y33" s="166">
        <f t="shared" si="8"/>
        <v>0</v>
      </c>
    </row>
    <row r="34" spans="1:25" x14ac:dyDescent="0.2">
      <c r="A34" s="6" t="s">
        <v>22</v>
      </c>
      <c r="B34" s="5" t="s">
        <v>378</v>
      </c>
      <c r="C34" s="90"/>
      <c r="D34" s="107">
        <f>投入係数表!AO34</f>
        <v>7.5925448767499779E-2</v>
      </c>
      <c r="E34" s="110">
        <f t="shared" si="9"/>
        <v>7.5925448767499777</v>
      </c>
      <c r="F34" s="85">
        <f>分析係数表!C37</f>
        <v>0.19184325518019074</v>
      </c>
      <c r="G34" s="110">
        <f t="shared" si="0"/>
        <v>1.4565785242573959</v>
      </c>
      <c r="H34" s="110">
        <v>1.6832173856216377</v>
      </c>
      <c r="I34" s="110">
        <f t="shared" si="1"/>
        <v>1.6832173856216377</v>
      </c>
      <c r="J34" s="85">
        <f>分析係数表!G37</f>
        <v>0.41984423991099423</v>
      </c>
      <c r="K34" s="111">
        <f t="shared" si="2"/>
        <v>0.70668912387128735</v>
      </c>
      <c r="L34" s="79"/>
      <c r="M34" s="80"/>
      <c r="N34" s="81">
        <f>分析係数表!H37</f>
        <v>5.2046609477516596E-2</v>
      </c>
      <c r="O34" s="82">
        <f t="shared" si="3"/>
        <v>0.38542770753630973</v>
      </c>
      <c r="P34" s="76">
        <f>分析係数表!C37</f>
        <v>0.19184325518019074</v>
      </c>
      <c r="Q34" s="82">
        <f t="shared" si="4"/>
        <v>7.3941706050404191E-2</v>
      </c>
      <c r="R34" s="83">
        <v>9.8868184645660467E-2</v>
      </c>
      <c r="S34" s="84">
        <f t="shared" si="5"/>
        <v>1.7820855702672982</v>
      </c>
      <c r="T34" s="85">
        <f>分析係数表!F37</f>
        <v>0.69485182562961467</v>
      </c>
      <c r="U34" s="86">
        <f t="shared" si="6"/>
        <v>1.238285411928425</v>
      </c>
      <c r="V34" s="87">
        <f>分析係数表!D37</f>
        <v>8.7589764337008186E-2</v>
      </c>
      <c r="W34" s="167">
        <f t="shared" si="7"/>
        <v>0</v>
      </c>
      <c r="X34" s="76">
        <f>分析係数表!E37</f>
        <v>8.1420046525740877E-2</v>
      </c>
      <c r="Y34" s="166">
        <f t="shared" si="8"/>
        <v>0</v>
      </c>
    </row>
    <row r="35" spans="1:25" x14ac:dyDescent="0.2">
      <c r="A35" s="6" t="s">
        <v>23</v>
      </c>
      <c r="B35" s="5" t="s">
        <v>194</v>
      </c>
      <c r="C35" s="90"/>
      <c r="D35" s="107">
        <f>投入係数表!AO35</f>
        <v>5.8146525809499271E-2</v>
      </c>
      <c r="E35" s="110">
        <f t="shared" si="9"/>
        <v>5.814652580949927</v>
      </c>
      <c r="F35" s="85">
        <f>分析係数表!C38</f>
        <v>3.8450184501845008E-2</v>
      </c>
      <c r="G35" s="110">
        <f t="shared" si="0"/>
        <v>0.22357446455165397</v>
      </c>
      <c r="H35" s="110">
        <v>0.25491571708487371</v>
      </c>
      <c r="I35" s="110">
        <f t="shared" si="1"/>
        <v>0.25491571708487371</v>
      </c>
      <c r="J35" s="85">
        <f>分析係数表!G38</f>
        <v>0.35618279569892475</v>
      </c>
      <c r="K35" s="111">
        <f t="shared" si="2"/>
        <v>9.0796592778886479E-2</v>
      </c>
      <c r="L35" s="79"/>
      <c r="M35" s="80"/>
      <c r="N35" s="81">
        <f>分析係数表!H38</f>
        <v>4.5927434461426143E-2</v>
      </c>
      <c r="O35" s="82">
        <f t="shared" si="3"/>
        <v>0.34011256362700198</v>
      </c>
      <c r="P35" s="76">
        <f>分析係数表!C38</f>
        <v>3.8450184501845008E-2</v>
      </c>
      <c r="Q35" s="82">
        <f t="shared" si="4"/>
        <v>1.3077390822853726E-2</v>
      </c>
      <c r="R35" s="83">
        <v>1.7082543046224488E-2</v>
      </c>
      <c r="S35" s="84">
        <f t="shared" si="5"/>
        <v>0.27199826013109818</v>
      </c>
      <c r="T35" s="85">
        <f>分析係数表!F38</f>
        <v>0.56854838709677424</v>
      </c>
      <c r="U35" s="86">
        <f t="shared" si="6"/>
        <v>0.15464417209066469</v>
      </c>
      <c r="V35" s="87">
        <f>分析係数表!D38</f>
        <v>5.6451612903225805E-2</v>
      </c>
      <c r="W35" s="167">
        <f t="shared" si="7"/>
        <v>0</v>
      </c>
      <c r="X35" s="76">
        <f>分析係数表!E38</f>
        <v>4.7043010752688172E-2</v>
      </c>
      <c r="Y35" s="166">
        <f t="shared" si="8"/>
        <v>0</v>
      </c>
    </row>
    <row r="36" spans="1:25" x14ac:dyDescent="0.2">
      <c r="A36" s="6" t="s">
        <v>24</v>
      </c>
      <c r="B36" s="5" t="s">
        <v>39</v>
      </c>
      <c r="C36" s="90"/>
      <c r="D36" s="107">
        <f>投入係数表!AO36</f>
        <v>0.18972773340204416</v>
      </c>
      <c r="E36" s="110">
        <f t="shared" si="9"/>
        <v>18.972773340204416</v>
      </c>
      <c r="F36" s="85">
        <f>分析係数表!C39</f>
        <v>1</v>
      </c>
      <c r="G36" s="110">
        <f t="shared" si="0"/>
        <v>18.972773340204416</v>
      </c>
      <c r="H36" s="110">
        <v>19.012652568405588</v>
      </c>
      <c r="I36" s="110">
        <f t="shared" si="1"/>
        <v>19.012652568405588</v>
      </c>
      <c r="J36" s="85">
        <f>分析係数表!G39</f>
        <v>0.35147550111358572</v>
      </c>
      <c r="K36" s="111">
        <f t="shared" si="2"/>
        <v>6.6824815889788569</v>
      </c>
      <c r="L36" s="79"/>
      <c r="M36" s="80"/>
      <c r="N36" s="81">
        <f>分析係数表!H39</f>
        <v>4.1114708114391111E-3</v>
      </c>
      <c r="O36" s="82">
        <f t="shared" si="3"/>
        <v>3.0447223851151822E-2</v>
      </c>
      <c r="P36" s="76">
        <f>分析係数表!C39</f>
        <v>1</v>
      </c>
      <c r="Q36" s="82">
        <f t="shared" si="4"/>
        <v>3.0447223851151822E-2</v>
      </c>
      <c r="R36" s="83">
        <v>0.1609828368124494</v>
      </c>
      <c r="S36" s="84">
        <f t="shared" si="5"/>
        <v>19.17363540521804</v>
      </c>
      <c r="T36" s="85">
        <f>分析係数表!F39</f>
        <v>0.70211581291759462</v>
      </c>
      <c r="U36" s="86">
        <f t="shared" si="6"/>
        <v>13.462112609120238</v>
      </c>
      <c r="V36" s="87">
        <f>分析係数表!D39</f>
        <v>7.4053452115812921E-2</v>
      </c>
      <c r="W36" s="167">
        <f t="shared" si="7"/>
        <v>1</v>
      </c>
      <c r="X36" s="76">
        <f>分析係数表!E39</f>
        <v>9.3819599109131402E-2</v>
      </c>
      <c r="Y36" s="166">
        <f t="shared" si="8"/>
        <v>2</v>
      </c>
    </row>
    <row r="37" spans="1:25" x14ac:dyDescent="0.2">
      <c r="A37" s="6" t="s">
        <v>25</v>
      </c>
      <c r="B37" s="5" t="s">
        <v>40</v>
      </c>
      <c r="C37" s="90"/>
      <c r="D37" s="107">
        <f>投入係数表!AO37</f>
        <v>8.5888516705316502E-5</v>
      </c>
      <c r="E37" s="110">
        <f t="shared" si="9"/>
        <v>8.5888516705316508E-3</v>
      </c>
      <c r="F37" s="85">
        <f>分析係数表!C40</f>
        <v>0.87072171446580526</v>
      </c>
      <c r="G37" s="110">
        <f t="shared" si="0"/>
        <v>7.4784996518578147E-3</v>
      </c>
      <c r="H37" s="110">
        <v>1.2281973962715869E-2</v>
      </c>
      <c r="I37" s="110">
        <f t="shared" si="1"/>
        <v>1.2281973962715869E-2</v>
      </c>
      <c r="J37" s="85">
        <f>分析係数表!G40</f>
        <v>0.51632160548710782</v>
      </c>
      <c r="K37" s="111">
        <f t="shared" si="2"/>
        <v>6.3414485149803131E-3</v>
      </c>
      <c r="L37" s="79"/>
      <c r="M37" s="80"/>
      <c r="N37" s="81">
        <f>分析係数表!H40</f>
        <v>3.2209723436344248E-2</v>
      </c>
      <c r="O37" s="82">
        <f t="shared" si="3"/>
        <v>0.23852696629185058</v>
      </c>
      <c r="P37" s="76">
        <f>分析係数表!C40</f>
        <v>0.87072171446580526</v>
      </c>
      <c r="Q37" s="82">
        <f t="shared" si="4"/>
        <v>0.20769060903596748</v>
      </c>
      <c r="R37" s="83">
        <v>0.20811636829318095</v>
      </c>
      <c r="S37" s="84">
        <f t="shared" si="5"/>
        <v>0.22039834225589683</v>
      </c>
      <c r="T37" s="85">
        <f>分析係数表!F40</f>
        <v>0.71084719928870821</v>
      </c>
      <c r="U37" s="86">
        <f t="shared" si="6"/>
        <v>0.15666954432047842</v>
      </c>
      <c r="V37" s="87">
        <f>分析係数表!D40</f>
        <v>7.6590880223548832E-2</v>
      </c>
      <c r="W37" s="167">
        <f t="shared" si="7"/>
        <v>0</v>
      </c>
      <c r="X37" s="76">
        <f>分析係数表!E40</f>
        <v>4.8520259113425633E-2</v>
      </c>
      <c r="Y37" s="166">
        <f t="shared" si="8"/>
        <v>0</v>
      </c>
    </row>
    <row r="38" spans="1:25" x14ac:dyDescent="0.2">
      <c r="A38" s="6" t="s">
        <v>26</v>
      </c>
      <c r="B38" s="5" t="s">
        <v>277</v>
      </c>
      <c r="C38" s="90"/>
      <c r="D38" s="107">
        <f>投入係数表!AO38</f>
        <v>1.8895473675169629E-3</v>
      </c>
      <c r="E38" s="110">
        <f t="shared" si="9"/>
        <v>0.1889547367516963</v>
      </c>
      <c r="F38" s="85">
        <f>分析係数表!C41</f>
        <v>0.84583808437856334</v>
      </c>
      <c r="G38" s="110">
        <f t="shared" si="0"/>
        <v>0.15982511256831053</v>
      </c>
      <c r="H38" s="110">
        <v>0.16396546022435671</v>
      </c>
      <c r="I38" s="110">
        <f t="shared" si="1"/>
        <v>0.16396546022435671</v>
      </c>
      <c r="J38" s="85">
        <f>分析係数表!G41</f>
        <v>0.44301808878315901</v>
      </c>
      <c r="K38" s="111">
        <f t="shared" si="2"/>
        <v>7.2639664815045593E-2</v>
      </c>
      <c r="L38" s="79"/>
      <c r="M38" s="80"/>
      <c r="N38" s="81">
        <f>分析係数表!H41</f>
        <v>7.1326333586297655E-2</v>
      </c>
      <c r="O38" s="82">
        <f t="shared" si="3"/>
        <v>0.52820242311869681</v>
      </c>
      <c r="P38" s="76">
        <f>分析係数表!C41</f>
        <v>0.84583808437856334</v>
      </c>
      <c r="Q38" s="82">
        <f t="shared" si="4"/>
        <v>0.44677372573483387</v>
      </c>
      <c r="R38" s="83">
        <v>0.45609412542257843</v>
      </c>
      <c r="S38" s="84">
        <f t="shared" si="5"/>
        <v>0.62005958564693509</v>
      </c>
      <c r="T38" s="85">
        <f>分析係数表!F41</f>
        <v>0.54692759998204588</v>
      </c>
      <c r="U38" s="86">
        <f t="shared" si="6"/>
        <v>0.33912770102374001</v>
      </c>
      <c r="V38" s="87">
        <f>分析係数表!D41</f>
        <v>0.14515911845235424</v>
      </c>
      <c r="W38" s="167">
        <f t="shared" si="7"/>
        <v>0</v>
      </c>
      <c r="X38" s="76">
        <f>分析係数表!E41</f>
        <v>0.14242111405359306</v>
      </c>
      <c r="Y38" s="166">
        <f t="shared" si="8"/>
        <v>0</v>
      </c>
    </row>
    <row r="39" spans="1:25" x14ac:dyDescent="0.2">
      <c r="A39" s="6" t="s">
        <v>51</v>
      </c>
      <c r="B39" s="5" t="s">
        <v>368</v>
      </c>
      <c r="C39" s="90"/>
      <c r="D39" s="107">
        <f>投入係数表!AO39</f>
        <v>3.6932062183286096E-3</v>
      </c>
      <c r="E39" s="110">
        <f t="shared" si="9"/>
        <v>0.36932062183286096</v>
      </c>
      <c r="F39" s="85">
        <f>分析係数表!C42</f>
        <v>0.23407560849300879</v>
      </c>
      <c r="G39" s="110">
        <f>E39*F39</f>
        <v>8.6448949284543317E-2</v>
      </c>
      <c r="H39" s="110">
        <v>9.0369518350256695E-2</v>
      </c>
      <c r="I39" s="110">
        <f>C39+H39</f>
        <v>9.0369518350256695E-2</v>
      </c>
      <c r="J39" s="85">
        <f>分析係数表!G42</f>
        <v>0.48351648351648352</v>
      </c>
      <c r="K39" s="111">
        <f>I39*J39</f>
        <v>4.3695151729794449E-2</v>
      </c>
      <c r="L39" s="79"/>
      <c r="M39" s="80"/>
      <c r="N39" s="81">
        <f>分析係数表!H42</f>
        <v>1.4092354393413963E-2</v>
      </c>
      <c r="O39" s="82">
        <f t="shared" si="3"/>
        <v>0.10435999390102739</v>
      </c>
      <c r="P39" s="76">
        <f>分析係数表!C42</f>
        <v>0.23407560849300879</v>
      </c>
      <c r="Q39" s="82">
        <f>O39*P39</f>
        <v>2.4428129074709672E-2</v>
      </c>
      <c r="R39" s="83">
        <v>2.6050735258503387E-2</v>
      </c>
      <c r="S39" s="84">
        <f>I39+R39</f>
        <v>0.11642025360876009</v>
      </c>
      <c r="T39" s="85">
        <f>分析係数表!F42</f>
        <v>0.55384615384615388</v>
      </c>
      <c r="U39" s="86">
        <f>S39*T39</f>
        <v>6.4478909691005587E-2</v>
      </c>
      <c r="V39" s="87">
        <f>分析係数表!D42</f>
        <v>0.66153846153846152</v>
      </c>
      <c r="W39" s="167">
        <f>ROUND(S39*V39,0)</f>
        <v>0</v>
      </c>
      <c r="X39" s="76">
        <f>分析係数表!E42</f>
        <v>0.56483516483516483</v>
      </c>
      <c r="Y39" s="166">
        <f>ROUND(S39*X39,0)</f>
        <v>0</v>
      </c>
    </row>
    <row r="40" spans="1:25" x14ac:dyDescent="0.2">
      <c r="A40" s="6" t="s">
        <v>195</v>
      </c>
      <c r="B40" s="5" t="s">
        <v>41</v>
      </c>
      <c r="C40" s="90"/>
      <c r="D40" s="107">
        <f>投入係数表!AO40</f>
        <v>3.066220046379799E-2</v>
      </c>
      <c r="E40" s="110">
        <f t="shared" si="9"/>
        <v>3.0662200463797991</v>
      </c>
      <c r="F40" s="85">
        <f>分析係数表!C43</f>
        <v>0.27699973067600325</v>
      </c>
      <c r="G40" s="110">
        <f>E40*F40</f>
        <v>0.84934212704056655</v>
      </c>
      <c r="H40" s="110">
        <v>1.5999460617190047</v>
      </c>
      <c r="I40" s="110">
        <f>C40+H40</f>
        <v>1.5999460617190047</v>
      </c>
      <c r="J40" s="85">
        <f>分析係数表!G43</f>
        <v>0.36947234730400647</v>
      </c>
      <c r="K40" s="111">
        <f>I40*J40</f>
        <v>0.5911358269831215</v>
      </c>
      <c r="L40" s="79"/>
      <c r="M40" s="80"/>
      <c r="N40" s="81">
        <f>分析係数表!H43</f>
        <v>3.8415354614357487E-2</v>
      </c>
      <c r="O40" s="82">
        <f t="shared" si="3"/>
        <v>0.28448235556251433</v>
      </c>
      <c r="P40" s="76">
        <f>分析係数表!C43</f>
        <v>0.27699973067600325</v>
      </c>
      <c r="Q40" s="82">
        <f>O40*P40</f>
        <v>7.8801535872891459E-2</v>
      </c>
      <c r="R40" s="83">
        <v>0.13665033499212548</v>
      </c>
      <c r="S40" s="84">
        <f>I40+R40</f>
        <v>1.7365963967111302</v>
      </c>
      <c r="T40" s="85">
        <f>分析係数表!F43</f>
        <v>0.59762152176423045</v>
      </c>
      <c r="U40" s="86">
        <f>S40*T40</f>
        <v>1.037827381292785</v>
      </c>
      <c r="V40" s="87">
        <f>分析係数表!D43</f>
        <v>0.12735249971134974</v>
      </c>
      <c r="W40" s="167">
        <f>ROUND(S40*V40,0)</f>
        <v>0</v>
      </c>
      <c r="X40" s="76">
        <f>分析係数表!E43</f>
        <v>0.10079667474887426</v>
      </c>
      <c r="Y40" s="166">
        <f>ROUND(S40*X40,0)</f>
        <v>0</v>
      </c>
    </row>
    <row r="41" spans="1:25" x14ac:dyDescent="0.2">
      <c r="A41" s="6" t="s">
        <v>341</v>
      </c>
      <c r="B41" s="5" t="s">
        <v>42</v>
      </c>
      <c r="C41" s="90"/>
      <c r="D41" s="107">
        <f>投入係数表!AO41</f>
        <v>1.2024392338744309E-3</v>
      </c>
      <c r="E41" s="110">
        <f t="shared" si="9"/>
        <v>0.12024392338744309</v>
      </c>
      <c r="F41" s="85">
        <f>分析係数表!C44</f>
        <v>0.49584741394123377</v>
      </c>
      <c r="G41" s="110">
        <f>E41*F41</f>
        <v>5.9622638453811494E-2</v>
      </c>
      <c r="H41" s="110">
        <v>7.0070923345468522E-2</v>
      </c>
      <c r="I41" s="110">
        <f>C41+H41</f>
        <v>7.0070923345468522E-2</v>
      </c>
      <c r="J41" s="85">
        <f>分析係数表!G44</f>
        <v>0.26302305721605468</v>
      </c>
      <c r="K41" s="111">
        <f>I41*J41</f>
        <v>1.843026848027695E-2</v>
      </c>
      <c r="L41" s="79"/>
      <c r="M41" s="80"/>
      <c r="N41" s="81">
        <f>分析係数表!H44</f>
        <v>0.12140366382001748</v>
      </c>
      <c r="O41" s="82">
        <f t="shared" si="3"/>
        <v>0.89904676409078665</v>
      </c>
      <c r="P41" s="76">
        <f>分析係数表!C44</f>
        <v>0.49584741394123377</v>
      </c>
      <c r="Q41" s="82">
        <f>O41*P41</f>
        <v>0.44579001298665105</v>
      </c>
      <c r="R41" s="83">
        <v>0.45394171043698101</v>
      </c>
      <c r="S41" s="84">
        <f>I41+R41</f>
        <v>0.52401263378244956</v>
      </c>
      <c r="T41" s="85">
        <f>分析係数表!F44</f>
        <v>0.50173640762880733</v>
      </c>
      <c r="U41" s="86">
        <f>S41*T41</f>
        <v>0.26291621642611607</v>
      </c>
      <c r="V41" s="87">
        <f>分析係数表!D44</f>
        <v>0.16572729860518076</v>
      </c>
      <c r="W41" s="167">
        <f>ROUND(S41*V41,0)</f>
        <v>0</v>
      </c>
      <c r="X41" s="76">
        <f>分析係数表!E44</f>
        <v>0.11534301167093652</v>
      </c>
      <c r="Y41" s="166">
        <f>ROUND(S41*X41,0)</f>
        <v>0</v>
      </c>
    </row>
    <row r="42" spans="1:25" x14ac:dyDescent="0.2">
      <c r="A42" s="6" t="s">
        <v>342</v>
      </c>
      <c r="B42" s="5" t="s">
        <v>279</v>
      </c>
      <c r="C42" s="90"/>
      <c r="D42" s="107">
        <f>投入係数表!AO42</f>
        <v>3.4355406682126601E-4</v>
      </c>
      <c r="E42" s="110">
        <f t="shared" si="9"/>
        <v>3.4355406682126603E-2</v>
      </c>
      <c r="F42" s="85">
        <f>分析係数表!C45</f>
        <v>1</v>
      </c>
      <c r="G42" s="110">
        <f>E42*F42</f>
        <v>3.4355406682126603E-2</v>
      </c>
      <c r="H42" s="110">
        <v>0.15120856188047582</v>
      </c>
      <c r="I42" s="110">
        <f>C42+H42</f>
        <v>0.15120856188047582</v>
      </c>
      <c r="J42" s="85">
        <f>分析係数表!G45</f>
        <v>0</v>
      </c>
      <c r="K42" s="111">
        <f>I42*J42</f>
        <v>0</v>
      </c>
      <c r="L42" s="79"/>
      <c r="M42" s="80"/>
      <c r="N42" s="81">
        <f>分析係数表!H45</f>
        <v>0</v>
      </c>
      <c r="O42" s="82">
        <f t="shared" si="3"/>
        <v>0</v>
      </c>
      <c r="P42" s="76">
        <f>分析係数表!C45</f>
        <v>1</v>
      </c>
      <c r="Q42" s="82">
        <f>O42*P42</f>
        <v>0</v>
      </c>
      <c r="R42" s="83">
        <v>8.6322615526661876E-3</v>
      </c>
      <c r="S42" s="84">
        <f>I42+R42</f>
        <v>0.15984082343314202</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201">
        <f>最終需要_まとめ!C44</f>
        <v>100</v>
      </c>
      <c r="D43" s="107">
        <f>投入係数表!AO43</f>
        <v>2.576655501159495E-4</v>
      </c>
      <c r="E43" s="110">
        <f t="shared" si="9"/>
        <v>2.5766555011594951E-2</v>
      </c>
      <c r="F43" s="85">
        <f>分析係数表!C46</f>
        <v>1</v>
      </c>
      <c r="G43" s="110">
        <f>E43*F43</f>
        <v>2.5766555011594951E-2</v>
      </c>
      <c r="H43" s="110">
        <v>0.21019187593765107</v>
      </c>
      <c r="I43" s="110">
        <f>C43+H43</f>
        <v>100.21019187593765</v>
      </c>
      <c r="J43" s="85">
        <f>分析係数表!G46</f>
        <v>9.2759598041741824E-3</v>
      </c>
      <c r="K43" s="111">
        <f>I43*J43</f>
        <v>0.92954571180977985</v>
      </c>
      <c r="L43" s="79"/>
      <c r="M43" s="80"/>
      <c r="N43" s="81">
        <f>分析係数表!H46</f>
        <v>9.0452357851660434E-2</v>
      </c>
      <c r="O43" s="82">
        <f t="shared" si="3"/>
        <v>0.66983892472534001</v>
      </c>
      <c r="P43" s="76">
        <f>分析係数表!C46</f>
        <v>1</v>
      </c>
      <c r="Q43" s="82">
        <f>O43*P43</f>
        <v>0.66983892472534001</v>
      </c>
      <c r="R43" s="83">
        <v>0.68801545573036993</v>
      </c>
      <c r="S43" s="84">
        <f>I43+R43</f>
        <v>100.89820733166802</v>
      </c>
      <c r="T43" s="85">
        <f>分析係数表!F46</f>
        <v>0.31349308597440523</v>
      </c>
      <c r="U43" s="86">
        <f>S43*T43</f>
        <v>31.630890385689966</v>
      </c>
      <c r="V43" s="87">
        <f>分析係数表!D46</f>
        <v>1.71777033410633E-4</v>
      </c>
      <c r="W43" s="167">
        <f>ROUND(S43*V43,0)</f>
        <v>0</v>
      </c>
      <c r="X43" s="76">
        <f>分析係数表!E46</f>
        <v>5.1533110023189901E-4</v>
      </c>
      <c r="Y43" s="166">
        <f>ROUND(S43*X43,0)</f>
        <v>0</v>
      </c>
    </row>
    <row r="44" spans="1:25" x14ac:dyDescent="0.2">
      <c r="A44" s="192">
        <v>40</v>
      </c>
      <c r="B44" s="14" t="s">
        <v>151</v>
      </c>
      <c r="C44" s="197">
        <f>SUM(C5:C43)</f>
        <v>100</v>
      </c>
      <c r="D44" s="108">
        <f>投入係数表!AO44</f>
        <v>0.6834149274242034</v>
      </c>
      <c r="E44" s="96">
        <f>SUM(E5:E43)</f>
        <v>68.341492742420343</v>
      </c>
      <c r="F44" s="98">
        <f>分析係数表!C47</f>
        <v>0.37574754530031729</v>
      </c>
      <c r="G44" s="96">
        <f>SUM(G5:G43)</f>
        <v>30.78108304542512</v>
      </c>
      <c r="H44" s="96">
        <f>SUM(H5:H43)</f>
        <v>34.92096311947261</v>
      </c>
      <c r="I44" s="96">
        <f>SUM(I5:I43)</f>
        <v>134.92096311947262</v>
      </c>
      <c r="J44" s="98">
        <f>分析係数表!G47</f>
        <v>0.18377890112838052</v>
      </c>
      <c r="K44" s="112">
        <f>SUM(K5:K43)</f>
        <v>11.804623073290443</v>
      </c>
      <c r="L44" s="94">
        <f>最終需要_まとめ!$L$33</f>
        <v>0.62733333333333341</v>
      </c>
      <c r="M44" s="91">
        <f>K44*L44</f>
        <v>7.4054335413108721</v>
      </c>
      <c r="N44" s="95">
        <f>分析係数表!H47</f>
        <v>1</v>
      </c>
      <c r="O44" s="96">
        <f>SUM(O5:O43)</f>
        <v>7.4054335413108721</v>
      </c>
      <c r="P44" s="92">
        <f>分析係数表!C47</f>
        <v>0.37574754530031729</v>
      </c>
      <c r="Q44" s="96">
        <f>SUM(Q5:Q43)</f>
        <v>3.1802256922789542</v>
      </c>
      <c r="R44" s="91">
        <f>SUM(R5:R43)</f>
        <v>3.7842010230272312</v>
      </c>
      <c r="S44" s="97">
        <f>SUM(S5:S43)</f>
        <v>138.70516414249983</v>
      </c>
      <c r="T44" s="98">
        <f>分析係数表!F47</f>
        <v>0.42462652784065186</v>
      </c>
      <c r="U44" s="99">
        <f>SUM(U5:U43)</f>
        <v>55.330577853438641</v>
      </c>
      <c r="V44" s="100">
        <f>分析係数表!D47</f>
        <v>4.7224737186258234E-2</v>
      </c>
      <c r="W44" s="164">
        <f>SUM(W5:W43)</f>
        <v>1</v>
      </c>
      <c r="X44" s="92">
        <f>分析係数表!E47</f>
        <v>3.9558288483141357E-2</v>
      </c>
      <c r="Y44" s="165">
        <f>SUM(Y5:Y43)</f>
        <v>2</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79998168889431442"/>
  </sheetPr>
  <dimension ref="A1:AW52"/>
  <sheetViews>
    <sheetView workbookViewId="0">
      <pane xSplit="2" ySplit="7" topLeftCell="V8" activePane="bottomRight" state="frozen"/>
      <selection activeCell="F63" sqref="F63"/>
      <selection pane="topRight" activeCell="F63" sqref="F63"/>
      <selection pane="bottomLeft" activeCell="F63" sqref="F63"/>
      <selection pane="bottomRight" activeCell="AG2" sqref="AG2"/>
    </sheetView>
  </sheetViews>
  <sheetFormatPr defaultColWidth="9" defaultRowHeight="12" x14ac:dyDescent="0.2"/>
  <cols>
    <col min="1" max="1" width="3.6328125" style="1" customWidth="1"/>
    <col min="2" max="2" width="20.6328125" style="48" customWidth="1"/>
    <col min="3" max="8" width="9.08984375" style="48" bestFit="1" customWidth="1"/>
    <col min="9" max="10" width="9" style="48"/>
    <col min="11" max="11" width="3.6328125" style="1" customWidth="1"/>
    <col min="12" max="12" width="20.6328125" style="48" customWidth="1"/>
    <col min="13" max="13" width="10.6328125" style="48" bestFit="1" customWidth="1"/>
    <col min="14" max="16" width="9.08984375" style="48" bestFit="1" customWidth="1"/>
    <col min="17" max="17" width="4" style="48" customWidth="1"/>
    <col min="18" max="18" width="3.6328125" style="48" customWidth="1"/>
    <col min="19" max="19" width="20.453125" style="48" customWidth="1"/>
    <col min="20" max="24" width="9.08984375" style="48" bestFit="1" customWidth="1"/>
    <col min="25" max="25" width="4" style="48" customWidth="1"/>
    <col min="26" max="26" width="3.6328125" style="48" customWidth="1"/>
    <col min="27" max="27" width="20.453125" style="48" customWidth="1"/>
    <col min="28" max="34" width="10.453125" style="48" customWidth="1"/>
    <col min="35" max="35" width="9.08984375" style="48" bestFit="1" customWidth="1"/>
    <col min="36" max="36" width="4" style="48" customWidth="1"/>
    <col min="37" max="37" width="3.6328125" style="48" customWidth="1"/>
    <col min="38" max="38" width="20.453125" style="48" customWidth="1"/>
    <col min="39" max="40" width="9.08984375" style="48" bestFit="1" customWidth="1"/>
    <col min="41" max="41" width="9" style="48"/>
    <col min="42" max="42" width="3.90625" style="48" customWidth="1"/>
    <col min="43" max="43" width="20.90625" style="48" customWidth="1"/>
    <col min="44" max="44" width="9.453125" style="48" bestFit="1" customWidth="1"/>
    <col min="45" max="45" width="9.36328125" style="48" bestFit="1" customWidth="1"/>
    <col min="46" max="46" width="9.453125" style="48" bestFit="1" customWidth="1"/>
    <col min="47" max="47" width="10.90625" style="48" customWidth="1"/>
    <col min="48" max="49" width="9.08984375" style="48" bestFit="1" customWidth="1"/>
    <col min="50" max="16384" width="9" style="48"/>
  </cols>
  <sheetData>
    <row r="1" spans="1:49" ht="13" x14ac:dyDescent="0.2">
      <c r="A1" s="393" t="s">
        <v>548</v>
      </c>
      <c r="K1" s="393" t="s">
        <v>548</v>
      </c>
    </row>
    <row r="2" spans="1:49" x14ac:dyDescent="0.2">
      <c r="A2" s="1" t="s">
        <v>59</v>
      </c>
      <c r="K2" s="1" t="s">
        <v>189</v>
      </c>
      <c r="R2" s="48" t="s">
        <v>215</v>
      </c>
      <c r="Z2" s="48" t="s">
        <v>60</v>
      </c>
      <c r="AK2" s="48" t="s">
        <v>61</v>
      </c>
    </row>
    <row r="3" spans="1:49" x14ac:dyDescent="0.2">
      <c r="K3" s="1" t="s">
        <v>62</v>
      </c>
      <c r="R3" s="48" t="s">
        <v>63</v>
      </c>
      <c r="Z3" s="48" t="s">
        <v>64</v>
      </c>
      <c r="AK3" s="48" t="s">
        <v>64</v>
      </c>
    </row>
    <row r="4" spans="1:49" x14ac:dyDescent="0.2">
      <c r="W4" s="209"/>
      <c r="Z4" s="48" t="s">
        <v>65</v>
      </c>
      <c r="AP4" s="210" t="s">
        <v>544</v>
      </c>
      <c r="AU4" s="48" t="s">
        <v>386</v>
      </c>
    </row>
    <row r="5" spans="1:49" x14ac:dyDescent="0.2">
      <c r="A5" s="211"/>
      <c r="B5" s="51"/>
      <c r="C5" s="104"/>
      <c r="D5" s="51"/>
      <c r="E5" s="51"/>
      <c r="F5" s="51"/>
      <c r="G5" s="51"/>
      <c r="H5" s="105"/>
      <c r="K5" s="211"/>
      <c r="L5" s="105"/>
      <c r="M5" s="212" t="s">
        <v>66</v>
      </c>
      <c r="N5" s="155" t="s">
        <v>66</v>
      </c>
      <c r="O5" s="114"/>
      <c r="P5" s="105"/>
      <c r="R5" s="104"/>
      <c r="S5" s="51"/>
      <c r="T5" s="374" t="s">
        <v>66</v>
      </c>
      <c r="U5" s="375"/>
      <c r="V5" s="376"/>
      <c r="W5" s="458" t="s">
        <v>67</v>
      </c>
      <c r="X5" s="459"/>
      <c r="Z5" s="104"/>
      <c r="AA5" s="105"/>
      <c r="AB5" s="371"/>
      <c r="AC5" s="371"/>
      <c r="AD5" s="371"/>
      <c r="AE5" s="371"/>
      <c r="AF5" s="371"/>
      <c r="AG5" s="371"/>
      <c r="AH5" s="114"/>
      <c r="AI5" s="114"/>
      <c r="AK5" s="104"/>
      <c r="AL5" s="51"/>
      <c r="AM5" s="114"/>
      <c r="AN5" s="105"/>
      <c r="AP5" s="211"/>
      <c r="AQ5" s="105"/>
      <c r="AR5" s="212" t="s">
        <v>387</v>
      </c>
      <c r="AS5" s="155"/>
      <c r="AT5" s="155" t="s">
        <v>387</v>
      </c>
      <c r="AU5" s="212"/>
      <c r="AV5" s="114"/>
      <c r="AW5" s="105"/>
    </row>
    <row r="6" spans="1:49" ht="36" x14ac:dyDescent="0.2">
      <c r="A6" s="213" t="s">
        <v>1</v>
      </c>
      <c r="B6" s="158" t="s">
        <v>350</v>
      </c>
      <c r="C6" s="214" t="s">
        <v>547</v>
      </c>
      <c r="D6" s="215" t="s">
        <v>212</v>
      </c>
      <c r="E6" s="215" t="s">
        <v>213</v>
      </c>
      <c r="F6" s="215" t="s">
        <v>68</v>
      </c>
      <c r="G6" s="215" t="s">
        <v>69</v>
      </c>
      <c r="H6" s="216" t="s">
        <v>70</v>
      </c>
      <c r="I6" s="215"/>
      <c r="K6" s="213" t="s">
        <v>1</v>
      </c>
      <c r="L6" s="158" t="s">
        <v>350</v>
      </c>
      <c r="M6" s="217" t="s">
        <v>545</v>
      </c>
      <c r="N6" s="215" t="s">
        <v>71</v>
      </c>
      <c r="O6" s="217" t="s">
        <v>72</v>
      </c>
      <c r="P6" s="216" t="s">
        <v>547</v>
      </c>
      <c r="R6" s="213" t="s">
        <v>1</v>
      </c>
      <c r="S6" s="158" t="s">
        <v>350</v>
      </c>
      <c r="T6" s="377" t="s">
        <v>440</v>
      </c>
      <c r="U6" s="378" t="s">
        <v>351</v>
      </c>
      <c r="V6" s="379" t="s">
        <v>352</v>
      </c>
      <c r="W6" s="218" t="s">
        <v>212</v>
      </c>
      <c r="X6" s="218" t="s">
        <v>214</v>
      </c>
      <c r="Z6" s="213" t="s">
        <v>1</v>
      </c>
      <c r="AA6" s="158" t="s">
        <v>350</v>
      </c>
      <c r="AB6" s="372" t="s">
        <v>53</v>
      </c>
      <c r="AC6" s="372" t="s">
        <v>54</v>
      </c>
      <c r="AD6" s="372" t="s">
        <v>55</v>
      </c>
      <c r="AE6" s="372" t="s">
        <v>56</v>
      </c>
      <c r="AF6" s="372" t="s">
        <v>57</v>
      </c>
      <c r="AG6" s="372" t="s">
        <v>549</v>
      </c>
      <c r="AH6" s="217" t="s">
        <v>73</v>
      </c>
      <c r="AI6" s="217" t="s">
        <v>74</v>
      </c>
      <c r="AK6" s="213" t="s">
        <v>1</v>
      </c>
      <c r="AL6" s="158" t="s">
        <v>350</v>
      </c>
      <c r="AM6" s="217" t="s">
        <v>44</v>
      </c>
      <c r="AN6" s="216" t="s">
        <v>75</v>
      </c>
      <c r="AP6" s="213" t="s">
        <v>1</v>
      </c>
      <c r="AQ6" s="158" t="s">
        <v>350</v>
      </c>
      <c r="AR6" s="217" t="s">
        <v>545</v>
      </c>
      <c r="AS6" s="215" t="s">
        <v>353</v>
      </c>
      <c r="AT6" s="215" t="s">
        <v>71</v>
      </c>
      <c r="AU6" s="217" t="s">
        <v>546</v>
      </c>
      <c r="AV6" s="217" t="s">
        <v>72</v>
      </c>
      <c r="AW6" s="216" t="s">
        <v>547</v>
      </c>
    </row>
    <row r="7" spans="1:49" x14ac:dyDescent="0.2">
      <c r="A7" s="219"/>
      <c r="B7" s="126"/>
      <c r="C7" s="103"/>
      <c r="H7" s="158"/>
      <c r="K7" s="219"/>
      <c r="L7" s="220"/>
      <c r="M7" s="221" t="s">
        <v>76</v>
      </c>
      <c r="N7" s="222" t="s">
        <v>77</v>
      </c>
      <c r="O7" s="221" t="s">
        <v>78</v>
      </c>
      <c r="P7" s="223" t="s">
        <v>79</v>
      </c>
      <c r="R7" s="219"/>
      <c r="S7" s="220"/>
      <c r="T7" s="380" t="s">
        <v>80</v>
      </c>
      <c r="U7" s="381"/>
      <c r="V7" s="382"/>
      <c r="W7" s="221" t="s">
        <v>81</v>
      </c>
      <c r="X7" s="221" t="s">
        <v>82</v>
      </c>
      <c r="Z7" s="219"/>
      <c r="AA7" s="220"/>
      <c r="AB7" s="373" t="s">
        <v>84</v>
      </c>
      <c r="AC7" s="373" t="s">
        <v>85</v>
      </c>
      <c r="AD7" s="373" t="s">
        <v>86</v>
      </c>
      <c r="AE7" s="373" t="s">
        <v>87</v>
      </c>
      <c r="AF7" s="373" t="s">
        <v>88</v>
      </c>
      <c r="AG7" s="373" t="s">
        <v>89</v>
      </c>
      <c r="AH7" s="221" t="s">
        <v>90</v>
      </c>
      <c r="AI7" s="221" t="s">
        <v>91</v>
      </c>
      <c r="AK7" s="219"/>
      <c r="AL7" s="220"/>
      <c r="AM7" s="221" t="s">
        <v>84</v>
      </c>
      <c r="AN7" s="223" t="s">
        <v>92</v>
      </c>
      <c r="AP7" s="219"/>
      <c r="AQ7" s="220"/>
      <c r="AR7" s="221" t="s">
        <v>388</v>
      </c>
      <c r="AS7" s="222" t="s">
        <v>389</v>
      </c>
      <c r="AT7" s="222" t="s">
        <v>390</v>
      </c>
      <c r="AU7" s="221" t="s">
        <v>391</v>
      </c>
      <c r="AV7" s="221" t="s">
        <v>392</v>
      </c>
      <c r="AW7" s="223" t="s">
        <v>393</v>
      </c>
    </row>
    <row r="8" spans="1:49" x14ac:dyDescent="0.2">
      <c r="A8" s="224" t="s">
        <v>264</v>
      </c>
      <c r="B8" s="158" t="s">
        <v>265</v>
      </c>
      <c r="C8" s="402">
        <f t="shared" ref="C8:C41" si="0">P8</f>
        <v>1</v>
      </c>
      <c r="D8" s="403">
        <f t="shared" ref="D8:E41" si="1">W8</f>
        <v>6.2777425491439443E-2</v>
      </c>
      <c r="E8" s="403">
        <f t="shared" si="1"/>
        <v>5.7324032974001266E-2</v>
      </c>
      <c r="F8" s="403">
        <f t="shared" ref="F8:G41" si="2">AH8</f>
        <v>0.45136334812935952</v>
      </c>
      <c r="G8" s="403">
        <f t="shared" si="2"/>
        <v>0.11972098922003804</v>
      </c>
      <c r="H8" s="404">
        <f t="shared" ref="H8:H41" si="3">AN8</f>
        <v>1.236323115495826E-2</v>
      </c>
      <c r="K8" s="224" t="s">
        <v>264</v>
      </c>
      <c r="L8" s="158" t="s">
        <v>265</v>
      </c>
      <c r="M8" s="383">
        <f>取引基本表!AX5</f>
        <v>3791</v>
      </c>
      <c r="N8" s="367">
        <f>ABS(取引基本表!BB5)</f>
        <v>0</v>
      </c>
      <c r="O8" s="411">
        <f t="shared" ref="O8:O41" si="4">N8/M8</f>
        <v>0</v>
      </c>
      <c r="P8" s="407">
        <f t="shared" ref="P8:P43" si="5">1-O8</f>
        <v>1</v>
      </c>
      <c r="R8" s="224" t="s">
        <v>264</v>
      </c>
      <c r="S8" s="158" t="s">
        <v>265</v>
      </c>
      <c r="T8" s="365">
        <f>取引基本表!BD5</f>
        <v>7885</v>
      </c>
      <c r="U8" s="446">
        <f>雇用表!O5</f>
        <v>495</v>
      </c>
      <c r="V8" s="447">
        <f>雇用表!O51</f>
        <v>452</v>
      </c>
      <c r="W8" s="413">
        <f>U8/T8</f>
        <v>6.2777425491439443E-2</v>
      </c>
      <c r="X8" s="413">
        <f>V8/T8</f>
        <v>5.7324032974001266E-2</v>
      </c>
      <c r="Z8" s="224" t="s">
        <v>264</v>
      </c>
      <c r="AA8" s="48" t="s">
        <v>265</v>
      </c>
      <c r="AB8" s="450">
        <f t="array" ref="AB8:AF47">TRANSPOSE(取引基本表!C46:AP50)</f>
        <v>944</v>
      </c>
      <c r="AC8" s="451">
        <v>1587</v>
      </c>
      <c r="AD8" s="451">
        <v>1261</v>
      </c>
      <c r="AE8" s="451">
        <v>314</v>
      </c>
      <c r="AF8" s="451">
        <v>-547</v>
      </c>
      <c r="AG8" s="368">
        <f t="array" ref="AG8:AG47">TRANSPOSE(取引基本表!C52:AP52)</f>
        <v>7885</v>
      </c>
      <c r="AH8" s="404">
        <f>SUM(AB8:AF8)/AG8</f>
        <v>0.45136334812935952</v>
      </c>
      <c r="AI8" s="415">
        <f>AB8/AG8</f>
        <v>0.11972098922003804</v>
      </c>
      <c r="AK8" s="224" t="s">
        <v>264</v>
      </c>
      <c r="AL8" s="158" t="s">
        <v>265</v>
      </c>
      <c r="AM8" s="383">
        <f>取引基本表!AR5</f>
        <v>1287</v>
      </c>
      <c r="AN8" s="407">
        <f t="shared" ref="AN8:AN47" si="6">AM8/AM$47</f>
        <v>1.236323115495826E-2</v>
      </c>
      <c r="AP8" s="224" t="s">
        <v>264</v>
      </c>
      <c r="AQ8" s="158" t="s">
        <v>265</v>
      </c>
      <c r="AR8" s="386">
        <f>取引基本表!AX5</f>
        <v>3791</v>
      </c>
      <c r="AS8" s="387">
        <f>取引基本表!AY5</f>
        <v>4094</v>
      </c>
      <c r="AT8" s="387">
        <f>ABS(取引基本表!BB5)</f>
        <v>0</v>
      </c>
      <c r="AU8" s="388">
        <f>AS8-AT8</f>
        <v>4094</v>
      </c>
      <c r="AV8" s="411">
        <v>0.83011676085593211</v>
      </c>
      <c r="AW8" s="407">
        <v>0.16988323914406789</v>
      </c>
    </row>
    <row r="9" spans="1:49" x14ac:dyDescent="0.2">
      <c r="A9" s="225" t="s">
        <v>220</v>
      </c>
      <c r="B9" s="158" t="s">
        <v>266</v>
      </c>
      <c r="C9" s="405">
        <f t="shared" si="0"/>
        <v>2.7906976744186074E-2</v>
      </c>
      <c r="D9" s="406">
        <f t="shared" si="1"/>
        <v>0</v>
      </c>
      <c r="E9" s="406">
        <f t="shared" si="1"/>
        <v>0</v>
      </c>
      <c r="F9" s="406">
        <f t="shared" si="2"/>
        <v>0.7142857142857143</v>
      </c>
      <c r="G9" s="406">
        <f t="shared" si="2"/>
        <v>0.2857142857142857</v>
      </c>
      <c r="H9" s="407">
        <f t="shared" si="3"/>
        <v>6.5322433452770924E-4</v>
      </c>
      <c r="K9" s="225" t="s">
        <v>220</v>
      </c>
      <c r="L9" s="158" t="s">
        <v>266</v>
      </c>
      <c r="M9" s="383">
        <f>取引基本表!AX6</f>
        <v>215</v>
      </c>
      <c r="N9" s="367">
        <f>ABS(取引基本表!BB6)</f>
        <v>209</v>
      </c>
      <c r="O9" s="411">
        <f t="shared" si="4"/>
        <v>0.97209302325581393</v>
      </c>
      <c r="P9" s="407">
        <f t="shared" si="5"/>
        <v>2.7906976744186074E-2</v>
      </c>
      <c r="R9" s="225" t="s">
        <v>220</v>
      </c>
      <c r="S9" s="158" t="s">
        <v>266</v>
      </c>
      <c r="T9" s="365">
        <f>取引基本表!BD6</f>
        <v>7</v>
      </c>
      <c r="U9" s="446">
        <f>雇用表!O6</f>
        <v>0</v>
      </c>
      <c r="V9" s="447">
        <f>雇用表!O52</f>
        <v>0</v>
      </c>
      <c r="W9" s="413">
        <f t="shared" ref="W9:W47" si="7">U9/T9</f>
        <v>0</v>
      </c>
      <c r="X9" s="413">
        <f t="shared" ref="X9:X47" si="8">V9/T9</f>
        <v>0</v>
      </c>
      <c r="Z9" s="225" t="s">
        <v>220</v>
      </c>
      <c r="AA9" s="48" t="s">
        <v>266</v>
      </c>
      <c r="AB9" s="452">
        <v>2</v>
      </c>
      <c r="AC9" s="387">
        <v>3</v>
      </c>
      <c r="AD9" s="387">
        <v>0</v>
      </c>
      <c r="AE9" s="387">
        <v>0</v>
      </c>
      <c r="AF9" s="387">
        <v>0</v>
      </c>
      <c r="AG9" s="369">
        <v>7</v>
      </c>
      <c r="AH9" s="407">
        <f t="shared" ref="AH9:AH41" si="9">SUM(AB9:AF9)/AG9</f>
        <v>0.7142857142857143</v>
      </c>
      <c r="AI9" s="411">
        <f t="shared" ref="AI9:AI41" si="10">AB9/AG9</f>
        <v>0.2857142857142857</v>
      </c>
      <c r="AK9" s="225" t="s">
        <v>220</v>
      </c>
      <c r="AL9" s="158" t="s">
        <v>266</v>
      </c>
      <c r="AM9" s="383">
        <f>取引基本表!AR6</f>
        <v>68</v>
      </c>
      <c r="AN9" s="407">
        <f t="shared" si="6"/>
        <v>6.5322433452770924E-4</v>
      </c>
      <c r="AP9" s="225" t="s">
        <v>220</v>
      </c>
      <c r="AQ9" s="158" t="s">
        <v>266</v>
      </c>
      <c r="AR9" s="386">
        <f>取引基本表!AX6</f>
        <v>215</v>
      </c>
      <c r="AS9" s="387">
        <f>取引基本表!AY6</f>
        <v>1</v>
      </c>
      <c r="AT9" s="387">
        <f>ABS(取引基本表!BB6)</f>
        <v>209</v>
      </c>
      <c r="AU9" s="388">
        <f t="shared" ref="AU9:AU47" si="11">AS9-AT9</f>
        <v>-208</v>
      </c>
      <c r="AV9" s="411">
        <v>0.59023354564755837</v>
      </c>
      <c r="AW9" s="407">
        <v>0.40976645435244163</v>
      </c>
    </row>
    <row r="10" spans="1:49" x14ac:dyDescent="0.2">
      <c r="A10" s="225" t="s">
        <v>221</v>
      </c>
      <c r="B10" s="158" t="s">
        <v>267</v>
      </c>
      <c r="C10" s="405">
        <f t="shared" si="0"/>
        <v>1</v>
      </c>
      <c r="D10" s="406">
        <f t="shared" si="1"/>
        <v>9.8239110287303061E-2</v>
      </c>
      <c r="E10" s="406">
        <f t="shared" si="1"/>
        <v>2.9657089898053754E-2</v>
      </c>
      <c r="F10" s="406">
        <f t="shared" si="2"/>
        <v>0.51899907321594063</v>
      </c>
      <c r="G10" s="406">
        <f t="shared" si="2"/>
        <v>0.17979610750695088</v>
      </c>
      <c r="H10" s="407">
        <f t="shared" si="3"/>
        <v>1.2488112277735618E-3</v>
      </c>
      <c r="K10" s="225" t="s">
        <v>221</v>
      </c>
      <c r="L10" s="158" t="s">
        <v>267</v>
      </c>
      <c r="M10" s="383">
        <f>取引基本表!AX7</f>
        <v>665</v>
      </c>
      <c r="N10" s="367">
        <f>ABS(取引基本表!BB7)</f>
        <v>0</v>
      </c>
      <c r="O10" s="411">
        <f t="shared" si="4"/>
        <v>0</v>
      </c>
      <c r="P10" s="407">
        <f t="shared" si="5"/>
        <v>1</v>
      </c>
      <c r="R10" s="225" t="s">
        <v>221</v>
      </c>
      <c r="S10" s="158" t="s">
        <v>267</v>
      </c>
      <c r="T10" s="365">
        <f>取引基本表!BD7</f>
        <v>1079</v>
      </c>
      <c r="U10" s="446">
        <f>雇用表!O7</f>
        <v>106</v>
      </c>
      <c r="V10" s="447">
        <f>雇用表!O53</f>
        <v>32</v>
      </c>
      <c r="W10" s="413">
        <f t="shared" si="7"/>
        <v>9.8239110287303061E-2</v>
      </c>
      <c r="X10" s="413">
        <f t="shared" si="8"/>
        <v>2.9657089898053754E-2</v>
      </c>
      <c r="Z10" s="225" t="s">
        <v>221</v>
      </c>
      <c r="AA10" s="48" t="s">
        <v>267</v>
      </c>
      <c r="AB10" s="452">
        <v>194</v>
      </c>
      <c r="AC10" s="387">
        <v>160</v>
      </c>
      <c r="AD10" s="387">
        <v>151</v>
      </c>
      <c r="AE10" s="387">
        <v>56</v>
      </c>
      <c r="AF10" s="387">
        <v>-1</v>
      </c>
      <c r="AG10" s="369">
        <v>1079</v>
      </c>
      <c r="AH10" s="407">
        <f t="shared" si="9"/>
        <v>0.51899907321594063</v>
      </c>
      <c r="AI10" s="411">
        <f t="shared" si="10"/>
        <v>0.17979610750695088</v>
      </c>
      <c r="AK10" s="225" t="s">
        <v>221</v>
      </c>
      <c r="AL10" s="158" t="s">
        <v>267</v>
      </c>
      <c r="AM10" s="383">
        <f>取引基本表!AR7</f>
        <v>130</v>
      </c>
      <c r="AN10" s="407">
        <f t="shared" si="6"/>
        <v>1.2488112277735618E-3</v>
      </c>
      <c r="AP10" s="225" t="s">
        <v>221</v>
      </c>
      <c r="AQ10" s="158" t="s">
        <v>267</v>
      </c>
      <c r="AR10" s="386">
        <f>取引基本表!AX7</f>
        <v>665</v>
      </c>
      <c r="AS10" s="387">
        <f>取引基本表!AY7</f>
        <v>414</v>
      </c>
      <c r="AT10" s="387">
        <f>ABS(取引基本表!BB7)</f>
        <v>0</v>
      </c>
      <c r="AU10" s="388">
        <f t="shared" si="11"/>
        <v>414</v>
      </c>
      <c r="AV10" s="411">
        <v>0.31992289294256238</v>
      </c>
      <c r="AW10" s="407">
        <v>0.68007710705743762</v>
      </c>
    </row>
    <row r="11" spans="1:49" x14ac:dyDescent="0.2">
      <c r="A11" s="225" t="s">
        <v>222</v>
      </c>
      <c r="B11" s="158" t="s">
        <v>27</v>
      </c>
      <c r="C11" s="405">
        <f t="shared" si="0"/>
        <v>4.7758906908440535E-3</v>
      </c>
      <c r="D11" s="406">
        <f t="shared" si="1"/>
        <v>8.0291970802919707E-2</v>
      </c>
      <c r="E11" s="406">
        <f t="shared" si="1"/>
        <v>6.9343065693430656E-2</v>
      </c>
      <c r="F11" s="406">
        <f t="shared" si="2"/>
        <v>0.56569343065693434</v>
      </c>
      <c r="G11" s="406">
        <f t="shared" si="2"/>
        <v>0.34306569343065696</v>
      </c>
      <c r="H11" s="407">
        <f t="shared" si="3"/>
        <v>-1.9212480427285565E-5</v>
      </c>
      <c r="K11" s="225" t="s">
        <v>222</v>
      </c>
      <c r="L11" s="158" t="s">
        <v>27</v>
      </c>
      <c r="M11" s="383">
        <f>取引基本表!AX8</f>
        <v>39155</v>
      </c>
      <c r="N11" s="367">
        <f>ABS(取引基本表!BB8)</f>
        <v>38968</v>
      </c>
      <c r="O11" s="411">
        <f t="shared" si="4"/>
        <v>0.99522410930915595</v>
      </c>
      <c r="P11" s="407">
        <f t="shared" si="5"/>
        <v>4.7758906908440535E-3</v>
      </c>
      <c r="R11" s="225" t="s">
        <v>222</v>
      </c>
      <c r="S11" s="158" t="s">
        <v>27</v>
      </c>
      <c r="T11" s="365">
        <f>取引基本表!BD8</f>
        <v>274</v>
      </c>
      <c r="U11" s="446">
        <f>雇用表!O8</f>
        <v>22</v>
      </c>
      <c r="V11" s="447">
        <f>雇用表!O54</f>
        <v>19</v>
      </c>
      <c r="W11" s="413">
        <f t="shared" si="7"/>
        <v>8.0291970802919707E-2</v>
      </c>
      <c r="X11" s="413">
        <f t="shared" si="8"/>
        <v>6.9343065693430656E-2</v>
      </c>
      <c r="Z11" s="225" t="s">
        <v>222</v>
      </c>
      <c r="AA11" s="48" t="s">
        <v>27</v>
      </c>
      <c r="AB11" s="452">
        <v>94</v>
      </c>
      <c r="AC11" s="387">
        <v>12</v>
      </c>
      <c r="AD11" s="387">
        <v>30</v>
      </c>
      <c r="AE11" s="387">
        <v>19</v>
      </c>
      <c r="AF11" s="387">
        <v>0</v>
      </c>
      <c r="AG11" s="369">
        <v>274</v>
      </c>
      <c r="AH11" s="407">
        <f t="shared" si="9"/>
        <v>0.56569343065693434</v>
      </c>
      <c r="AI11" s="411">
        <f t="shared" si="10"/>
        <v>0.34306569343065696</v>
      </c>
      <c r="AK11" s="225" t="s">
        <v>222</v>
      </c>
      <c r="AL11" s="158" t="s">
        <v>27</v>
      </c>
      <c r="AM11" s="383">
        <f>取引基本表!AR8</f>
        <v>-2</v>
      </c>
      <c r="AN11" s="407">
        <f t="shared" si="6"/>
        <v>-1.9212480427285565E-5</v>
      </c>
      <c r="AP11" s="225" t="s">
        <v>222</v>
      </c>
      <c r="AQ11" s="158" t="s">
        <v>27</v>
      </c>
      <c r="AR11" s="386">
        <f>取引基本表!AX8</f>
        <v>39155</v>
      </c>
      <c r="AS11" s="387">
        <f>取引基本表!AY8</f>
        <v>87</v>
      </c>
      <c r="AT11" s="387">
        <f>ABS(取引基本表!BB8)</f>
        <v>38968</v>
      </c>
      <c r="AU11" s="388">
        <f t="shared" si="11"/>
        <v>-38881</v>
      </c>
      <c r="AV11" s="411">
        <v>0.97885279843965589</v>
      </c>
      <c r="AW11" s="407">
        <v>2.1147201560344109E-2</v>
      </c>
    </row>
    <row r="12" spans="1:49" x14ac:dyDescent="0.2">
      <c r="A12" s="225" t="s">
        <v>223</v>
      </c>
      <c r="B12" s="158" t="s">
        <v>191</v>
      </c>
      <c r="C12" s="405">
        <f t="shared" si="0"/>
        <v>2.7665742374590407E-2</v>
      </c>
      <c r="D12" s="406">
        <f t="shared" si="1"/>
        <v>5.1576576576576577E-2</v>
      </c>
      <c r="E12" s="406">
        <f t="shared" si="1"/>
        <v>4.954954954954955E-2</v>
      </c>
      <c r="F12" s="406">
        <f t="shared" si="2"/>
        <v>0.37027027027027026</v>
      </c>
      <c r="G12" s="406">
        <f t="shared" si="2"/>
        <v>0.13175675675675674</v>
      </c>
      <c r="H12" s="407">
        <f t="shared" si="3"/>
        <v>9.8185381223642884E-2</v>
      </c>
      <c r="K12" s="225" t="s">
        <v>223</v>
      </c>
      <c r="L12" s="158" t="s">
        <v>191</v>
      </c>
      <c r="M12" s="383">
        <f>取引基本表!AX9</f>
        <v>15868</v>
      </c>
      <c r="N12" s="367">
        <f>ABS(取引基本表!BB9)</f>
        <v>15429</v>
      </c>
      <c r="O12" s="411">
        <f t="shared" si="4"/>
        <v>0.97233425762540959</v>
      </c>
      <c r="P12" s="407">
        <f t="shared" si="5"/>
        <v>2.7665742374590407E-2</v>
      </c>
      <c r="R12" s="225" t="s">
        <v>223</v>
      </c>
      <c r="S12" s="158" t="s">
        <v>191</v>
      </c>
      <c r="T12" s="365">
        <f>取引基本表!BD9</f>
        <v>4440</v>
      </c>
      <c r="U12" s="446">
        <f>雇用表!O9</f>
        <v>229</v>
      </c>
      <c r="V12" s="447">
        <f>雇用表!O55</f>
        <v>220</v>
      </c>
      <c r="W12" s="413">
        <f t="shared" si="7"/>
        <v>5.1576576576576577E-2</v>
      </c>
      <c r="X12" s="413">
        <f t="shared" si="8"/>
        <v>4.954954954954955E-2</v>
      </c>
      <c r="Z12" s="225" t="s">
        <v>223</v>
      </c>
      <c r="AA12" s="48" t="s">
        <v>191</v>
      </c>
      <c r="AB12" s="452">
        <v>585</v>
      </c>
      <c r="AC12" s="387">
        <v>388</v>
      </c>
      <c r="AD12" s="387">
        <v>251</v>
      </c>
      <c r="AE12" s="387">
        <v>434</v>
      </c>
      <c r="AF12" s="387">
        <v>-14</v>
      </c>
      <c r="AG12" s="369">
        <v>4440</v>
      </c>
      <c r="AH12" s="407">
        <f t="shared" si="9"/>
        <v>0.37027027027027026</v>
      </c>
      <c r="AI12" s="411">
        <f t="shared" si="10"/>
        <v>0.13175675675675674</v>
      </c>
      <c r="AK12" s="225" t="s">
        <v>223</v>
      </c>
      <c r="AL12" s="158" t="s">
        <v>191</v>
      </c>
      <c r="AM12" s="383">
        <f>取引基本表!AR9</f>
        <v>10221</v>
      </c>
      <c r="AN12" s="407">
        <f t="shared" si="6"/>
        <v>9.8185381223642884E-2</v>
      </c>
      <c r="AP12" s="225" t="s">
        <v>223</v>
      </c>
      <c r="AQ12" s="158" t="s">
        <v>191</v>
      </c>
      <c r="AR12" s="386">
        <f>取引基本表!AX9</f>
        <v>15868</v>
      </c>
      <c r="AS12" s="387">
        <f>取引基本表!AY9</f>
        <v>4001</v>
      </c>
      <c r="AT12" s="387">
        <f>ABS(取引基本表!BB9)</f>
        <v>15429</v>
      </c>
      <c r="AU12" s="388">
        <f t="shared" si="11"/>
        <v>-11428</v>
      </c>
      <c r="AV12" s="411">
        <v>0.73020703224841943</v>
      </c>
      <c r="AW12" s="407">
        <v>0.26979296775158057</v>
      </c>
    </row>
    <row r="13" spans="1:49" x14ac:dyDescent="0.2">
      <c r="A13" s="225" t="s">
        <v>224</v>
      </c>
      <c r="B13" s="158" t="s">
        <v>28</v>
      </c>
      <c r="C13" s="405">
        <f t="shared" si="0"/>
        <v>0</v>
      </c>
      <c r="D13" s="406">
        <f t="shared" si="1"/>
        <v>0.13954486904250751</v>
      </c>
      <c r="E13" s="406">
        <f t="shared" si="1"/>
        <v>0.1348218119364534</v>
      </c>
      <c r="F13" s="406">
        <f t="shared" si="2"/>
        <v>0.38299699441820523</v>
      </c>
      <c r="G13" s="406">
        <f t="shared" si="2"/>
        <v>0.24516960068699012</v>
      </c>
      <c r="H13" s="407">
        <f t="shared" si="3"/>
        <v>1.522589073862381E-2</v>
      </c>
      <c r="K13" s="225" t="s">
        <v>224</v>
      </c>
      <c r="L13" s="158" t="s">
        <v>28</v>
      </c>
      <c r="M13" s="383">
        <f>取引基本表!AX10</f>
        <v>3497</v>
      </c>
      <c r="N13" s="367">
        <f>ABS(取引基本表!BB10)</f>
        <v>3497</v>
      </c>
      <c r="O13" s="411">
        <f t="shared" si="4"/>
        <v>1</v>
      </c>
      <c r="P13" s="407">
        <f t="shared" si="5"/>
        <v>0</v>
      </c>
      <c r="R13" s="225" t="s">
        <v>224</v>
      </c>
      <c r="S13" s="158" t="s">
        <v>28</v>
      </c>
      <c r="T13" s="365">
        <f>取引基本表!BD10</f>
        <v>2329</v>
      </c>
      <c r="U13" s="446">
        <f>雇用表!O10</f>
        <v>325</v>
      </c>
      <c r="V13" s="447">
        <f>雇用表!O56</f>
        <v>314</v>
      </c>
      <c r="W13" s="413">
        <f t="shared" si="7"/>
        <v>0.13954486904250751</v>
      </c>
      <c r="X13" s="413">
        <f t="shared" si="8"/>
        <v>0.1348218119364534</v>
      </c>
      <c r="Z13" s="225" t="s">
        <v>224</v>
      </c>
      <c r="AA13" s="48" t="s">
        <v>28</v>
      </c>
      <c r="AB13" s="452">
        <v>571</v>
      </c>
      <c r="AC13" s="387">
        <v>-46</v>
      </c>
      <c r="AD13" s="387">
        <v>264</v>
      </c>
      <c r="AE13" s="387">
        <v>103</v>
      </c>
      <c r="AF13" s="387">
        <v>0</v>
      </c>
      <c r="AG13" s="369">
        <v>2329</v>
      </c>
      <c r="AH13" s="407">
        <f t="shared" si="9"/>
        <v>0.38299699441820523</v>
      </c>
      <c r="AI13" s="411">
        <f t="shared" si="10"/>
        <v>0.24516960068699012</v>
      </c>
      <c r="AK13" s="225" t="s">
        <v>224</v>
      </c>
      <c r="AL13" s="158" t="s">
        <v>28</v>
      </c>
      <c r="AM13" s="383">
        <f>取引基本表!AR10</f>
        <v>1585</v>
      </c>
      <c r="AN13" s="407">
        <f t="shared" si="6"/>
        <v>1.522589073862381E-2</v>
      </c>
      <c r="AP13" s="225" t="s">
        <v>224</v>
      </c>
      <c r="AQ13" s="158" t="s">
        <v>28</v>
      </c>
      <c r="AR13" s="386">
        <f>取引基本表!AX10</f>
        <v>3497</v>
      </c>
      <c r="AS13" s="387">
        <f>取引基本表!AY10</f>
        <v>2329</v>
      </c>
      <c r="AT13" s="387">
        <f>ABS(取引基本表!BB10)</f>
        <v>3497</v>
      </c>
      <c r="AU13" s="388">
        <f t="shared" si="11"/>
        <v>-1168</v>
      </c>
      <c r="AV13" s="411">
        <v>0.93315766467397665</v>
      </c>
      <c r="AW13" s="407">
        <v>6.684233532602335E-2</v>
      </c>
    </row>
    <row r="14" spans="1:49" x14ac:dyDescent="0.2">
      <c r="A14" s="225" t="s">
        <v>225</v>
      </c>
      <c r="B14" s="158" t="s">
        <v>268</v>
      </c>
      <c r="C14" s="405">
        <f t="shared" si="0"/>
        <v>8.758537565287261E-2</v>
      </c>
      <c r="D14" s="406">
        <f t="shared" si="1"/>
        <v>3.3704078193461412E-2</v>
      </c>
      <c r="E14" s="406">
        <f t="shared" si="1"/>
        <v>2.8985507246376812E-2</v>
      </c>
      <c r="F14" s="406">
        <f t="shared" si="2"/>
        <v>0.31985170205594876</v>
      </c>
      <c r="G14" s="406">
        <f t="shared" si="2"/>
        <v>0.1675092686215032</v>
      </c>
      <c r="H14" s="407">
        <f t="shared" si="3"/>
        <v>1.2392049875599189E-3</v>
      </c>
      <c r="K14" s="225" t="s">
        <v>225</v>
      </c>
      <c r="L14" s="158" t="s">
        <v>268</v>
      </c>
      <c r="M14" s="383">
        <f>取引基本表!AX11</f>
        <v>7467</v>
      </c>
      <c r="N14" s="367">
        <f>ABS(取引基本表!BB11)</f>
        <v>6813</v>
      </c>
      <c r="O14" s="411">
        <f t="shared" si="4"/>
        <v>0.91241462434712739</v>
      </c>
      <c r="P14" s="407">
        <f t="shared" si="5"/>
        <v>8.758537565287261E-2</v>
      </c>
      <c r="R14" s="225" t="s">
        <v>225</v>
      </c>
      <c r="S14" s="158" t="s">
        <v>268</v>
      </c>
      <c r="T14" s="365">
        <f>取引基本表!BD11</f>
        <v>2967</v>
      </c>
      <c r="U14" s="446">
        <f>雇用表!O11</f>
        <v>100</v>
      </c>
      <c r="V14" s="447">
        <f>雇用表!O57</f>
        <v>86</v>
      </c>
      <c r="W14" s="413">
        <f t="shared" si="7"/>
        <v>3.3704078193461412E-2</v>
      </c>
      <c r="X14" s="413">
        <f t="shared" si="8"/>
        <v>2.8985507246376812E-2</v>
      </c>
      <c r="Z14" s="225" t="s">
        <v>225</v>
      </c>
      <c r="AA14" s="48" t="s">
        <v>268</v>
      </c>
      <c r="AB14" s="452">
        <v>497</v>
      </c>
      <c r="AC14" s="387">
        <v>216</v>
      </c>
      <c r="AD14" s="387">
        <v>160</v>
      </c>
      <c r="AE14" s="387">
        <v>76</v>
      </c>
      <c r="AF14" s="387">
        <v>0</v>
      </c>
      <c r="AG14" s="369">
        <v>2967</v>
      </c>
      <c r="AH14" s="407">
        <f t="shared" si="9"/>
        <v>0.31985170205594876</v>
      </c>
      <c r="AI14" s="411">
        <f t="shared" si="10"/>
        <v>0.1675092686215032</v>
      </c>
      <c r="AK14" s="225" t="s">
        <v>225</v>
      </c>
      <c r="AL14" s="158" t="s">
        <v>268</v>
      </c>
      <c r="AM14" s="383">
        <f>取引基本表!AR11</f>
        <v>129</v>
      </c>
      <c r="AN14" s="407">
        <f t="shared" si="6"/>
        <v>1.2392049875599189E-3</v>
      </c>
      <c r="AP14" s="225" t="s">
        <v>225</v>
      </c>
      <c r="AQ14" s="158" t="s">
        <v>268</v>
      </c>
      <c r="AR14" s="386">
        <f>取引基本表!AX11</f>
        <v>7467</v>
      </c>
      <c r="AS14" s="387">
        <f>取引基本表!AY11</f>
        <v>2313</v>
      </c>
      <c r="AT14" s="387">
        <f>ABS(取引基本表!BB11)</f>
        <v>6813</v>
      </c>
      <c r="AU14" s="388">
        <f t="shared" si="11"/>
        <v>-4500</v>
      </c>
      <c r="AV14" s="411">
        <v>0.78289172072298208</v>
      </c>
      <c r="AW14" s="407">
        <v>0.21710827927701792</v>
      </c>
    </row>
    <row r="15" spans="1:49" x14ac:dyDescent="0.2">
      <c r="A15" s="225" t="s">
        <v>226</v>
      </c>
      <c r="B15" s="158" t="s">
        <v>29</v>
      </c>
      <c r="C15" s="405">
        <f t="shared" si="0"/>
        <v>0</v>
      </c>
      <c r="D15" s="406">
        <f t="shared" si="1"/>
        <v>2.4585180493983533E-2</v>
      </c>
      <c r="E15" s="406">
        <f t="shared" si="1"/>
        <v>2.2317922735908803E-2</v>
      </c>
      <c r="F15" s="406">
        <f t="shared" si="2"/>
        <v>0.30347055098163395</v>
      </c>
      <c r="G15" s="406">
        <f t="shared" si="2"/>
        <v>9.5604813172894237E-2</v>
      </c>
      <c r="H15" s="407">
        <f t="shared" si="3"/>
        <v>9.0490782812515016E-3</v>
      </c>
      <c r="K15" s="225" t="s">
        <v>226</v>
      </c>
      <c r="L15" s="158" t="s">
        <v>29</v>
      </c>
      <c r="M15" s="383">
        <f>取引基本表!AX12</f>
        <v>42756</v>
      </c>
      <c r="N15" s="367">
        <f>ABS(取引基本表!BB12)</f>
        <v>42756</v>
      </c>
      <c r="O15" s="411">
        <f t="shared" si="4"/>
        <v>1</v>
      </c>
      <c r="P15" s="407">
        <f t="shared" si="5"/>
        <v>0</v>
      </c>
      <c r="R15" s="225" t="s">
        <v>226</v>
      </c>
      <c r="S15" s="158" t="s">
        <v>29</v>
      </c>
      <c r="T15" s="365">
        <f>取引基本表!BD12</f>
        <v>78950</v>
      </c>
      <c r="U15" s="446">
        <f>雇用表!O12</f>
        <v>1941</v>
      </c>
      <c r="V15" s="447">
        <f>雇用表!O58</f>
        <v>1762</v>
      </c>
      <c r="W15" s="413">
        <f t="shared" si="7"/>
        <v>2.4585180493983533E-2</v>
      </c>
      <c r="X15" s="413">
        <f t="shared" si="8"/>
        <v>2.2317922735908803E-2</v>
      </c>
      <c r="Z15" s="225" t="s">
        <v>226</v>
      </c>
      <c r="AA15" s="48" t="s">
        <v>29</v>
      </c>
      <c r="AB15" s="452">
        <v>7548</v>
      </c>
      <c r="AC15" s="387">
        <v>4760</v>
      </c>
      <c r="AD15" s="387">
        <v>10106</v>
      </c>
      <c r="AE15" s="387">
        <v>1545</v>
      </c>
      <c r="AF15" s="387">
        <v>0</v>
      </c>
      <c r="AG15" s="369">
        <v>78950</v>
      </c>
      <c r="AH15" s="407">
        <f t="shared" si="9"/>
        <v>0.30347055098163395</v>
      </c>
      <c r="AI15" s="411">
        <f t="shared" si="10"/>
        <v>9.5604813172894237E-2</v>
      </c>
      <c r="AK15" s="225" t="s">
        <v>226</v>
      </c>
      <c r="AL15" s="158" t="s">
        <v>29</v>
      </c>
      <c r="AM15" s="383">
        <f>取引基本表!AR12</f>
        <v>942</v>
      </c>
      <c r="AN15" s="407">
        <f t="shared" si="6"/>
        <v>9.0490782812515016E-3</v>
      </c>
      <c r="AP15" s="225" t="s">
        <v>226</v>
      </c>
      <c r="AQ15" s="158" t="s">
        <v>29</v>
      </c>
      <c r="AR15" s="386">
        <f>取引基本表!AX12</f>
        <v>42756</v>
      </c>
      <c r="AS15" s="387">
        <f>取引基本表!AY12</f>
        <v>78950</v>
      </c>
      <c r="AT15" s="387">
        <f>ABS(取引基本表!BB12)</f>
        <v>42756</v>
      </c>
      <c r="AU15" s="388">
        <f t="shared" si="11"/>
        <v>36194</v>
      </c>
      <c r="AV15" s="411">
        <v>0.8222762164835401</v>
      </c>
      <c r="AW15" s="407">
        <v>0.1777237835164599</v>
      </c>
    </row>
    <row r="16" spans="1:49" x14ac:dyDescent="0.2">
      <c r="A16" s="225" t="s">
        <v>227</v>
      </c>
      <c r="B16" s="158" t="s">
        <v>30</v>
      </c>
      <c r="C16" s="405">
        <f t="shared" si="0"/>
        <v>0.11006875655518</v>
      </c>
      <c r="D16" s="406">
        <f t="shared" si="1"/>
        <v>1.6314779270633396E-2</v>
      </c>
      <c r="E16" s="406">
        <f t="shared" si="1"/>
        <v>1.6554702495201537E-2</v>
      </c>
      <c r="F16" s="406">
        <f t="shared" si="2"/>
        <v>0.28862763915547024</v>
      </c>
      <c r="G16" s="406">
        <f t="shared" si="2"/>
        <v>3.3349328214971212E-2</v>
      </c>
      <c r="H16" s="407">
        <f t="shared" si="3"/>
        <v>1.7877213037589219E-2</v>
      </c>
      <c r="K16" s="225" t="s">
        <v>227</v>
      </c>
      <c r="L16" s="158" t="s">
        <v>30</v>
      </c>
      <c r="M16" s="383">
        <f>取引基本表!AX13</f>
        <v>17162</v>
      </c>
      <c r="N16" s="367">
        <f>ABS(取引基本表!BB13)</f>
        <v>15273</v>
      </c>
      <c r="O16" s="411">
        <f t="shared" si="4"/>
        <v>0.88993124344482</v>
      </c>
      <c r="P16" s="407">
        <f t="shared" si="5"/>
        <v>0.11006875655518</v>
      </c>
      <c r="R16" s="225" t="s">
        <v>227</v>
      </c>
      <c r="S16" s="158" t="s">
        <v>30</v>
      </c>
      <c r="T16" s="365">
        <f>取引基本表!BD13</f>
        <v>4168</v>
      </c>
      <c r="U16" s="446">
        <f>雇用表!O13</f>
        <v>68</v>
      </c>
      <c r="V16" s="447">
        <f>雇用表!O59</f>
        <v>69</v>
      </c>
      <c r="W16" s="413">
        <f t="shared" si="7"/>
        <v>1.6314779270633396E-2</v>
      </c>
      <c r="X16" s="413">
        <f t="shared" si="8"/>
        <v>1.6554702495201537E-2</v>
      </c>
      <c r="Z16" s="225" t="s">
        <v>227</v>
      </c>
      <c r="AA16" s="48" t="s">
        <v>30</v>
      </c>
      <c r="AB16" s="452">
        <v>139</v>
      </c>
      <c r="AC16" s="387">
        <v>115</v>
      </c>
      <c r="AD16" s="387">
        <v>391</v>
      </c>
      <c r="AE16" s="387">
        <v>567</v>
      </c>
      <c r="AF16" s="387">
        <v>-9</v>
      </c>
      <c r="AG16" s="369">
        <v>4168</v>
      </c>
      <c r="AH16" s="407">
        <f t="shared" si="9"/>
        <v>0.28862763915547024</v>
      </c>
      <c r="AI16" s="411">
        <f t="shared" si="10"/>
        <v>3.3349328214971212E-2</v>
      </c>
      <c r="AK16" s="225" t="s">
        <v>227</v>
      </c>
      <c r="AL16" s="158" t="s">
        <v>30</v>
      </c>
      <c r="AM16" s="383">
        <f>取引基本表!AR13</f>
        <v>1861</v>
      </c>
      <c r="AN16" s="407">
        <f t="shared" si="6"/>
        <v>1.7877213037589219E-2</v>
      </c>
      <c r="AP16" s="225" t="s">
        <v>227</v>
      </c>
      <c r="AQ16" s="158" t="s">
        <v>30</v>
      </c>
      <c r="AR16" s="386">
        <f>取引基本表!AX13</f>
        <v>17162</v>
      </c>
      <c r="AS16" s="387">
        <f>取引基本表!AY13</f>
        <v>2279</v>
      </c>
      <c r="AT16" s="387">
        <f>ABS(取引基本表!BB13)</f>
        <v>15273</v>
      </c>
      <c r="AU16" s="388">
        <f t="shared" si="11"/>
        <v>-12994</v>
      </c>
      <c r="AV16" s="411">
        <v>0.87631747448336361</v>
      </c>
      <c r="AW16" s="407">
        <v>0.12368252551663639</v>
      </c>
    </row>
    <row r="17" spans="1:49" x14ac:dyDescent="0.2">
      <c r="A17" s="225" t="s">
        <v>2</v>
      </c>
      <c r="B17" s="158" t="s">
        <v>375</v>
      </c>
      <c r="C17" s="405">
        <f t="shared" si="0"/>
        <v>0.13914449142004481</v>
      </c>
      <c r="D17" s="406">
        <f t="shared" si="1"/>
        <v>3.12981806968856E-2</v>
      </c>
      <c r="E17" s="406">
        <f t="shared" si="1"/>
        <v>2.8677150786308975E-2</v>
      </c>
      <c r="F17" s="406">
        <f t="shared" si="2"/>
        <v>0.32223250077089116</v>
      </c>
      <c r="G17" s="406">
        <f t="shared" si="2"/>
        <v>0.21214924452667283</v>
      </c>
      <c r="H17" s="407">
        <f t="shared" si="3"/>
        <v>3.1124218292202617E-3</v>
      </c>
      <c r="K17" s="225" t="s">
        <v>2</v>
      </c>
      <c r="L17" s="158" t="s">
        <v>375</v>
      </c>
      <c r="M17" s="383">
        <f>取引基本表!AX14</f>
        <v>8042</v>
      </c>
      <c r="N17" s="367">
        <f>ABS(取引基本表!BB14)</f>
        <v>6923</v>
      </c>
      <c r="O17" s="411">
        <f t="shared" si="4"/>
        <v>0.86085550857995519</v>
      </c>
      <c r="P17" s="407">
        <f t="shared" si="5"/>
        <v>0.13914449142004481</v>
      </c>
      <c r="R17" s="225" t="s">
        <v>2</v>
      </c>
      <c r="S17" s="158" t="s">
        <v>375</v>
      </c>
      <c r="T17" s="365">
        <f>取引基本表!BD14</f>
        <v>6486</v>
      </c>
      <c r="U17" s="446">
        <f>雇用表!O14</f>
        <v>203</v>
      </c>
      <c r="V17" s="447">
        <f>雇用表!O60</f>
        <v>186</v>
      </c>
      <c r="W17" s="413">
        <f t="shared" si="7"/>
        <v>3.12981806968856E-2</v>
      </c>
      <c r="X17" s="413">
        <f t="shared" si="8"/>
        <v>2.8677150786308975E-2</v>
      </c>
      <c r="Z17" s="225" t="s">
        <v>2</v>
      </c>
      <c r="AA17" s="48" t="s">
        <v>375</v>
      </c>
      <c r="AB17" s="452">
        <v>1376</v>
      </c>
      <c r="AC17" s="387">
        <v>-42</v>
      </c>
      <c r="AD17" s="387">
        <v>519</v>
      </c>
      <c r="AE17" s="387">
        <v>237</v>
      </c>
      <c r="AF17" s="387">
        <v>0</v>
      </c>
      <c r="AG17" s="369">
        <v>6486</v>
      </c>
      <c r="AH17" s="407">
        <f t="shared" si="9"/>
        <v>0.32223250077089116</v>
      </c>
      <c r="AI17" s="411">
        <f t="shared" si="10"/>
        <v>0.21214924452667283</v>
      </c>
      <c r="AK17" s="225" t="s">
        <v>2</v>
      </c>
      <c r="AL17" s="158" t="s">
        <v>375</v>
      </c>
      <c r="AM17" s="383">
        <f>取引基本表!AR14</f>
        <v>324</v>
      </c>
      <c r="AN17" s="407">
        <f t="shared" si="6"/>
        <v>3.1124218292202617E-3</v>
      </c>
      <c r="AP17" s="225" t="s">
        <v>2</v>
      </c>
      <c r="AQ17" s="158" t="s">
        <v>365</v>
      </c>
      <c r="AR17" s="386">
        <f>取引基本表!AX14</f>
        <v>8042</v>
      </c>
      <c r="AS17" s="387">
        <f>取引基本表!AY14</f>
        <v>5367</v>
      </c>
      <c r="AT17" s="387">
        <f>ABS(取引基本表!BB14)</f>
        <v>6923</v>
      </c>
      <c r="AU17" s="388">
        <f t="shared" si="11"/>
        <v>-1556</v>
      </c>
      <c r="AV17" s="411">
        <v>0.80716043298169571</v>
      </c>
      <c r="AW17" s="407">
        <v>0.19283956701830429</v>
      </c>
    </row>
    <row r="18" spans="1:49" x14ac:dyDescent="0.2">
      <c r="A18" s="225" t="s">
        <v>3</v>
      </c>
      <c r="B18" s="158" t="s">
        <v>31</v>
      </c>
      <c r="C18" s="405">
        <f t="shared" si="0"/>
        <v>1</v>
      </c>
      <c r="D18" s="406">
        <f t="shared" si="1"/>
        <v>2.7301733495608698E-2</v>
      </c>
      <c r="E18" s="406">
        <f t="shared" si="1"/>
        <v>2.9308246439261866E-2</v>
      </c>
      <c r="F18" s="406">
        <f t="shared" si="2"/>
        <v>0.45886648465511004</v>
      </c>
      <c r="G18" s="406">
        <f t="shared" si="2"/>
        <v>0.2156836946153087</v>
      </c>
      <c r="H18" s="407">
        <f t="shared" si="3"/>
        <v>4.8031201068213914E-4</v>
      </c>
      <c r="K18" s="225" t="s">
        <v>3</v>
      </c>
      <c r="L18" s="158" t="s">
        <v>31</v>
      </c>
      <c r="M18" s="383">
        <f>取引基本表!AX15</f>
        <v>4154</v>
      </c>
      <c r="N18" s="367">
        <f>ABS(取引基本表!BB15)</f>
        <v>0</v>
      </c>
      <c r="O18" s="411">
        <f t="shared" si="4"/>
        <v>0</v>
      </c>
      <c r="P18" s="407">
        <f t="shared" si="5"/>
        <v>1</v>
      </c>
      <c r="R18" s="225" t="s">
        <v>3</v>
      </c>
      <c r="S18" s="158" t="s">
        <v>31</v>
      </c>
      <c r="T18" s="365">
        <f>取引基本表!BD15</f>
        <v>30401</v>
      </c>
      <c r="U18" s="446">
        <f>雇用表!O15</f>
        <v>830</v>
      </c>
      <c r="V18" s="447">
        <f>雇用表!O61</f>
        <v>891</v>
      </c>
      <c r="W18" s="413">
        <f t="shared" si="7"/>
        <v>2.7301733495608698E-2</v>
      </c>
      <c r="X18" s="413">
        <f t="shared" si="8"/>
        <v>2.9308246439261866E-2</v>
      </c>
      <c r="Z18" s="225" t="s">
        <v>3</v>
      </c>
      <c r="AA18" s="48" t="s">
        <v>31</v>
      </c>
      <c r="AB18" s="452">
        <v>6557</v>
      </c>
      <c r="AC18" s="387">
        <v>2921</v>
      </c>
      <c r="AD18" s="387">
        <v>3531</v>
      </c>
      <c r="AE18" s="387">
        <v>941</v>
      </c>
      <c r="AF18" s="387">
        <v>0</v>
      </c>
      <c r="AG18" s="369">
        <v>30401</v>
      </c>
      <c r="AH18" s="407">
        <f t="shared" si="9"/>
        <v>0.45886648465511004</v>
      </c>
      <c r="AI18" s="411">
        <f t="shared" si="10"/>
        <v>0.2156836946153087</v>
      </c>
      <c r="AK18" s="225" t="s">
        <v>3</v>
      </c>
      <c r="AL18" s="158" t="s">
        <v>31</v>
      </c>
      <c r="AM18" s="383">
        <f>取引基本表!AR15</f>
        <v>50</v>
      </c>
      <c r="AN18" s="407">
        <f t="shared" si="6"/>
        <v>4.8031201068213914E-4</v>
      </c>
      <c r="AP18" s="225" t="s">
        <v>3</v>
      </c>
      <c r="AQ18" s="158" t="s">
        <v>31</v>
      </c>
      <c r="AR18" s="386">
        <f>取引基本表!AX15</f>
        <v>4154</v>
      </c>
      <c r="AS18" s="387">
        <f>取引基本表!AY15</f>
        <v>26247</v>
      </c>
      <c r="AT18" s="387">
        <f>ABS(取引基本表!BB15)</f>
        <v>0</v>
      </c>
      <c r="AU18" s="388">
        <f t="shared" si="11"/>
        <v>26247</v>
      </c>
      <c r="AV18" s="411">
        <v>0.69369460950567885</v>
      </c>
      <c r="AW18" s="407">
        <v>0.30630539049432115</v>
      </c>
    </row>
    <row r="19" spans="1:49" x14ac:dyDescent="0.2">
      <c r="A19" s="225" t="s">
        <v>4</v>
      </c>
      <c r="B19" s="158" t="s">
        <v>32</v>
      </c>
      <c r="C19" s="405">
        <f t="shared" si="0"/>
        <v>0.27592808390211421</v>
      </c>
      <c r="D19" s="406">
        <f t="shared" si="1"/>
        <v>7.502387123175556E-4</v>
      </c>
      <c r="E19" s="406">
        <f t="shared" si="1"/>
        <v>8.1844223161915155E-4</v>
      </c>
      <c r="F19" s="406">
        <f t="shared" si="2"/>
        <v>0.23987177738371299</v>
      </c>
      <c r="G19" s="406">
        <f t="shared" si="2"/>
        <v>5.7631973809848587E-2</v>
      </c>
      <c r="H19" s="407">
        <f t="shared" si="3"/>
        <v>-1.2488112277735618E-4</v>
      </c>
      <c r="K19" s="225" t="s">
        <v>4</v>
      </c>
      <c r="L19" s="158" t="s">
        <v>32</v>
      </c>
      <c r="M19" s="383">
        <f>取引基本表!AX16</f>
        <v>12014</v>
      </c>
      <c r="N19" s="367">
        <f>ABS(取引基本表!BB16)</f>
        <v>8699</v>
      </c>
      <c r="O19" s="411">
        <f t="shared" si="4"/>
        <v>0.72407191609788579</v>
      </c>
      <c r="P19" s="407">
        <f t="shared" si="5"/>
        <v>0.27592808390211421</v>
      </c>
      <c r="R19" s="225" t="s">
        <v>4</v>
      </c>
      <c r="S19" s="158" t="s">
        <v>32</v>
      </c>
      <c r="T19" s="365">
        <f>取引基本表!BD16</f>
        <v>14662</v>
      </c>
      <c r="U19" s="446">
        <f>雇用表!O16</f>
        <v>11</v>
      </c>
      <c r="V19" s="447">
        <f>雇用表!O62</f>
        <v>12</v>
      </c>
      <c r="W19" s="413">
        <f t="shared" si="7"/>
        <v>7.502387123175556E-4</v>
      </c>
      <c r="X19" s="413">
        <f t="shared" si="8"/>
        <v>8.1844223161915155E-4</v>
      </c>
      <c r="Z19" s="225" t="s">
        <v>4</v>
      </c>
      <c r="AA19" s="48" t="s">
        <v>32</v>
      </c>
      <c r="AB19" s="452">
        <v>845</v>
      </c>
      <c r="AC19" s="387">
        <v>1608</v>
      </c>
      <c r="AD19" s="387">
        <v>807</v>
      </c>
      <c r="AE19" s="387">
        <v>257</v>
      </c>
      <c r="AF19" s="387">
        <v>0</v>
      </c>
      <c r="AG19" s="369">
        <v>14662</v>
      </c>
      <c r="AH19" s="407">
        <f t="shared" si="9"/>
        <v>0.23987177738371299</v>
      </c>
      <c r="AI19" s="411">
        <f t="shared" si="10"/>
        <v>5.7631973809848587E-2</v>
      </c>
      <c r="AK19" s="225" t="s">
        <v>4</v>
      </c>
      <c r="AL19" s="158" t="s">
        <v>32</v>
      </c>
      <c r="AM19" s="383">
        <f>取引基本表!AR16</f>
        <v>-13</v>
      </c>
      <c r="AN19" s="407">
        <f t="shared" si="6"/>
        <v>-1.2488112277735618E-4</v>
      </c>
      <c r="AP19" s="225" t="s">
        <v>4</v>
      </c>
      <c r="AQ19" s="158" t="s">
        <v>32</v>
      </c>
      <c r="AR19" s="386">
        <f>取引基本表!AX16</f>
        <v>12014</v>
      </c>
      <c r="AS19" s="387">
        <f>取引基本表!AY16</f>
        <v>11347</v>
      </c>
      <c r="AT19" s="387">
        <f>ABS(取引基本表!BB16)</f>
        <v>8699</v>
      </c>
      <c r="AU19" s="388">
        <f t="shared" si="11"/>
        <v>2648</v>
      </c>
      <c r="AV19" s="411">
        <v>0.63033685044372512</v>
      </c>
      <c r="AW19" s="407">
        <v>0.36966314955627488</v>
      </c>
    </row>
    <row r="20" spans="1:49" x14ac:dyDescent="0.2">
      <c r="A20" s="225" t="s">
        <v>5</v>
      </c>
      <c r="B20" s="158" t="s">
        <v>33</v>
      </c>
      <c r="C20" s="405">
        <f t="shared" si="0"/>
        <v>2.5484643868438295E-2</v>
      </c>
      <c r="D20" s="406">
        <f t="shared" si="1"/>
        <v>0.15532286212914484</v>
      </c>
      <c r="E20" s="406">
        <f t="shared" si="1"/>
        <v>0.17102966841186737</v>
      </c>
      <c r="F20" s="406">
        <f t="shared" si="2"/>
        <v>0.22338568935427575</v>
      </c>
      <c r="G20" s="406">
        <f t="shared" si="2"/>
        <v>9.947643979057591E-2</v>
      </c>
      <c r="H20" s="407">
        <f t="shared" si="3"/>
        <v>5.9558689324585256E-4</v>
      </c>
      <c r="K20" s="225" t="s">
        <v>5</v>
      </c>
      <c r="L20" s="158" t="s">
        <v>33</v>
      </c>
      <c r="M20" s="383">
        <f>取引基本表!AX17</f>
        <v>4591</v>
      </c>
      <c r="N20" s="367">
        <f>ABS(取引基本表!BB17)</f>
        <v>4474</v>
      </c>
      <c r="O20" s="411">
        <f t="shared" si="4"/>
        <v>0.97451535613156171</v>
      </c>
      <c r="P20" s="407">
        <f t="shared" si="5"/>
        <v>2.5484643868438295E-2</v>
      </c>
      <c r="R20" s="225" t="s">
        <v>5</v>
      </c>
      <c r="S20" s="158" t="s">
        <v>33</v>
      </c>
      <c r="T20" s="365">
        <f>取引基本表!BD17</f>
        <v>573</v>
      </c>
      <c r="U20" s="446">
        <f>雇用表!O17</f>
        <v>89</v>
      </c>
      <c r="V20" s="447">
        <f>雇用表!O63</f>
        <v>98</v>
      </c>
      <c r="W20" s="413">
        <f t="shared" si="7"/>
        <v>0.15532286212914484</v>
      </c>
      <c r="X20" s="413">
        <f t="shared" si="8"/>
        <v>0.17102966841186737</v>
      </c>
      <c r="Z20" s="225" t="s">
        <v>5</v>
      </c>
      <c r="AA20" s="48" t="s">
        <v>33</v>
      </c>
      <c r="AB20" s="452">
        <v>57</v>
      </c>
      <c r="AC20" s="387">
        <v>49</v>
      </c>
      <c r="AD20" s="387">
        <v>18</v>
      </c>
      <c r="AE20" s="387">
        <v>4</v>
      </c>
      <c r="AF20" s="387">
        <v>0</v>
      </c>
      <c r="AG20" s="369">
        <v>573</v>
      </c>
      <c r="AH20" s="407">
        <f t="shared" si="9"/>
        <v>0.22338568935427575</v>
      </c>
      <c r="AI20" s="411">
        <f t="shared" si="10"/>
        <v>9.947643979057591E-2</v>
      </c>
      <c r="AK20" s="225" t="s">
        <v>5</v>
      </c>
      <c r="AL20" s="158" t="s">
        <v>33</v>
      </c>
      <c r="AM20" s="383">
        <f>取引基本表!AR17</f>
        <v>62</v>
      </c>
      <c r="AN20" s="407">
        <f t="shared" si="6"/>
        <v>5.9558689324585256E-4</v>
      </c>
      <c r="AP20" s="225" t="s">
        <v>5</v>
      </c>
      <c r="AQ20" s="158" t="s">
        <v>33</v>
      </c>
      <c r="AR20" s="386">
        <f>取引基本表!AX17</f>
        <v>4591</v>
      </c>
      <c r="AS20" s="387">
        <f>取引基本表!AY17</f>
        <v>456</v>
      </c>
      <c r="AT20" s="387">
        <f>ABS(取引基本表!BB17)</f>
        <v>4474</v>
      </c>
      <c r="AU20" s="388">
        <f t="shared" si="11"/>
        <v>-4018</v>
      </c>
      <c r="AV20" s="411">
        <v>0.88159848319713086</v>
      </c>
      <c r="AW20" s="407">
        <v>0.11840151680286914</v>
      </c>
    </row>
    <row r="21" spans="1:49" x14ac:dyDescent="0.2">
      <c r="A21" s="225" t="s">
        <v>6</v>
      </c>
      <c r="B21" s="158" t="s">
        <v>34</v>
      </c>
      <c r="C21" s="405">
        <f t="shared" si="0"/>
        <v>0.22087867795243854</v>
      </c>
      <c r="D21" s="406">
        <f t="shared" si="1"/>
        <v>6.1431756254644539E-2</v>
      </c>
      <c r="E21" s="406">
        <f t="shared" si="1"/>
        <v>5.1523408471637354E-2</v>
      </c>
      <c r="F21" s="406">
        <f t="shared" si="2"/>
        <v>0.42531582858558337</v>
      </c>
      <c r="G21" s="406">
        <f t="shared" si="2"/>
        <v>0.28511270745603173</v>
      </c>
      <c r="H21" s="407">
        <f t="shared" si="3"/>
        <v>9.8944274200520651E-4</v>
      </c>
      <c r="K21" s="225" t="s">
        <v>6</v>
      </c>
      <c r="L21" s="158" t="s">
        <v>34</v>
      </c>
      <c r="M21" s="383">
        <f>取引基本表!AX18</f>
        <v>4962</v>
      </c>
      <c r="N21" s="367">
        <f>ABS(取引基本表!BB18)</f>
        <v>3866</v>
      </c>
      <c r="O21" s="411">
        <f t="shared" si="4"/>
        <v>0.77912132204756146</v>
      </c>
      <c r="P21" s="407">
        <f t="shared" si="5"/>
        <v>0.22087867795243854</v>
      </c>
      <c r="R21" s="225" t="s">
        <v>6</v>
      </c>
      <c r="S21" s="158" t="s">
        <v>34</v>
      </c>
      <c r="T21" s="365">
        <f>取引基本表!BD18</f>
        <v>8074</v>
      </c>
      <c r="U21" s="446">
        <f>雇用表!O18</f>
        <v>496</v>
      </c>
      <c r="V21" s="447">
        <f>雇用表!O64</f>
        <v>416</v>
      </c>
      <c r="W21" s="413">
        <f t="shared" si="7"/>
        <v>6.1431756254644539E-2</v>
      </c>
      <c r="X21" s="413">
        <f t="shared" si="8"/>
        <v>5.1523408471637354E-2</v>
      </c>
      <c r="Z21" s="225" t="s">
        <v>6</v>
      </c>
      <c r="AA21" s="48" t="s">
        <v>34</v>
      </c>
      <c r="AB21" s="452">
        <v>2302</v>
      </c>
      <c r="AC21" s="387">
        <v>238</v>
      </c>
      <c r="AD21" s="387">
        <v>671</v>
      </c>
      <c r="AE21" s="387">
        <v>223</v>
      </c>
      <c r="AF21" s="387">
        <v>0</v>
      </c>
      <c r="AG21" s="369">
        <v>8074</v>
      </c>
      <c r="AH21" s="407">
        <f t="shared" si="9"/>
        <v>0.42531582858558337</v>
      </c>
      <c r="AI21" s="411">
        <f t="shared" si="10"/>
        <v>0.28511270745603173</v>
      </c>
      <c r="AK21" s="225" t="s">
        <v>6</v>
      </c>
      <c r="AL21" s="158" t="s">
        <v>34</v>
      </c>
      <c r="AM21" s="383">
        <f>取引基本表!AR18</f>
        <v>103</v>
      </c>
      <c r="AN21" s="407">
        <f t="shared" si="6"/>
        <v>9.8944274200520651E-4</v>
      </c>
      <c r="AP21" s="225" t="s">
        <v>6</v>
      </c>
      <c r="AQ21" s="158" t="s">
        <v>34</v>
      </c>
      <c r="AR21" s="386">
        <f>取引基本表!AX18</f>
        <v>4962</v>
      </c>
      <c r="AS21" s="387">
        <f>取引基本表!AY18</f>
        <v>6978</v>
      </c>
      <c r="AT21" s="387">
        <f>ABS(取引基本表!BB18)</f>
        <v>3866</v>
      </c>
      <c r="AU21" s="388">
        <f t="shared" si="11"/>
        <v>3112</v>
      </c>
      <c r="AV21" s="411">
        <v>0.73741787363403832</v>
      </c>
      <c r="AW21" s="407">
        <v>0.26258212636596168</v>
      </c>
    </row>
    <row r="22" spans="1:49" x14ac:dyDescent="0.2">
      <c r="A22" s="225" t="s">
        <v>7</v>
      </c>
      <c r="B22" s="158" t="s">
        <v>269</v>
      </c>
      <c r="C22" s="405">
        <f t="shared" si="0"/>
        <v>2.2900763358778664E-2</v>
      </c>
      <c r="D22" s="406">
        <f t="shared" si="1"/>
        <v>2.313624678663239E-2</v>
      </c>
      <c r="E22" s="406">
        <f t="shared" si="1"/>
        <v>1.713796058269066E-2</v>
      </c>
      <c r="F22" s="406">
        <f t="shared" si="2"/>
        <v>0.41388174807197942</v>
      </c>
      <c r="G22" s="406">
        <f t="shared" si="2"/>
        <v>0.19537275064267351</v>
      </c>
      <c r="H22" s="407">
        <f t="shared" si="3"/>
        <v>4.8031201068213912E-5</v>
      </c>
      <c r="K22" s="225" t="s">
        <v>7</v>
      </c>
      <c r="L22" s="158" t="s">
        <v>269</v>
      </c>
      <c r="M22" s="383">
        <f>取引基本表!AX19</f>
        <v>1965</v>
      </c>
      <c r="N22" s="367">
        <f>ABS(取引基本表!BB19)</f>
        <v>1920</v>
      </c>
      <c r="O22" s="411">
        <f t="shared" si="4"/>
        <v>0.97709923664122134</v>
      </c>
      <c r="P22" s="407">
        <f t="shared" si="5"/>
        <v>2.2900763358778664E-2</v>
      </c>
      <c r="R22" s="225" t="s">
        <v>7</v>
      </c>
      <c r="S22" s="158" t="s">
        <v>269</v>
      </c>
      <c r="T22" s="365">
        <f>取引基本表!BD19</f>
        <v>1167</v>
      </c>
      <c r="U22" s="446">
        <f>雇用表!O19</f>
        <v>27</v>
      </c>
      <c r="V22" s="447">
        <f>雇用表!O65</f>
        <v>20</v>
      </c>
      <c r="W22" s="413">
        <f t="shared" si="7"/>
        <v>2.313624678663239E-2</v>
      </c>
      <c r="X22" s="413">
        <f t="shared" si="8"/>
        <v>1.713796058269066E-2</v>
      </c>
      <c r="Z22" s="225" t="s">
        <v>7</v>
      </c>
      <c r="AA22" s="48" t="s">
        <v>269</v>
      </c>
      <c r="AB22" s="452">
        <v>228</v>
      </c>
      <c r="AC22" s="387">
        <v>124</v>
      </c>
      <c r="AD22" s="387">
        <v>123</v>
      </c>
      <c r="AE22" s="387">
        <v>8</v>
      </c>
      <c r="AF22" s="387">
        <v>0</v>
      </c>
      <c r="AG22" s="369">
        <v>1167</v>
      </c>
      <c r="AH22" s="407">
        <f t="shared" si="9"/>
        <v>0.41388174807197942</v>
      </c>
      <c r="AI22" s="411">
        <f t="shared" si="10"/>
        <v>0.19537275064267351</v>
      </c>
      <c r="AK22" s="225" t="s">
        <v>7</v>
      </c>
      <c r="AL22" s="158" t="s">
        <v>269</v>
      </c>
      <c r="AM22" s="383">
        <f>取引基本表!AR19</f>
        <v>5</v>
      </c>
      <c r="AN22" s="407">
        <f t="shared" si="6"/>
        <v>4.8031201068213912E-5</v>
      </c>
      <c r="AP22" s="225" t="s">
        <v>7</v>
      </c>
      <c r="AQ22" s="158" t="s">
        <v>269</v>
      </c>
      <c r="AR22" s="386">
        <f>取引基本表!AX19</f>
        <v>1965</v>
      </c>
      <c r="AS22" s="387">
        <f>取引基本表!AY19</f>
        <v>1122</v>
      </c>
      <c r="AT22" s="387">
        <f>ABS(取引基本表!BB19)</f>
        <v>1920</v>
      </c>
      <c r="AU22" s="388">
        <f t="shared" si="11"/>
        <v>-798</v>
      </c>
      <c r="AV22" s="411">
        <v>0.80743251432126495</v>
      </c>
      <c r="AW22" s="407">
        <v>0.19256748567873505</v>
      </c>
    </row>
    <row r="23" spans="1:49" x14ac:dyDescent="0.2">
      <c r="A23" s="225" t="s">
        <v>8</v>
      </c>
      <c r="B23" s="158" t="s">
        <v>270</v>
      </c>
      <c r="C23" s="405">
        <f t="shared" si="0"/>
        <v>0</v>
      </c>
      <c r="D23" s="406">
        <f t="shared" si="1"/>
        <v>5.6087551299589603E-2</v>
      </c>
      <c r="E23" s="406">
        <f t="shared" si="1"/>
        <v>5.0615595075239397E-2</v>
      </c>
      <c r="F23" s="406">
        <f t="shared" si="2"/>
        <v>0.44049247606019154</v>
      </c>
      <c r="G23" s="406">
        <f t="shared" si="2"/>
        <v>0.21568627450980393</v>
      </c>
      <c r="H23" s="407">
        <f t="shared" si="3"/>
        <v>2.8818720640928347E-5</v>
      </c>
      <c r="K23" s="225" t="s">
        <v>8</v>
      </c>
      <c r="L23" s="158" t="s">
        <v>270</v>
      </c>
      <c r="M23" s="383">
        <f>取引基本表!AX20</f>
        <v>1952</v>
      </c>
      <c r="N23" s="367">
        <f>ABS(取引基本表!BB20)</f>
        <v>1952</v>
      </c>
      <c r="O23" s="411">
        <f t="shared" si="4"/>
        <v>1</v>
      </c>
      <c r="P23" s="407">
        <f t="shared" si="5"/>
        <v>0</v>
      </c>
      <c r="R23" s="225" t="s">
        <v>8</v>
      </c>
      <c r="S23" s="158" t="s">
        <v>270</v>
      </c>
      <c r="T23" s="365">
        <f>取引基本表!BD20</f>
        <v>2193</v>
      </c>
      <c r="U23" s="446">
        <f>雇用表!O20</f>
        <v>123</v>
      </c>
      <c r="V23" s="447">
        <f>雇用表!O66</f>
        <v>111</v>
      </c>
      <c r="W23" s="413">
        <f t="shared" si="7"/>
        <v>5.6087551299589603E-2</v>
      </c>
      <c r="X23" s="413">
        <f t="shared" si="8"/>
        <v>5.0615595075239397E-2</v>
      </c>
      <c r="Z23" s="225" t="s">
        <v>8</v>
      </c>
      <c r="AA23" s="48" t="s">
        <v>270</v>
      </c>
      <c r="AB23" s="452">
        <v>473</v>
      </c>
      <c r="AC23" s="387">
        <v>245</v>
      </c>
      <c r="AD23" s="387">
        <v>226</v>
      </c>
      <c r="AE23" s="387">
        <v>22</v>
      </c>
      <c r="AF23" s="387">
        <v>0</v>
      </c>
      <c r="AG23" s="369">
        <v>2193</v>
      </c>
      <c r="AH23" s="407">
        <f t="shared" si="9"/>
        <v>0.44049247606019154</v>
      </c>
      <c r="AI23" s="411">
        <f t="shared" si="10"/>
        <v>0.21568627450980393</v>
      </c>
      <c r="AK23" s="225" t="s">
        <v>8</v>
      </c>
      <c r="AL23" s="158" t="s">
        <v>270</v>
      </c>
      <c r="AM23" s="383">
        <f>取引基本表!AR20</f>
        <v>3</v>
      </c>
      <c r="AN23" s="407">
        <f t="shared" si="6"/>
        <v>2.8818720640928347E-5</v>
      </c>
      <c r="AP23" s="225" t="s">
        <v>8</v>
      </c>
      <c r="AQ23" s="158" t="s">
        <v>270</v>
      </c>
      <c r="AR23" s="386">
        <f>取引基本表!AX20</f>
        <v>1952</v>
      </c>
      <c r="AS23" s="387">
        <f>取引基本表!AY20</f>
        <v>2193</v>
      </c>
      <c r="AT23" s="387">
        <f>ABS(取引基本表!BB20)</f>
        <v>1952</v>
      </c>
      <c r="AU23" s="388">
        <f t="shared" si="11"/>
        <v>241</v>
      </c>
      <c r="AV23" s="411">
        <v>0.79883567479416906</v>
      </c>
      <c r="AW23" s="407">
        <v>0.20116432520583094</v>
      </c>
    </row>
    <row r="24" spans="1:49" x14ac:dyDescent="0.2">
      <c r="A24" s="225" t="s">
        <v>9</v>
      </c>
      <c r="B24" s="158" t="s">
        <v>271</v>
      </c>
      <c r="C24" s="405">
        <f t="shared" si="0"/>
        <v>0.12778993435448582</v>
      </c>
      <c r="D24" s="406">
        <f t="shared" si="1"/>
        <v>2.0790020790020791E-3</v>
      </c>
      <c r="E24" s="406">
        <f t="shared" si="1"/>
        <v>0</v>
      </c>
      <c r="F24" s="406">
        <f t="shared" si="2"/>
        <v>0.38877338877338879</v>
      </c>
      <c r="G24" s="406">
        <f t="shared" si="2"/>
        <v>0.20582120582120583</v>
      </c>
      <c r="H24" s="407">
        <f t="shared" si="3"/>
        <v>3.7464336833206854E-4</v>
      </c>
      <c r="K24" s="225" t="s">
        <v>9</v>
      </c>
      <c r="L24" s="158" t="s">
        <v>271</v>
      </c>
      <c r="M24" s="383">
        <f>取引基本表!AX21</f>
        <v>2285</v>
      </c>
      <c r="N24" s="367">
        <f>ABS(取引基本表!BB21)</f>
        <v>1993</v>
      </c>
      <c r="O24" s="411">
        <f t="shared" si="4"/>
        <v>0.87221006564551418</v>
      </c>
      <c r="P24" s="407">
        <f t="shared" si="5"/>
        <v>0.12778993435448582</v>
      </c>
      <c r="R24" s="225" t="s">
        <v>9</v>
      </c>
      <c r="S24" s="158" t="s">
        <v>271</v>
      </c>
      <c r="T24" s="365">
        <f>取引基本表!BD21</f>
        <v>481</v>
      </c>
      <c r="U24" s="446">
        <f>雇用表!O21</f>
        <v>1</v>
      </c>
      <c r="V24" s="447">
        <f>雇用表!O67</f>
        <v>0</v>
      </c>
      <c r="W24" s="413">
        <f t="shared" si="7"/>
        <v>2.0790020790020791E-3</v>
      </c>
      <c r="X24" s="413">
        <f t="shared" si="8"/>
        <v>0</v>
      </c>
      <c r="Z24" s="225" t="s">
        <v>9</v>
      </c>
      <c r="AA24" s="48" t="s">
        <v>271</v>
      </c>
      <c r="AB24" s="452">
        <v>99</v>
      </c>
      <c r="AC24" s="387">
        <v>11</v>
      </c>
      <c r="AD24" s="387">
        <v>69</v>
      </c>
      <c r="AE24" s="387">
        <v>8</v>
      </c>
      <c r="AF24" s="387">
        <v>0</v>
      </c>
      <c r="AG24" s="369">
        <v>481</v>
      </c>
      <c r="AH24" s="407">
        <f t="shared" si="9"/>
        <v>0.38877338877338879</v>
      </c>
      <c r="AI24" s="411">
        <f t="shared" si="10"/>
        <v>0.20582120582120583</v>
      </c>
      <c r="AK24" s="225" t="s">
        <v>9</v>
      </c>
      <c r="AL24" s="158" t="s">
        <v>271</v>
      </c>
      <c r="AM24" s="383">
        <f>取引基本表!AR21</f>
        <v>39</v>
      </c>
      <c r="AN24" s="407">
        <f t="shared" si="6"/>
        <v>3.7464336833206854E-4</v>
      </c>
      <c r="AP24" s="225" t="s">
        <v>9</v>
      </c>
      <c r="AQ24" s="158" t="s">
        <v>271</v>
      </c>
      <c r="AR24" s="386">
        <f>取引基本表!AX21</f>
        <v>2285</v>
      </c>
      <c r="AS24" s="387">
        <f>取引基本表!AY21</f>
        <v>189</v>
      </c>
      <c r="AT24" s="387">
        <f>ABS(取引基本表!BB21)</f>
        <v>1993</v>
      </c>
      <c r="AU24" s="388">
        <f t="shared" si="11"/>
        <v>-1804</v>
      </c>
      <c r="AV24" s="411">
        <v>0.53203541493025519</v>
      </c>
      <c r="AW24" s="407">
        <v>0.46796458506974481</v>
      </c>
    </row>
    <row r="25" spans="1:49" x14ac:dyDescent="0.2">
      <c r="A25" s="225" t="s">
        <v>10</v>
      </c>
      <c r="B25" s="158" t="s">
        <v>272</v>
      </c>
      <c r="C25" s="405">
        <f t="shared" si="0"/>
        <v>1.1170547514159801E-2</v>
      </c>
      <c r="D25" s="406">
        <f t="shared" si="1"/>
        <v>0.24652777777777779</v>
      </c>
      <c r="E25" s="406">
        <f t="shared" si="1"/>
        <v>0.22337962962962962</v>
      </c>
      <c r="F25" s="406">
        <f t="shared" si="2"/>
        <v>0.34722222222222221</v>
      </c>
      <c r="G25" s="406">
        <f t="shared" si="2"/>
        <v>0.19560185185185186</v>
      </c>
      <c r="H25" s="407">
        <f t="shared" si="3"/>
        <v>5.4755569217763858E-4</v>
      </c>
      <c r="K25" s="225" t="s">
        <v>10</v>
      </c>
      <c r="L25" s="158" t="s">
        <v>272</v>
      </c>
      <c r="M25" s="383">
        <f>取引基本表!AX22</f>
        <v>6356</v>
      </c>
      <c r="N25" s="367">
        <f>ABS(取引基本表!BB22)</f>
        <v>6285</v>
      </c>
      <c r="O25" s="411">
        <f t="shared" si="4"/>
        <v>0.9888294524858402</v>
      </c>
      <c r="P25" s="407">
        <f t="shared" si="5"/>
        <v>1.1170547514159801E-2</v>
      </c>
      <c r="R25" s="225" t="s">
        <v>10</v>
      </c>
      <c r="S25" s="158" t="s">
        <v>272</v>
      </c>
      <c r="T25" s="365">
        <f>取引基本表!BD22</f>
        <v>864</v>
      </c>
      <c r="U25" s="446">
        <f>雇用表!O22</f>
        <v>213</v>
      </c>
      <c r="V25" s="447">
        <f>雇用表!O68</f>
        <v>193</v>
      </c>
      <c r="W25" s="413">
        <f t="shared" si="7"/>
        <v>0.24652777777777779</v>
      </c>
      <c r="X25" s="413">
        <f t="shared" si="8"/>
        <v>0.22337962962962962</v>
      </c>
      <c r="Z25" s="225" t="s">
        <v>10</v>
      </c>
      <c r="AA25" s="48" t="s">
        <v>272</v>
      </c>
      <c r="AB25" s="452">
        <v>169</v>
      </c>
      <c r="AC25" s="387">
        <v>-37</v>
      </c>
      <c r="AD25" s="387">
        <v>162</v>
      </c>
      <c r="AE25" s="387">
        <v>6</v>
      </c>
      <c r="AF25" s="387">
        <v>0</v>
      </c>
      <c r="AG25" s="369">
        <v>864</v>
      </c>
      <c r="AH25" s="407">
        <f t="shared" si="9"/>
        <v>0.34722222222222221</v>
      </c>
      <c r="AI25" s="411">
        <f t="shared" si="10"/>
        <v>0.19560185185185186</v>
      </c>
      <c r="AK25" s="225" t="s">
        <v>10</v>
      </c>
      <c r="AL25" s="158" t="s">
        <v>272</v>
      </c>
      <c r="AM25" s="383">
        <f>取引基本表!AR22</f>
        <v>57</v>
      </c>
      <c r="AN25" s="407">
        <f t="shared" si="6"/>
        <v>5.4755569217763858E-4</v>
      </c>
      <c r="AP25" s="225" t="s">
        <v>10</v>
      </c>
      <c r="AQ25" s="158" t="s">
        <v>272</v>
      </c>
      <c r="AR25" s="386">
        <f>取引基本表!AX22</f>
        <v>6356</v>
      </c>
      <c r="AS25" s="387">
        <f>取引基本表!AY22</f>
        <v>793</v>
      </c>
      <c r="AT25" s="387">
        <f>ABS(取引基本表!BB22)</f>
        <v>6285</v>
      </c>
      <c r="AU25" s="388">
        <f t="shared" si="11"/>
        <v>-5492</v>
      </c>
      <c r="AV25" s="411">
        <v>0.88160188384965898</v>
      </c>
      <c r="AW25" s="407">
        <v>0.11839811615034102</v>
      </c>
    </row>
    <row r="26" spans="1:49" x14ac:dyDescent="0.2">
      <c r="A26" s="225" t="s">
        <v>11</v>
      </c>
      <c r="B26" s="158" t="s">
        <v>35</v>
      </c>
      <c r="C26" s="405">
        <f t="shared" si="0"/>
        <v>0.68426150121065377</v>
      </c>
      <c r="D26" s="406">
        <f t="shared" si="1"/>
        <v>3.0416177210941434E-2</v>
      </c>
      <c r="E26" s="406">
        <f t="shared" si="1"/>
        <v>3.3227051518711193E-2</v>
      </c>
      <c r="F26" s="406">
        <f t="shared" si="2"/>
        <v>0.33441013592884711</v>
      </c>
      <c r="G26" s="406">
        <f t="shared" si="2"/>
        <v>0.19646752810874307</v>
      </c>
      <c r="H26" s="407">
        <f t="shared" si="3"/>
        <v>1.1546700736798624E-2</v>
      </c>
      <c r="K26" s="225" t="s">
        <v>11</v>
      </c>
      <c r="L26" s="158" t="s">
        <v>35</v>
      </c>
      <c r="M26" s="383">
        <f>取引基本表!AX23</f>
        <v>6195</v>
      </c>
      <c r="N26" s="367">
        <f>ABS(取引基本表!BB23)</f>
        <v>1956</v>
      </c>
      <c r="O26" s="411">
        <f t="shared" si="4"/>
        <v>0.31573849878934623</v>
      </c>
      <c r="P26" s="407">
        <f t="shared" si="5"/>
        <v>0.68426150121065377</v>
      </c>
      <c r="R26" s="225" t="s">
        <v>11</v>
      </c>
      <c r="S26" s="158" t="s">
        <v>35</v>
      </c>
      <c r="T26" s="365">
        <f>取引基本表!BD23</f>
        <v>23836</v>
      </c>
      <c r="U26" s="446">
        <f>雇用表!O23</f>
        <v>725</v>
      </c>
      <c r="V26" s="447">
        <f>雇用表!O69</f>
        <v>792</v>
      </c>
      <c r="W26" s="413">
        <f t="shared" si="7"/>
        <v>3.0416177210941434E-2</v>
      </c>
      <c r="X26" s="413">
        <f t="shared" si="8"/>
        <v>3.3227051518711193E-2</v>
      </c>
      <c r="Z26" s="225" t="s">
        <v>11</v>
      </c>
      <c r="AA26" s="48" t="s">
        <v>35</v>
      </c>
      <c r="AB26" s="452">
        <v>4683</v>
      </c>
      <c r="AC26" s="387">
        <v>-528</v>
      </c>
      <c r="AD26" s="387">
        <v>3722</v>
      </c>
      <c r="AE26" s="387">
        <v>94</v>
      </c>
      <c r="AF26" s="387">
        <v>0</v>
      </c>
      <c r="AG26" s="369">
        <v>23836</v>
      </c>
      <c r="AH26" s="407">
        <f t="shared" si="9"/>
        <v>0.33441013592884711</v>
      </c>
      <c r="AI26" s="411">
        <f t="shared" si="10"/>
        <v>0.19646752810874307</v>
      </c>
      <c r="AK26" s="225" t="s">
        <v>11</v>
      </c>
      <c r="AL26" s="158" t="s">
        <v>35</v>
      </c>
      <c r="AM26" s="383">
        <f>取引基本表!AR23</f>
        <v>1202</v>
      </c>
      <c r="AN26" s="407">
        <f t="shared" si="6"/>
        <v>1.1546700736798624E-2</v>
      </c>
      <c r="AP26" s="225" t="s">
        <v>11</v>
      </c>
      <c r="AQ26" s="158" t="s">
        <v>35</v>
      </c>
      <c r="AR26" s="386">
        <f>取引基本表!AX23</f>
        <v>6195</v>
      </c>
      <c r="AS26" s="387">
        <f>取引基本表!AY23</f>
        <v>19597</v>
      </c>
      <c r="AT26" s="387">
        <f>ABS(取引基本表!BB23)</f>
        <v>1956</v>
      </c>
      <c r="AU26" s="388">
        <f t="shared" si="11"/>
        <v>17641</v>
      </c>
      <c r="AV26" s="411">
        <v>0.70886039128338962</v>
      </c>
      <c r="AW26" s="407">
        <v>0.29113960871661038</v>
      </c>
    </row>
    <row r="27" spans="1:49" x14ac:dyDescent="0.2">
      <c r="A27" s="225" t="s">
        <v>12</v>
      </c>
      <c r="B27" s="158" t="s">
        <v>376</v>
      </c>
      <c r="C27" s="405">
        <f t="shared" si="0"/>
        <v>0.55841188231933736</v>
      </c>
      <c r="D27" s="406">
        <f t="shared" si="1"/>
        <v>0</v>
      </c>
      <c r="E27" s="406">
        <f t="shared" si="1"/>
        <v>0</v>
      </c>
      <c r="F27" s="406">
        <f t="shared" si="2"/>
        <v>0.32159442724458204</v>
      </c>
      <c r="G27" s="406">
        <f t="shared" si="2"/>
        <v>0.17085913312693499</v>
      </c>
      <c r="H27" s="407">
        <f t="shared" si="3"/>
        <v>1.1844494183421551E-2</v>
      </c>
      <c r="K27" s="225" t="s">
        <v>12</v>
      </c>
      <c r="L27" s="158" t="s">
        <v>377</v>
      </c>
      <c r="M27" s="383">
        <f>取引基本表!AX24</f>
        <v>3501</v>
      </c>
      <c r="N27" s="367">
        <f>ABS(取引基本表!BB24)</f>
        <v>1546</v>
      </c>
      <c r="O27" s="411">
        <f t="shared" si="4"/>
        <v>0.4415881176806627</v>
      </c>
      <c r="P27" s="407">
        <f t="shared" si="5"/>
        <v>0.55841188231933736</v>
      </c>
      <c r="R27" s="225" t="s">
        <v>12</v>
      </c>
      <c r="S27" s="158" t="s">
        <v>377</v>
      </c>
      <c r="T27" s="365">
        <f>取引基本表!BD24</f>
        <v>5168</v>
      </c>
      <c r="U27" s="446">
        <f>雇用表!O24</f>
        <v>0</v>
      </c>
      <c r="V27" s="447">
        <f>雇用表!O70</f>
        <v>0</v>
      </c>
      <c r="W27" s="413">
        <f t="shared" si="7"/>
        <v>0</v>
      </c>
      <c r="X27" s="413">
        <f t="shared" si="8"/>
        <v>0</v>
      </c>
      <c r="Z27" s="225" t="s">
        <v>12</v>
      </c>
      <c r="AA27" s="48" t="s">
        <v>366</v>
      </c>
      <c r="AB27" s="452">
        <v>883</v>
      </c>
      <c r="AC27" s="387">
        <v>-253</v>
      </c>
      <c r="AD27" s="387">
        <v>970</v>
      </c>
      <c r="AE27" s="387">
        <v>62</v>
      </c>
      <c r="AF27" s="387">
        <v>0</v>
      </c>
      <c r="AG27" s="369">
        <v>5168</v>
      </c>
      <c r="AH27" s="407">
        <f t="shared" si="9"/>
        <v>0.32159442724458204</v>
      </c>
      <c r="AI27" s="411">
        <f t="shared" si="10"/>
        <v>0.17085913312693499</v>
      </c>
      <c r="AK27" s="225" t="s">
        <v>12</v>
      </c>
      <c r="AL27" s="158" t="s">
        <v>366</v>
      </c>
      <c r="AM27" s="383">
        <f>取引基本表!AR24</f>
        <v>1233</v>
      </c>
      <c r="AN27" s="407">
        <f t="shared" si="6"/>
        <v>1.1844494183421551E-2</v>
      </c>
      <c r="AP27" s="225" t="s">
        <v>12</v>
      </c>
      <c r="AQ27" s="158" t="s">
        <v>366</v>
      </c>
      <c r="AR27" s="386">
        <f>取引基本表!AX24</f>
        <v>3501</v>
      </c>
      <c r="AS27" s="387">
        <f>取引基本表!AY24</f>
        <v>3213</v>
      </c>
      <c r="AT27" s="387">
        <f>ABS(取引基本表!BB24)</f>
        <v>1546</v>
      </c>
      <c r="AU27" s="388">
        <f t="shared" si="11"/>
        <v>1667</v>
      </c>
      <c r="AV27" s="411">
        <v>0.77609965062016961</v>
      </c>
      <c r="AW27" s="407">
        <v>0.22390034937983039</v>
      </c>
    </row>
    <row r="28" spans="1:49" x14ac:dyDescent="0.2">
      <c r="A28" s="225" t="s">
        <v>13</v>
      </c>
      <c r="B28" s="158" t="s">
        <v>192</v>
      </c>
      <c r="C28" s="405">
        <f t="shared" si="0"/>
        <v>4.6678935921030562E-2</v>
      </c>
      <c r="D28" s="406">
        <f t="shared" si="1"/>
        <v>3.7075718015665796E-2</v>
      </c>
      <c r="E28" s="406">
        <f t="shared" si="1"/>
        <v>3.3420365535248041E-2</v>
      </c>
      <c r="F28" s="406">
        <f t="shared" si="2"/>
        <v>0.21409921671018275</v>
      </c>
      <c r="G28" s="406">
        <f t="shared" si="2"/>
        <v>0.12480417754569191</v>
      </c>
      <c r="H28" s="407">
        <f t="shared" si="3"/>
        <v>2.1854196486037331E-2</v>
      </c>
      <c r="K28" s="225" t="s">
        <v>13</v>
      </c>
      <c r="L28" s="158" t="s">
        <v>192</v>
      </c>
      <c r="M28" s="383">
        <f>取引基本表!AX25</f>
        <v>5977</v>
      </c>
      <c r="N28" s="367">
        <f>ABS(取引基本表!BB25)</f>
        <v>5698</v>
      </c>
      <c r="O28" s="411">
        <f t="shared" si="4"/>
        <v>0.95332106407896944</v>
      </c>
      <c r="P28" s="407">
        <f t="shared" si="5"/>
        <v>4.6678935921030562E-2</v>
      </c>
      <c r="R28" s="225" t="s">
        <v>13</v>
      </c>
      <c r="S28" s="158" t="s">
        <v>192</v>
      </c>
      <c r="T28" s="365">
        <f>取引基本表!BD25</f>
        <v>1915</v>
      </c>
      <c r="U28" s="446">
        <f>雇用表!O25</f>
        <v>71</v>
      </c>
      <c r="V28" s="447">
        <f>雇用表!O71</f>
        <v>64</v>
      </c>
      <c r="W28" s="413">
        <f t="shared" si="7"/>
        <v>3.7075718015665796E-2</v>
      </c>
      <c r="X28" s="413">
        <f t="shared" si="8"/>
        <v>3.3420365535248041E-2</v>
      </c>
      <c r="Z28" s="225" t="s">
        <v>13</v>
      </c>
      <c r="AA28" s="48" t="s">
        <v>192</v>
      </c>
      <c r="AB28" s="452">
        <v>239</v>
      </c>
      <c r="AC28" s="387">
        <v>24</v>
      </c>
      <c r="AD28" s="387">
        <v>131</v>
      </c>
      <c r="AE28" s="387">
        <v>16</v>
      </c>
      <c r="AF28" s="387">
        <v>0</v>
      </c>
      <c r="AG28" s="369">
        <v>1915</v>
      </c>
      <c r="AH28" s="407">
        <f t="shared" si="9"/>
        <v>0.21409921671018275</v>
      </c>
      <c r="AI28" s="411">
        <f t="shared" si="10"/>
        <v>0.12480417754569191</v>
      </c>
      <c r="AK28" s="225" t="s">
        <v>13</v>
      </c>
      <c r="AL28" s="158" t="s">
        <v>192</v>
      </c>
      <c r="AM28" s="383">
        <f>取引基本表!AR25</f>
        <v>2275</v>
      </c>
      <c r="AN28" s="407">
        <f t="shared" si="6"/>
        <v>2.1854196486037331E-2</v>
      </c>
      <c r="AP28" s="225" t="s">
        <v>13</v>
      </c>
      <c r="AQ28" s="158" t="s">
        <v>192</v>
      </c>
      <c r="AR28" s="386">
        <f>取引基本表!AX25</f>
        <v>5977</v>
      </c>
      <c r="AS28" s="387">
        <f>取引基本表!AY25</f>
        <v>1636</v>
      </c>
      <c r="AT28" s="387">
        <f>ABS(取引基本表!BB25)</f>
        <v>5698</v>
      </c>
      <c r="AU28" s="388">
        <f t="shared" si="11"/>
        <v>-4062</v>
      </c>
      <c r="AV28" s="411">
        <v>0.77487185874795916</v>
      </c>
      <c r="AW28" s="407">
        <v>0.22512814125204084</v>
      </c>
    </row>
    <row r="29" spans="1:49" x14ac:dyDescent="0.2">
      <c r="A29" s="225" t="s">
        <v>14</v>
      </c>
      <c r="B29" s="158" t="s">
        <v>50</v>
      </c>
      <c r="C29" s="405">
        <f t="shared" si="0"/>
        <v>0.714898177920686</v>
      </c>
      <c r="D29" s="406">
        <f t="shared" si="1"/>
        <v>6.5236532458176578E-3</v>
      </c>
      <c r="E29" s="406">
        <f t="shared" si="1"/>
        <v>4.8026895061234294E-3</v>
      </c>
      <c r="F29" s="406">
        <f t="shared" si="2"/>
        <v>0.37284879532538223</v>
      </c>
      <c r="G29" s="406">
        <f t="shared" si="2"/>
        <v>0.2589450092051549</v>
      </c>
      <c r="H29" s="407">
        <f t="shared" si="3"/>
        <v>1.0662926637143489E-2</v>
      </c>
      <c r="K29" s="225" t="s">
        <v>14</v>
      </c>
      <c r="L29" s="158" t="s">
        <v>50</v>
      </c>
      <c r="M29" s="383">
        <f>取引基本表!AX26</f>
        <v>6531</v>
      </c>
      <c r="N29" s="367">
        <f>ABS(取引基本表!BB26)</f>
        <v>1862</v>
      </c>
      <c r="O29" s="411">
        <f t="shared" si="4"/>
        <v>0.28510182207931406</v>
      </c>
      <c r="P29" s="407">
        <f t="shared" si="5"/>
        <v>0.714898177920686</v>
      </c>
      <c r="R29" s="225" t="s">
        <v>14</v>
      </c>
      <c r="S29" s="158" t="s">
        <v>50</v>
      </c>
      <c r="T29" s="365">
        <f>取引基本表!BD26</f>
        <v>24986</v>
      </c>
      <c r="U29" s="446">
        <f>雇用表!O26</f>
        <v>163</v>
      </c>
      <c r="V29" s="447">
        <f>雇用表!O72</f>
        <v>120</v>
      </c>
      <c r="W29" s="413">
        <f t="shared" si="7"/>
        <v>6.5236532458176578E-3</v>
      </c>
      <c r="X29" s="413">
        <f t="shared" si="8"/>
        <v>4.8026895061234294E-3</v>
      </c>
      <c r="Z29" s="225" t="s">
        <v>14</v>
      </c>
      <c r="AA29" s="48" t="s">
        <v>50</v>
      </c>
      <c r="AB29" s="452">
        <v>6470</v>
      </c>
      <c r="AC29" s="387">
        <v>-80</v>
      </c>
      <c r="AD29" s="387">
        <v>2386</v>
      </c>
      <c r="AE29" s="387">
        <v>540</v>
      </c>
      <c r="AF29" s="387">
        <v>0</v>
      </c>
      <c r="AG29" s="369">
        <v>24986</v>
      </c>
      <c r="AH29" s="407">
        <f t="shared" si="9"/>
        <v>0.37284879532538223</v>
      </c>
      <c r="AI29" s="411">
        <f t="shared" si="10"/>
        <v>0.2589450092051549</v>
      </c>
      <c r="AK29" s="225" t="s">
        <v>14</v>
      </c>
      <c r="AL29" s="158" t="s">
        <v>50</v>
      </c>
      <c r="AM29" s="383">
        <f>取引基本表!AR26</f>
        <v>1110</v>
      </c>
      <c r="AN29" s="407">
        <f t="shared" si="6"/>
        <v>1.0662926637143489E-2</v>
      </c>
      <c r="AP29" s="225" t="s">
        <v>14</v>
      </c>
      <c r="AQ29" s="158" t="s">
        <v>50</v>
      </c>
      <c r="AR29" s="386">
        <f>取引基本表!AX26</f>
        <v>6531</v>
      </c>
      <c r="AS29" s="387">
        <f>取引基本表!AY26</f>
        <v>20317</v>
      </c>
      <c r="AT29" s="387">
        <f>ABS(取引基本表!BB26)</f>
        <v>1862</v>
      </c>
      <c r="AU29" s="388">
        <f t="shared" si="11"/>
        <v>18455</v>
      </c>
      <c r="AV29" s="411">
        <v>0.79707187916920597</v>
      </c>
      <c r="AW29" s="407">
        <v>0.20292812083079403</v>
      </c>
    </row>
    <row r="30" spans="1:49" x14ac:dyDescent="0.2">
      <c r="A30" s="225" t="s">
        <v>15</v>
      </c>
      <c r="B30" s="158" t="s">
        <v>36</v>
      </c>
      <c r="C30" s="405">
        <f t="shared" si="0"/>
        <v>1</v>
      </c>
      <c r="D30" s="406">
        <f t="shared" si="1"/>
        <v>0.11177662291905223</v>
      </c>
      <c r="E30" s="406">
        <f t="shared" si="1"/>
        <v>7.5662820399894304E-2</v>
      </c>
      <c r="F30" s="406">
        <f t="shared" si="2"/>
        <v>0.44032414339822074</v>
      </c>
      <c r="G30" s="406">
        <f t="shared" si="2"/>
        <v>0.34457852549986789</v>
      </c>
      <c r="H30" s="407">
        <f t="shared" si="3"/>
        <v>0</v>
      </c>
      <c r="K30" s="225" t="s">
        <v>15</v>
      </c>
      <c r="L30" s="158" t="s">
        <v>36</v>
      </c>
      <c r="M30" s="383">
        <f>取引基本表!AX27</f>
        <v>11353</v>
      </c>
      <c r="N30" s="367">
        <f>ABS(取引基本表!BB27)</f>
        <v>0</v>
      </c>
      <c r="O30" s="411">
        <f t="shared" si="4"/>
        <v>0</v>
      </c>
      <c r="P30" s="407">
        <f t="shared" si="5"/>
        <v>1</v>
      </c>
      <c r="R30" s="225" t="s">
        <v>15</v>
      </c>
      <c r="S30" s="158" t="s">
        <v>36</v>
      </c>
      <c r="T30" s="365">
        <f>取引基本表!BD27</f>
        <v>11353</v>
      </c>
      <c r="U30" s="446">
        <f>雇用表!O27</f>
        <v>1269</v>
      </c>
      <c r="V30" s="447">
        <f>雇用表!O73</f>
        <v>859</v>
      </c>
      <c r="W30" s="413">
        <f t="shared" si="7"/>
        <v>0.11177662291905223</v>
      </c>
      <c r="X30" s="413">
        <f t="shared" si="8"/>
        <v>7.5662820399894304E-2</v>
      </c>
      <c r="Z30" s="225" t="s">
        <v>15</v>
      </c>
      <c r="AA30" s="48" t="s">
        <v>36</v>
      </c>
      <c r="AB30" s="452">
        <v>3912</v>
      </c>
      <c r="AC30" s="387">
        <v>299</v>
      </c>
      <c r="AD30" s="387">
        <v>417</v>
      </c>
      <c r="AE30" s="387">
        <v>419</v>
      </c>
      <c r="AF30" s="387">
        <v>-48</v>
      </c>
      <c r="AG30" s="369">
        <v>11353</v>
      </c>
      <c r="AH30" s="407">
        <f t="shared" si="9"/>
        <v>0.44032414339822074</v>
      </c>
      <c r="AI30" s="411">
        <f t="shared" si="10"/>
        <v>0.34457852549986789</v>
      </c>
      <c r="AK30" s="225" t="s">
        <v>15</v>
      </c>
      <c r="AL30" s="158" t="s">
        <v>36</v>
      </c>
      <c r="AM30" s="383">
        <f>取引基本表!AR27</f>
        <v>0</v>
      </c>
      <c r="AN30" s="407">
        <f t="shared" si="6"/>
        <v>0</v>
      </c>
      <c r="AP30" s="225" t="s">
        <v>15</v>
      </c>
      <c r="AQ30" s="158" t="s">
        <v>36</v>
      </c>
      <c r="AR30" s="386">
        <f>取引基本表!AX27</f>
        <v>11353</v>
      </c>
      <c r="AS30" s="387">
        <f>取引基本表!AY27</f>
        <v>0</v>
      </c>
      <c r="AT30" s="387">
        <f>ABS(取引基本表!BB27)</f>
        <v>0</v>
      </c>
      <c r="AU30" s="388">
        <f t="shared" si="11"/>
        <v>0</v>
      </c>
      <c r="AV30" s="411">
        <v>0</v>
      </c>
      <c r="AW30" s="407">
        <v>1</v>
      </c>
    </row>
    <row r="31" spans="1:49" x14ac:dyDescent="0.2">
      <c r="A31" s="225" t="s">
        <v>16</v>
      </c>
      <c r="B31" s="158" t="s">
        <v>193</v>
      </c>
      <c r="C31" s="405">
        <f t="shared" si="0"/>
        <v>0.96265092809515229</v>
      </c>
      <c r="D31" s="406">
        <f t="shared" si="1"/>
        <v>2.2598870056497176E-3</v>
      </c>
      <c r="E31" s="406">
        <f t="shared" si="1"/>
        <v>1.9706214689265535E-3</v>
      </c>
      <c r="F31" s="406">
        <f t="shared" si="2"/>
        <v>0.34461468926553673</v>
      </c>
      <c r="G31" s="406">
        <f t="shared" si="2"/>
        <v>7.0888135593220339E-2</v>
      </c>
      <c r="H31" s="407">
        <f t="shared" si="3"/>
        <v>2.4361425181798096E-2</v>
      </c>
      <c r="K31" s="225" t="s">
        <v>16</v>
      </c>
      <c r="L31" s="158" t="s">
        <v>193</v>
      </c>
      <c r="M31" s="383">
        <f>取引基本表!AX28</f>
        <v>22196</v>
      </c>
      <c r="N31" s="367">
        <f>ABS(取引基本表!BB28)</f>
        <v>829</v>
      </c>
      <c r="O31" s="411">
        <f t="shared" si="4"/>
        <v>3.7349071904847722E-2</v>
      </c>
      <c r="P31" s="407">
        <f t="shared" si="5"/>
        <v>0.96265092809515229</v>
      </c>
      <c r="R31" s="225" t="s">
        <v>16</v>
      </c>
      <c r="S31" s="158" t="s">
        <v>193</v>
      </c>
      <c r="T31" s="365">
        <f>取引基本表!BD28</f>
        <v>110625</v>
      </c>
      <c r="U31" s="446">
        <f>雇用表!O28</f>
        <v>250</v>
      </c>
      <c r="V31" s="447">
        <f>雇用表!O74</f>
        <v>218</v>
      </c>
      <c r="W31" s="413">
        <f t="shared" si="7"/>
        <v>2.2598870056497176E-3</v>
      </c>
      <c r="X31" s="413">
        <f t="shared" si="8"/>
        <v>1.9706214689265535E-3</v>
      </c>
      <c r="Z31" s="225" t="s">
        <v>16</v>
      </c>
      <c r="AA31" s="48" t="s">
        <v>193</v>
      </c>
      <c r="AB31" s="452">
        <v>7842</v>
      </c>
      <c r="AC31" s="387">
        <v>5702</v>
      </c>
      <c r="AD31" s="387">
        <v>21206</v>
      </c>
      <c r="AE31" s="387">
        <v>3376</v>
      </c>
      <c r="AF31" s="387">
        <v>-3</v>
      </c>
      <c r="AG31" s="369">
        <v>110625</v>
      </c>
      <c r="AH31" s="407">
        <f t="shared" si="9"/>
        <v>0.34461468926553673</v>
      </c>
      <c r="AI31" s="411">
        <f t="shared" si="10"/>
        <v>7.0888135593220339E-2</v>
      </c>
      <c r="AK31" s="225" t="s">
        <v>16</v>
      </c>
      <c r="AL31" s="158" t="s">
        <v>193</v>
      </c>
      <c r="AM31" s="383">
        <f>取引基本表!AR28</f>
        <v>2536</v>
      </c>
      <c r="AN31" s="407">
        <f t="shared" si="6"/>
        <v>2.4361425181798096E-2</v>
      </c>
      <c r="AP31" s="225" t="s">
        <v>16</v>
      </c>
      <c r="AQ31" s="158" t="s">
        <v>193</v>
      </c>
      <c r="AR31" s="386">
        <f>取引基本表!AX28</f>
        <v>22196</v>
      </c>
      <c r="AS31" s="387">
        <f>取引基本表!AY28</f>
        <v>89258</v>
      </c>
      <c r="AT31" s="387">
        <f>ABS(取引基本表!BB28)</f>
        <v>829</v>
      </c>
      <c r="AU31" s="388">
        <f t="shared" si="11"/>
        <v>88429</v>
      </c>
      <c r="AV31" s="411">
        <v>3.3200621348077096E-3</v>
      </c>
      <c r="AW31" s="407">
        <v>0.99667993786519227</v>
      </c>
    </row>
    <row r="32" spans="1:49" x14ac:dyDescent="0.2">
      <c r="A32" s="225" t="s">
        <v>17</v>
      </c>
      <c r="B32" s="158" t="s">
        <v>273</v>
      </c>
      <c r="C32" s="405">
        <f t="shared" si="0"/>
        <v>0.97339246119733924</v>
      </c>
      <c r="D32" s="406">
        <f t="shared" si="1"/>
        <v>3.0542986425339366E-2</v>
      </c>
      <c r="E32" s="406">
        <f t="shared" si="1"/>
        <v>4.6380090497737558E-2</v>
      </c>
      <c r="F32" s="406">
        <f t="shared" si="2"/>
        <v>0.48190045248868779</v>
      </c>
      <c r="G32" s="406">
        <f t="shared" si="2"/>
        <v>0.14027149321266968</v>
      </c>
      <c r="H32" s="407">
        <f t="shared" si="3"/>
        <v>6.9260991940364464E-3</v>
      </c>
      <c r="K32" s="225" t="s">
        <v>17</v>
      </c>
      <c r="L32" s="158" t="s">
        <v>273</v>
      </c>
      <c r="M32" s="383">
        <f>取引基本表!AX29</f>
        <v>1804</v>
      </c>
      <c r="N32" s="367">
        <f>ABS(取引基本表!BB29)</f>
        <v>48</v>
      </c>
      <c r="O32" s="411">
        <f t="shared" si="4"/>
        <v>2.6607538802660754E-2</v>
      </c>
      <c r="P32" s="407">
        <f t="shared" si="5"/>
        <v>0.97339246119733924</v>
      </c>
      <c r="R32" s="225" t="s">
        <v>17</v>
      </c>
      <c r="S32" s="158" t="s">
        <v>273</v>
      </c>
      <c r="T32" s="365">
        <f>取引基本表!BD29</f>
        <v>1768</v>
      </c>
      <c r="U32" s="446">
        <f>雇用表!O29</f>
        <v>54</v>
      </c>
      <c r="V32" s="447">
        <f>雇用表!O75</f>
        <v>82</v>
      </c>
      <c r="W32" s="413">
        <f t="shared" si="7"/>
        <v>3.0542986425339366E-2</v>
      </c>
      <c r="X32" s="413">
        <f t="shared" si="8"/>
        <v>4.6380090497737558E-2</v>
      </c>
      <c r="Z32" s="225" t="s">
        <v>17</v>
      </c>
      <c r="AA32" s="48" t="s">
        <v>273</v>
      </c>
      <c r="AB32" s="452">
        <v>248</v>
      </c>
      <c r="AC32" s="387">
        <v>229</v>
      </c>
      <c r="AD32" s="387">
        <v>381</v>
      </c>
      <c r="AE32" s="387">
        <v>80</v>
      </c>
      <c r="AF32" s="387">
        <v>-86</v>
      </c>
      <c r="AG32" s="369">
        <v>1768</v>
      </c>
      <c r="AH32" s="407">
        <f t="shared" si="9"/>
        <v>0.48190045248868779</v>
      </c>
      <c r="AI32" s="411">
        <f t="shared" si="10"/>
        <v>0.14027149321266968</v>
      </c>
      <c r="AK32" s="225" t="s">
        <v>17</v>
      </c>
      <c r="AL32" s="158" t="s">
        <v>273</v>
      </c>
      <c r="AM32" s="383">
        <f>取引基本表!AR29</f>
        <v>721</v>
      </c>
      <c r="AN32" s="407">
        <f t="shared" si="6"/>
        <v>6.9260991940364464E-3</v>
      </c>
      <c r="AP32" s="225" t="s">
        <v>17</v>
      </c>
      <c r="AQ32" s="158" t="s">
        <v>273</v>
      </c>
      <c r="AR32" s="386">
        <f>取引基本表!AX29</f>
        <v>1804</v>
      </c>
      <c r="AS32" s="387">
        <f>取引基本表!AY29</f>
        <v>12</v>
      </c>
      <c r="AT32" s="387">
        <f>ABS(取引基本表!BB29)</f>
        <v>48</v>
      </c>
      <c r="AU32" s="388">
        <f t="shared" si="11"/>
        <v>-36</v>
      </c>
      <c r="AV32" s="411">
        <v>2.6249531258370389E-4</v>
      </c>
      <c r="AW32" s="407">
        <v>0.99973750468741629</v>
      </c>
    </row>
    <row r="33" spans="1:49" x14ac:dyDescent="0.2">
      <c r="A33" s="225" t="s">
        <v>18</v>
      </c>
      <c r="B33" s="158" t="s">
        <v>274</v>
      </c>
      <c r="C33" s="405">
        <f t="shared" si="0"/>
        <v>0.73613503272476755</v>
      </c>
      <c r="D33" s="406">
        <f t="shared" si="1"/>
        <v>0.11583372255955161</v>
      </c>
      <c r="E33" s="406">
        <f t="shared" si="1"/>
        <v>0.11116300794021486</v>
      </c>
      <c r="F33" s="406">
        <f t="shared" si="2"/>
        <v>0.64409154600653895</v>
      </c>
      <c r="G33" s="406">
        <f t="shared" si="2"/>
        <v>0.507239607659972</v>
      </c>
      <c r="H33" s="407">
        <f t="shared" si="3"/>
        <v>1.0278677028597778E-3</v>
      </c>
      <c r="K33" s="225" t="s">
        <v>18</v>
      </c>
      <c r="L33" s="158" t="s">
        <v>274</v>
      </c>
      <c r="M33" s="383">
        <f>取引基本表!AX30</f>
        <v>2903</v>
      </c>
      <c r="N33" s="367">
        <f>ABS(取引基本表!BB30)</f>
        <v>766</v>
      </c>
      <c r="O33" s="411">
        <f t="shared" si="4"/>
        <v>0.26386496727523251</v>
      </c>
      <c r="P33" s="407">
        <f t="shared" si="5"/>
        <v>0.73613503272476755</v>
      </c>
      <c r="R33" s="225" t="s">
        <v>18</v>
      </c>
      <c r="S33" s="158" t="s">
        <v>274</v>
      </c>
      <c r="T33" s="365">
        <f>取引基本表!BD30</f>
        <v>2141</v>
      </c>
      <c r="U33" s="446">
        <f>雇用表!O30</f>
        <v>248</v>
      </c>
      <c r="V33" s="447">
        <f>雇用表!O76</f>
        <v>238</v>
      </c>
      <c r="W33" s="413">
        <f t="shared" si="7"/>
        <v>0.11583372255955161</v>
      </c>
      <c r="X33" s="413">
        <f t="shared" si="8"/>
        <v>0.11116300794021486</v>
      </c>
      <c r="Z33" s="225" t="s">
        <v>18</v>
      </c>
      <c r="AA33" s="48" t="s">
        <v>274</v>
      </c>
      <c r="AB33" s="452">
        <v>1086</v>
      </c>
      <c r="AC33" s="387">
        <v>77</v>
      </c>
      <c r="AD33" s="387">
        <v>174</v>
      </c>
      <c r="AE33" s="387">
        <v>42</v>
      </c>
      <c r="AF33" s="387">
        <v>0</v>
      </c>
      <c r="AG33" s="369">
        <v>2141</v>
      </c>
      <c r="AH33" s="407">
        <f t="shared" si="9"/>
        <v>0.64409154600653895</v>
      </c>
      <c r="AI33" s="411">
        <f t="shared" si="10"/>
        <v>0.507239607659972</v>
      </c>
      <c r="AK33" s="225" t="s">
        <v>18</v>
      </c>
      <c r="AL33" s="158" t="s">
        <v>274</v>
      </c>
      <c r="AM33" s="383">
        <f>取引基本表!AR30</f>
        <v>107</v>
      </c>
      <c r="AN33" s="407">
        <f t="shared" si="6"/>
        <v>1.0278677028597778E-3</v>
      </c>
      <c r="AP33" s="225" t="s">
        <v>18</v>
      </c>
      <c r="AQ33" s="158" t="s">
        <v>274</v>
      </c>
      <c r="AR33" s="386">
        <f>取引基本表!AX30</f>
        <v>2903</v>
      </c>
      <c r="AS33" s="387">
        <f>取引基本表!AY30</f>
        <v>4</v>
      </c>
      <c r="AT33" s="387">
        <f>ABS(取引基本表!BB30)</f>
        <v>766</v>
      </c>
      <c r="AU33" s="388">
        <f t="shared" si="11"/>
        <v>-762</v>
      </c>
      <c r="AV33" s="411">
        <v>7.2791995281517016E-2</v>
      </c>
      <c r="AW33" s="407">
        <v>0.92720800471848297</v>
      </c>
    </row>
    <row r="34" spans="1:49" x14ac:dyDescent="0.2">
      <c r="A34" s="225" t="s">
        <v>19</v>
      </c>
      <c r="B34" s="158" t="s">
        <v>275</v>
      </c>
      <c r="C34" s="405">
        <f t="shared" si="0"/>
        <v>0.16452089215864052</v>
      </c>
      <c r="D34" s="406">
        <f t="shared" si="1"/>
        <v>0.35882691201840139</v>
      </c>
      <c r="E34" s="406">
        <f t="shared" si="1"/>
        <v>0.25177304964539005</v>
      </c>
      <c r="F34" s="406">
        <f t="shared" si="2"/>
        <v>0.6985815602836879</v>
      </c>
      <c r="G34" s="406">
        <f t="shared" si="2"/>
        <v>0.42495687176538238</v>
      </c>
      <c r="H34" s="407">
        <f t="shared" si="3"/>
        <v>0.1722879182316833</v>
      </c>
      <c r="K34" s="225" t="s">
        <v>19</v>
      </c>
      <c r="L34" s="158" t="s">
        <v>275</v>
      </c>
      <c r="M34" s="383">
        <f>取引基本表!AX31</f>
        <v>38603</v>
      </c>
      <c r="N34" s="367">
        <f>ABS(取引基本表!BB31)</f>
        <v>32252</v>
      </c>
      <c r="O34" s="411">
        <f t="shared" si="4"/>
        <v>0.83547910784135948</v>
      </c>
      <c r="P34" s="407">
        <f t="shared" si="5"/>
        <v>0.16452089215864052</v>
      </c>
      <c r="R34" s="225" t="s">
        <v>19</v>
      </c>
      <c r="S34" s="158" t="s">
        <v>275</v>
      </c>
      <c r="T34" s="365">
        <f>取引基本表!BD31</f>
        <v>10434</v>
      </c>
      <c r="U34" s="446">
        <f>雇用表!O31</f>
        <v>3744</v>
      </c>
      <c r="V34" s="447">
        <f>雇用表!O77</f>
        <v>2627</v>
      </c>
      <c r="W34" s="413">
        <f t="shared" si="7"/>
        <v>0.35882691201840139</v>
      </c>
      <c r="X34" s="413">
        <f t="shared" si="8"/>
        <v>0.25177304964539005</v>
      </c>
      <c r="Z34" s="225" t="s">
        <v>19</v>
      </c>
      <c r="AA34" s="48" t="s">
        <v>275</v>
      </c>
      <c r="AB34" s="452">
        <v>4434</v>
      </c>
      <c r="AC34" s="387">
        <v>1416</v>
      </c>
      <c r="AD34" s="387">
        <v>991</v>
      </c>
      <c r="AE34" s="387">
        <v>454</v>
      </c>
      <c r="AF34" s="387">
        <v>-6</v>
      </c>
      <c r="AG34" s="369">
        <v>10434</v>
      </c>
      <c r="AH34" s="407">
        <f t="shared" si="9"/>
        <v>0.6985815602836879</v>
      </c>
      <c r="AI34" s="411">
        <f t="shared" si="10"/>
        <v>0.42495687176538238</v>
      </c>
      <c r="AK34" s="225" t="s">
        <v>19</v>
      </c>
      <c r="AL34" s="158" t="s">
        <v>275</v>
      </c>
      <c r="AM34" s="383">
        <f>取引基本表!AR31</f>
        <v>17935</v>
      </c>
      <c r="AN34" s="407">
        <f t="shared" si="6"/>
        <v>0.1722879182316833</v>
      </c>
      <c r="AP34" s="225" t="s">
        <v>19</v>
      </c>
      <c r="AQ34" s="158" t="s">
        <v>275</v>
      </c>
      <c r="AR34" s="386">
        <f>取引基本表!AX31</f>
        <v>38603</v>
      </c>
      <c r="AS34" s="387">
        <f>取引基本表!AY31</f>
        <v>4083</v>
      </c>
      <c r="AT34" s="387">
        <f>ABS(取引基本表!BB31)</f>
        <v>32252</v>
      </c>
      <c r="AU34" s="388">
        <f t="shared" si="11"/>
        <v>-28169</v>
      </c>
      <c r="AV34" s="411">
        <v>0.56941832909614032</v>
      </c>
      <c r="AW34" s="407">
        <v>0.43058167090385968</v>
      </c>
    </row>
    <row r="35" spans="1:49" x14ac:dyDescent="0.2">
      <c r="A35" s="225" t="s">
        <v>20</v>
      </c>
      <c r="B35" s="158" t="s">
        <v>37</v>
      </c>
      <c r="C35" s="405">
        <f t="shared" si="0"/>
        <v>0.4086737714624038</v>
      </c>
      <c r="D35" s="406">
        <f t="shared" si="1"/>
        <v>5.9932088285229203E-2</v>
      </c>
      <c r="E35" s="406">
        <f t="shared" si="1"/>
        <v>5.2631578947368418E-2</v>
      </c>
      <c r="F35" s="406">
        <f t="shared" si="2"/>
        <v>0.64261460101867574</v>
      </c>
      <c r="G35" s="406">
        <f t="shared" si="2"/>
        <v>0.3140916808149406</v>
      </c>
      <c r="H35" s="407">
        <f t="shared" si="3"/>
        <v>6.449629679439764E-2</v>
      </c>
      <c r="K35" s="225" t="s">
        <v>20</v>
      </c>
      <c r="L35" s="158" t="s">
        <v>37</v>
      </c>
      <c r="M35" s="383">
        <f>取引基本表!AX32</f>
        <v>13512</v>
      </c>
      <c r="N35" s="367">
        <f>ABS(取引基本表!BB32)</f>
        <v>7990</v>
      </c>
      <c r="O35" s="411">
        <f t="shared" si="4"/>
        <v>0.5913262285375962</v>
      </c>
      <c r="P35" s="407">
        <f t="shared" si="5"/>
        <v>0.4086737714624038</v>
      </c>
      <c r="R35" s="225" t="s">
        <v>20</v>
      </c>
      <c r="S35" s="158" t="s">
        <v>37</v>
      </c>
      <c r="T35" s="365">
        <f>取引基本表!BD32</f>
        <v>5890</v>
      </c>
      <c r="U35" s="446">
        <f>雇用表!O32</f>
        <v>353</v>
      </c>
      <c r="V35" s="447">
        <f>雇用表!O78</f>
        <v>310</v>
      </c>
      <c r="W35" s="413">
        <f t="shared" si="7"/>
        <v>5.9932088285229203E-2</v>
      </c>
      <c r="X35" s="413">
        <f t="shared" si="8"/>
        <v>5.2631578947368418E-2</v>
      </c>
      <c r="Z35" s="225" t="s">
        <v>20</v>
      </c>
      <c r="AA35" s="48" t="s">
        <v>37</v>
      </c>
      <c r="AB35" s="452">
        <v>1850</v>
      </c>
      <c r="AC35" s="387">
        <v>1466</v>
      </c>
      <c r="AD35" s="387">
        <v>435</v>
      </c>
      <c r="AE35" s="387">
        <v>122</v>
      </c>
      <c r="AF35" s="387">
        <v>-88</v>
      </c>
      <c r="AG35" s="369">
        <v>5890</v>
      </c>
      <c r="AH35" s="407">
        <f t="shared" si="9"/>
        <v>0.64261460101867574</v>
      </c>
      <c r="AI35" s="411">
        <f t="shared" si="10"/>
        <v>0.3140916808149406</v>
      </c>
      <c r="AK35" s="225" t="s">
        <v>20</v>
      </c>
      <c r="AL35" s="158" t="s">
        <v>37</v>
      </c>
      <c r="AM35" s="383">
        <f>取引基本表!AR32</f>
        <v>6714</v>
      </c>
      <c r="AN35" s="407">
        <f t="shared" si="6"/>
        <v>6.449629679439764E-2</v>
      </c>
      <c r="AP35" s="225" t="s">
        <v>20</v>
      </c>
      <c r="AQ35" s="158" t="s">
        <v>37</v>
      </c>
      <c r="AR35" s="386">
        <f>取引基本表!AX32</f>
        <v>13512</v>
      </c>
      <c r="AS35" s="387">
        <f>取引基本表!AY32</f>
        <v>368</v>
      </c>
      <c r="AT35" s="387">
        <f>ABS(取引基本表!BB32)</f>
        <v>7990</v>
      </c>
      <c r="AU35" s="388">
        <f t="shared" si="11"/>
        <v>-7622</v>
      </c>
      <c r="AV35" s="411">
        <v>0.14958058191588852</v>
      </c>
      <c r="AW35" s="407">
        <v>0.85041941808411148</v>
      </c>
    </row>
    <row r="36" spans="1:49" x14ac:dyDescent="0.2">
      <c r="A36" s="225" t="s">
        <v>21</v>
      </c>
      <c r="B36" s="158" t="s">
        <v>38</v>
      </c>
      <c r="C36" s="405">
        <f t="shared" si="0"/>
        <v>0.74689610106730564</v>
      </c>
      <c r="D36" s="406">
        <f t="shared" si="1"/>
        <v>1.0468159348647864E-2</v>
      </c>
      <c r="E36" s="406">
        <f t="shared" si="1"/>
        <v>4.1291072986333237E-3</v>
      </c>
      <c r="F36" s="406">
        <f t="shared" si="2"/>
        <v>0.88601337598138996</v>
      </c>
      <c r="G36" s="406">
        <f t="shared" si="2"/>
        <v>1.5876708345449259E-2</v>
      </c>
      <c r="H36" s="407">
        <f t="shared" si="3"/>
        <v>4.3132018559256094E-2</v>
      </c>
      <c r="K36" s="225" t="s">
        <v>21</v>
      </c>
      <c r="L36" s="158" t="s">
        <v>38</v>
      </c>
      <c r="M36" s="383">
        <f>取引基本表!AX33</f>
        <v>22955</v>
      </c>
      <c r="N36" s="367">
        <f>ABS(取引基本表!BB33)</f>
        <v>5810</v>
      </c>
      <c r="O36" s="411">
        <f t="shared" si="4"/>
        <v>0.25310389893269442</v>
      </c>
      <c r="P36" s="407">
        <f t="shared" si="5"/>
        <v>0.74689610106730564</v>
      </c>
      <c r="R36" s="225" t="s">
        <v>21</v>
      </c>
      <c r="S36" s="158" t="s">
        <v>38</v>
      </c>
      <c r="T36" s="365">
        <f>取引基本表!BD33</f>
        <v>17195</v>
      </c>
      <c r="U36" s="446">
        <f>雇用表!O33</f>
        <v>180</v>
      </c>
      <c r="V36" s="447">
        <f>雇用表!O79</f>
        <v>71</v>
      </c>
      <c r="W36" s="413">
        <f t="shared" si="7"/>
        <v>1.0468159348647864E-2</v>
      </c>
      <c r="X36" s="413">
        <f t="shared" si="8"/>
        <v>4.1291072986333237E-3</v>
      </c>
      <c r="Z36" s="225" t="s">
        <v>21</v>
      </c>
      <c r="AA36" s="48" t="s">
        <v>38</v>
      </c>
      <c r="AB36" s="452">
        <v>273</v>
      </c>
      <c r="AC36" s="387">
        <v>8008</v>
      </c>
      <c r="AD36" s="387">
        <v>6171</v>
      </c>
      <c r="AE36" s="387">
        <v>784</v>
      </c>
      <c r="AF36" s="387">
        <v>-1</v>
      </c>
      <c r="AG36" s="369">
        <v>17195</v>
      </c>
      <c r="AH36" s="407">
        <f>SUM(AB36:AF36)/AG36</f>
        <v>0.88601337598138996</v>
      </c>
      <c r="AI36" s="411">
        <f>AB36/AG36</f>
        <v>1.5876708345449259E-2</v>
      </c>
      <c r="AK36" s="225" t="s">
        <v>21</v>
      </c>
      <c r="AL36" s="158" t="s">
        <v>38</v>
      </c>
      <c r="AM36" s="383">
        <f>取引基本表!AR33</f>
        <v>4490</v>
      </c>
      <c r="AN36" s="407">
        <f t="shared" si="6"/>
        <v>4.3132018559256094E-2</v>
      </c>
      <c r="AP36" s="225" t="s">
        <v>21</v>
      </c>
      <c r="AQ36" s="158" t="s">
        <v>38</v>
      </c>
      <c r="AR36" s="386">
        <f>取引基本表!AX33</f>
        <v>22955</v>
      </c>
      <c r="AS36" s="387">
        <f>取引基本表!AY33</f>
        <v>50</v>
      </c>
      <c r="AT36" s="387">
        <f>ABS(取引基本表!BB33)</f>
        <v>5810</v>
      </c>
      <c r="AU36" s="388">
        <f t="shared" si="11"/>
        <v>-5760</v>
      </c>
      <c r="AV36" s="411">
        <v>6.3278791478513889E-3</v>
      </c>
      <c r="AW36" s="407">
        <v>0.99367212085214862</v>
      </c>
    </row>
    <row r="37" spans="1:49" x14ac:dyDescent="0.2">
      <c r="A37" s="225" t="s">
        <v>22</v>
      </c>
      <c r="B37" s="158" t="s">
        <v>378</v>
      </c>
      <c r="C37" s="405">
        <f t="shared" si="0"/>
        <v>0.19184325518019074</v>
      </c>
      <c r="D37" s="406">
        <f t="shared" si="1"/>
        <v>8.7589764337008186E-2</v>
      </c>
      <c r="E37" s="406">
        <f t="shared" si="1"/>
        <v>8.1420046525740877E-2</v>
      </c>
      <c r="F37" s="406">
        <f t="shared" si="2"/>
        <v>0.69485182562961467</v>
      </c>
      <c r="G37" s="406">
        <f t="shared" si="2"/>
        <v>0.41984423991099423</v>
      </c>
      <c r="H37" s="407">
        <f t="shared" si="3"/>
        <v>5.2046609477516596E-2</v>
      </c>
      <c r="K37" s="225" t="s">
        <v>22</v>
      </c>
      <c r="L37" s="158" t="s">
        <v>378</v>
      </c>
      <c r="M37" s="383">
        <f>取引基本表!AX34</f>
        <v>21283</v>
      </c>
      <c r="N37" s="367">
        <f>ABS(取引基本表!BB34)</f>
        <v>17200</v>
      </c>
      <c r="O37" s="411">
        <f t="shared" si="4"/>
        <v>0.80815674481980926</v>
      </c>
      <c r="P37" s="407">
        <f t="shared" si="5"/>
        <v>0.19184325518019074</v>
      </c>
      <c r="R37" s="225" t="s">
        <v>22</v>
      </c>
      <c r="S37" s="158" t="s">
        <v>378</v>
      </c>
      <c r="T37" s="365">
        <f>取引基本表!BD34</f>
        <v>9887</v>
      </c>
      <c r="U37" s="446">
        <f>雇用表!O34</f>
        <v>866</v>
      </c>
      <c r="V37" s="447">
        <f>雇用表!O80</f>
        <v>805</v>
      </c>
      <c r="W37" s="413">
        <f t="shared" si="7"/>
        <v>8.7589764337008186E-2</v>
      </c>
      <c r="X37" s="413">
        <f t="shared" si="8"/>
        <v>8.1420046525740877E-2</v>
      </c>
      <c r="Z37" s="225" t="s">
        <v>22</v>
      </c>
      <c r="AA37" s="48" t="s">
        <v>378</v>
      </c>
      <c r="AB37" s="452">
        <v>4151</v>
      </c>
      <c r="AC37" s="387">
        <v>1035</v>
      </c>
      <c r="AD37" s="387">
        <v>937</v>
      </c>
      <c r="AE37" s="387">
        <v>780</v>
      </c>
      <c r="AF37" s="387">
        <v>-33</v>
      </c>
      <c r="AG37" s="369">
        <v>9887</v>
      </c>
      <c r="AH37" s="407">
        <f t="shared" si="9"/>
        <v>0.69485182562961467</v>
      </c>
      <c r="AI37" s="411">
        <f t="shared" si="10"/>
        <v>0.41984423991099423</v>
      </c>
      <c r="AK37" s="225" t="s">
        <v>22</v>
      </c>
      <c r="AL37" s="158" t="s">
        <v>378</v>
      </c>
      <c r="AM37" s="383">
        <f>取引基本表!AR34</f>
        <v>5418</v>
      </c>
      <c r="AN37" s="407">
        <f t="shared" si="6"/>
        <v>5.2046609477516596E-2</v>
      </c>
      <c r="AP37" s="225" t="s">
        <v>22</v>
      </c>
      <c r="AQ37" s="158" t="s">
        <v>378</v>
      </c>
      <c r="AR37" s="386">
        <f>取引基本表!AX34</f>
        <v>21283</v>
      </c>
      <c r="AS37" s="387">
        <f>取引基本表!AY34</f>
        <v>5804</v>
      </c>
      <c r="AT37" s="387">
        <f>ABS(取引基本表!BB34)</f>
        <v>17200</v>
      </c>
      <c r="AU37" s="388">
        <f t="shared" si="11"/>
        <v>-11396</v>
      </c>
      <c r="AV37" s="411">
        <v>0.42821641302313979</v>
      </c>
      <c r="AW37" s="407">
        <v>0.57178358697686016</v>
      </c>
    </row>
    <row r="38" spans="1:49" x14ac:dyDescent="0.2">
      <c r="A38" s="225" t="s">
        <v>23</v>
      </c>
      <c r="B38" s="158" t="s">
        <v>194</v>
      </c>
      <c r="C38" s="405">
        <f t="shared" si="0"/>
        <v>3.8450184501845008E-2</v>
      </c>
      <c r="D38" s="406">
        <f t="shared" si="1"/>
        <v>5.6451612903225805E-2</v>
      </c>
      <c r="E38" s="406">
        <f t="shared" si="1"/>
        <v>4.7043010752688172E-2</v>
      </c>
      <c r="F38" s="406">
        <f t="shared" si="2"/>
        <v>0.56854838709677424</v>
      </c>
      <c r="G38" s="406">
        <f t="shared" si="2"/>
        <v>0.35618279569892475</v>
      </c>
      <c r="H38" s="407">
        <f t="shared" si="3"/>
        <v>4.5927434461426143E-2</v>
      </c>
      <c r="K38" s="225" t="s">
        <v>23</v>
      </c>
      <c r="L38" s="158" t="s">
        <v>194</v>
      </c>
      <c r="M38" s="383">
        <f>取引基本表!AX35</f>
        <v>13550</v>
      </c>
      <c r="N38" s="367">
        <f>ABS(取引基本表!BB35)</f>
        <v>13029</v>
      </c>
      <c r="O38" s="411">
        <f t="shared" si="4"/>
        <v>0.96154981549815499</v>
      </c>
      <c r="P38" s="407">
        <f t="shared" si="5"/>
        <v>3.8450184501845008E-2</v>
      </c>
      <c r="R38" s="225" t="s">
        <v>23</v>
      </c>
      <c r="S38" s="158" t="s">
        <v>194</v>
      </c>
      <c r="T38" s="365">
        <f>取引基本表!BD35</f>
        <v>744</v>
      </c>
      <c r="U38" s="446">
        <f>雇用表!O35</f>
        <v>42</v>
      </c>
      <c r="V38" s="447">
        <f>雇用表!O81</f>
        <v>35</v>
      </c>
      <c r="W38" s="413">
        <f t="shared" si="7"/>
        <v>5.6451612903225805E-2</v>
      </c>
      <c r="X38" s="413">
        <f t="shared" si="8"/>
        <v>4.7043010752688172E-2</v>
      </c>
      <c r="Z38" s="225" t="s">
        <v>23</v>
      </c>
      <c r="AA38" s="48" t="s">
        <v>194</v>
      </c>
      <c r="AB38" s="452">
        <v>265</v>
      </c>
      <c r="AC38" s="387">
        <v>72</v>
      </c>
      <c r="AD38" s="387">
        <v>63</v>
      </c>
      <c r="AE38" s="387">
        <v>23</v>
      </c>
      <c r="AF38" s="387">
        <v>0</v>
      </c>
      <c r="AG38" s="369">
        <v>744</v>
      </c>
      <c r="AH38" s="407">
        <f t="shared" si="9"/>
        <v>0.56854838709677424</v>
      </c>
      <c r="AI38" s="411">
        <f t="shared" si="10"/>
        <v>0.35618279569892475</v>
      </c>
      <c r="AK38" s="225" t="s">
        <v>23</v>
      </c>
      <c r="AL38" s="158" t="s">
        <v>194</v>
      </c>
      <c r="AM38" s="383">
        <f>取引基本表!AR35</f>
        <v>4781</v>
      </c>
      <c r="AN38" s="407">
        <f t="shared" si="6"/>
        <v>4.5927434461426143E-2</v>
      </c>
      <c r="AP38" s="225" t="s">
        <v>23</v>
      </c>
      <c r="AQ38" s="158" t="s">
        <v>194</v>
      </c>
      <c r="AR38" s="386">
        <f>取引基本表!AX35</f>
        <v>13550</v>
      </c>
      <c r="AS38" s="387">
        <f>取引基本表!AY35</f>
        <v>223</v>
      </c>
      <c r="AT38" s="387">
        <f>ABS(取引基本表!BB35)</f>
        <v>13029</v>
      </c>
      <c r="AU38" s="388">
        <f t="shared" si="11"/>
        <v>-12806</v>
      </c>
      <c r="AV38" s="411">
        <v>0.57331716017527301</v>
      </c>
      <c r="AW38" s="407">
        <v>0.42668283982472699</v>
      </c>
    </row>
    <row r="39" spans="1:49" x14ac:dyDescent="0.2">
      <c r="A39" s="225" t="s">
        <v>24</v>
      </c>
      <c r="B39" s="158" t="s">
        <v>39</v>
      </c>
      <c r="C39" s="405">
        <f t="shared" si="0"/>
        <v>1</v>
      </c>
      <c r="D39" s="406">
        <f t="shared" si="1"/>
        <v>7.4053452115812921E-2</v>
      </c>
      <c r="E39" s="406">
        <f t="shared" si="1"/>
        <v>9.3819599109131402E-2</v>
      </c>
      <c r="F39" s="406">
        <f t="shared" si="2"/>
        <v>0.70211581291759462</v>
      </c>
      <c r="G39" s="406">
        <f t="shared" si="2"/>
        <v>0.35147550111358572</v>
      </c>
      <c r="H39" s="407">
        <f t="shared" si="3"/>
        <v>4.1114708114391111E-3</v>
      </c>
      <c r="K39" s="225" t="s">
        <v>24</v>
      </c>
      <c r="L39" s="158" t="s">
        <v>39</v>
      </c>
      <c r="M39" s="383">
        <f>取引基本表!AX36</f>
        <v>7184</v>
      </c>
      <c r="N39" s="367">
        <f>ABS(取引基本表!BB36)</f>
        <v>0</v>
      </c>
      <c r="O39" s="411">
        <f t="shared" si="4"/>
        <v>0</v>
      </c>
      <c r="P39" s="407">
        <f t="shared" si="5"/>
        <v>1</v>
      </c>
      <c r="R39" s="225" t="s">
        <v>24</v>
      </c>
      <c r="S39" s="158" t="s">
        <v>39</v>
      </c>
      <c r="T39" s="365">
        <f>取引基本表!BD36</f>
        <v>7184</v>
      </c>
      <c r="U39" s="446">
        <f>雇用表!O36</f>
        <v>532</v>
      </c>
      <c r="V39" s="447">
        <f>雇用表!O82</f>
        <v>674</v>
      </c>
      <c r="W39" s="413">
        <f t="shared" si="7"/>
        <v>7.4053452115812921E-2</v>
      </c>
      <c r="X39" s="413">
        <f t="shared" si="8"/>
        <v>9.3819599109131402E-2</v>
      </c>
      <c r="Z39" s="225" t="s">
        <v>24</v>
      </c>
      <c r="AA39" s="48" t="s">
        <v>39</v>
      </c>
      <c r="AB39" s="452">
        <v>2525</v>
      </c>
      <c r="AC39" s="387">
        <v>0</v>
      </c>
      <c r="AD39" s="387">
        <v>2508</v>
      </c>
      <c r="AE39" s="387">
        <v>11</v>
      </c>
      <c r="AF39" s="387">
        <v>0</v>
      </c>
      <c r="AG39" s="369">
        <v>7184</v>
      </c>
      <c r="AH39" s="407">
        <f t="shared" si="9"/>
        <v>0.70211581291759462</v>
      </c>
      <c r="AI39" s="411">
        <f t="shared" si="10"/>
        <v>0.35147550111358572</v>
      </c>
      <c r="AK39" s="225" t="s">
        <v>24</v>
      </c>
      <c r="AL39" s="158" t="s">
        <v>39</v>
      </c>
      <c r="AM39" s="383">
        <f>取引基本表!AR36</f>
        <v>428</v>
      </c>
      <c r="AN39" s="407">
        <f t="shared" si="6"/>
        <v>4.1114708114391111E-3</v>
      </c>
      <c r="AP39" s="225" t="s">
        <v>24</v>
      </c>
      <c r="AQ39" s="158" t="s">
        <v>39</v>
      </c>
      <c r="AR39" s="386">
        <f>取引基本表!AX36</f>
        <v>7184</v>
      </c>
      <c r="AS39" s="387">
        <f>取引基本表!AY36</f>
        <v>0</v>
      </c>
      <c r="AT39" s="387">
        <f>ABS(取引基本表!BB36)</f>
        <v>0</v>
      </c>
      <c r="AU39" s="388">
        <f t="shared" si="11"/>
        <v>0</v>
      </c>
      <c r="AV39" s="411">
        <v>0</v>
      </c>
      <c r="AW39" s="407">
        <v>1</v>
      </c>
    </row>
    <row r="40" spans="1:49" x14ac:dyDescent="0.2">
      <c r="A40" s="225" t="s">
        <v>25</v>
      </c>
      <c r="B40" s="158" t="s">
        <v>40</v>
      </c>
      <c r="C40" s="405">
        <f t="shared" si="0"/>
        <v>0.87072171446580526</v>
      </c>
      <c r="D40" s="406">
        <f t="shared" si="1"/>
        <v>7.6590880223548832E-2</v>
      </c>
      <c r="E40" s="406">
        <f t="shared" si="1"/>
        <v>4.8520259113425633E-2</v>
      </c>
      <c r="F40" s="406">
        <f t="shared" si="2"/>
        <v>0.71084719928870821</v>
      </c>
      <c r="G40" s="406">
        <f t="shared" si="2"/>
        <v>0.51632160548710782</v>
      </c>
      <c r="H40" s="407">
        <f t="shared" si="3"/>
        <v>3.2209723436344248E-2</v>
      </c>
      <c r="K40" s="225" t="s">
        <v>25</v>
      </c>
      <c r="L40" s="158" t="s">
        <v>40</v>
      </c>
      <c r="M40" s="383">
        <f>取引基本表!AX37</f>
        <v>15865</v>
      </c>
      <c r="N40" s="367">
        <f>ABS(取引基本表!BB37)</f>
        <v>2051</v>
      </c>
      <c r="O40" s="411">
        <f t="shared" si="4"/>
        <v>0.12927828553419476</v>
      </c>
      <c r="P40" s="407">
        <f t="shared" si="5"/>
        <v>0.87072171446580526</v>
      </c>
      <c r="R40" s="225" t="s">
        <v>25</v>
      </c>
      <c r="S40" s="158" t="s">
        <v>40</v>
      </c>
      <c r="T40" s="365">
        <f>取引基本表!BD37</f>
        <v>15746</v>
      </c>
      <c r="U40" s="446">
        <f>雇用表!O37</f>
        <v>1206</v>
      </c>
      <c r="V40" s="447">
        <f>雇用表!O83</f>
        <v>764</v>
      </c>
      <c r="W40" s="413">
        <f t="shared" si="7"/>
        <v>7.6590880223548832E-2</v>
      </c>
      <c r="X40" s="413">
        <f t="shared" si="8"/>
        <v>4.8520259113425633E-2</v>
      </c>
      <c r="Z40" s="225" t="s">
        <v>25</v>
      </c>
      <c r="AA40" s="48" t="s">
        <v>40</v>
      </c>
      <c r="AB40" s="452">
        <v>8130</v>
      </c>
      <c r="AC40" s="387">
        <v>291</v>
      </c>
      <c r="AD40" s="387">
        <v>2621</v>
      </c>
      <c r="AE40" s="387">
        <v>197</v>
      </c>
      <c r="AF40" s="387">
        <v>-46</v>
      </c>
      <c r="AG40" s="369">
        <v>15746</v>
      </c>
      <c r="AH40" s="407">
        <f t="shared" si="9"/>
        <v>0.71084719928870821</v>
      </c>
      <c r="AI40" s="411">
        <f t="shared" si="10"/>
        <v>0.51632160548710782</v>
      </c>
      <c r="AK40" s="225" t="s">
        <v>25</v>
      </c>
      <c r="AL40" s="158" t="s">
        <v>40</v>
      </c>
      <c r="AM40" s="383">
        <f>取引基本表!AR37</f>
        <v>3353</v>
      </c>
      <c r="AN40" s="407">
        <f t="shared" si="6"/>
        <v>3.2209723436344248E-2</v>
      </c>
      <c r="AP40" s="225" t="s">
        <v>25</v>
      </c>
      <c r="AQ40" s="158" t="s">
        <v>40</v>
      </c>
      <c r="AR40" s="386">
        <f>取引基本表!AX37</f>
        <v>15865</v>
      </c>
      <c r="AS40" s="387">
        <f>取引基本表!AY37</f>
        <v>1932</v>
      </c>
      <c r="AT40" s="387">
        <f>ABS(取引基本表!BB37)</f>
        <v>2051</v>
      </c>
      <c r="AU40" s="388">
        <f t="shared" si="11"/>
        <v>-119</v>
      </c>
      <c r="AV40" s="411">
        <v>0.13187533136804414</v>
      </c>
      <c r="AW40" s="407">
        <v>0.86812466863195592</v>
      </c>
    </row>
    <row r="41" spans="1:49" x14ac:dyDescent="0.2">
      <c r="A41" s="225" t="s">
        <v>26</v>
      </c>
      <c r="B41" s="158" t="s">
        <v>277</v>
      </c>
      <c r="C41" s="405">
        <f t="shared" si="0"/>
        <v>0.84583808437856334</v>
      </c>
      <c r="D41" s="406">
        <f t="shared" si="1"/>
        <v>0.14515911845235424</v>
      </c>
      <c r="E41" s="406">
        <f t="shared" si="1"/>
        <v>0.14242111405359306</v>
      </c>
      <c r="F41" s="406">
        <f t="shared" si="2"/>
        <v>0.54692759998204588</v>
      </c>
      <c r="G41" s="406">
        <f t="shared" si="2"/>
        <v>0.44301808878315901</v>
      </c>
      <c r="H41" s="407">
        <f t="shared" si="3"/>
        <v>7.1326333586297655E-2</v>
      </c>
      <c r="K41" s="225" t="s">
        <v>26</v>
      </c>
      <c r="L41" s="158" t="s">
        <v>277</v>
      </c>
      <c r="M41" s="383">
        <f>取引基本表!AX38</f>
        <v>26310</v>
      </c>
      <c r="N41" s="367">
        <f>ABS(取引基本表!BB38)</f>
        <v>4056</v>
      </c>
      <c r="O41" s="411">
        <f t="shared" si="4"/>
        <v>0.15416191562143672</v>
      </c>
      <c r="P41" s="407">
        <f t="shared" si="5"/>
        <v>0.84583808437856334</v>
      </c>
      <c r="R41" s="225" t="s">
        <v>26</v>
      </c>
      <c r="S41" s="158" t="s">
        <v>277</v>
      </c>
      <c r="T41" s="365">
        <f>取引基本表!BD38</f>
        <v>22279</v>
      </c>
      <c r="U41" s="446">
        <f>雇用表!O38</f>
        <v>3234</v>
      </c>
      <c r="V41" s="447">
        <f>雇用表!O84</f>
        <v>3173</v>
      </c>
      <c r="W41" s="413">
        <f t="shared" si="7"/>
        <v>0.14515911845235424</v>
      </c>
      <c r="X41" s="413">
        <f t="shared" si="8"/>
        <v>0.14242111405359306</v>
      </c>
      <c r="Z41" s="225" t="s">
        <v>26</v>
      </c>
      <c r="AA41" s="48" t="s">
        <v>277</v>
      </c>
      <c r="AB41" s="452">
        <v>9870</v>
      </c>
      <c r="AC41" s="387">
        <v>830</v>
      </c>
      <c r="AD41" s="387">
        <v>1456</v>
      </c>
      <c r="AE41" s="387">
        <v>334</v>
      </c>
      <c r="AF41" s="387">
        <v>-305</v>
      </c>
      <c r="AG41" s="369">
        <v>22279</v>
      </c>
      <c r="AH41" s="407">
        <f t="shared" si="9"/>
        <v>0.54692759998204588</v>
      </c>
      <c r="AI41" s="411">
        <f t="shared" si="10"/>
        <v>0.44301808878315901</v>
      </c>
      <c r="AK41" s="225" t="s">
        <v>26</v>
      </c>
      <c r="AL41" s="158" t="s">
        <v>277</v>
      </c>
      <c r="AM41" s="383">
        <f>取引基本表!AR38</f>
        <v>7425</v>
      </c>
      <c r="AN41" s="407">
        <f t="shared" si="6"/>
        <v>7.1326333586297655E-2</v>
      </c>
      <c r="AP41" s="225" t="s">
        <v>26</v>
      </c>
      <c r="AQ41" s="158" t="s">
        <v>277</v>
      </c>
      <c r="AR41" s="386">
        <f>取引基本表!AX38</f>
        <v>26310</v>
      </c>
      <c r="AS41" s="387">
        <f>取引基本表!AY38</f>
        <v>25</v>
      </c>
      <c r="AT41" s="387">
        <f>ABS(取引基本表!BB38)</f>
        <v>4056</v>
      </c>
      <c r="AU41" s="388">
        <f t="shared" si="11"/>
        <v>-4031</v>
      </c>
      <c r="AV41" s="411">
        <v>5.6596812691101581E-5</v>
      </c>
      <c r="AW41" s="407">
        <v>0.9999434031873089</v>
      </c>
    </row>
    <row r="42" spans="1:49" x14ac:dyDescent="0.2">
      <c r="A42" s="225" t="s">
        <v>51</v>
      </c>
      <c r="B42" s="158" t="s">
        <v>368</v>
      </c>
      <c r="C42" s="405">
        <f t="shared" ref="C42:C47" si="12">P42</f>
        <v>0.23407560849300879</v>
      </c>
      <c r="D42" s="406">
        <f t="shared" ref="D42:E47" si="13">W42</f>
        <v>0.66153846153846152</v>
      </c>
      <c r="E42" s="406">
        <f t="shared" si="13"/>
        <v>0.56483516483516483</v>
      </c>
      <c r="F42" s="406">
        <f t="shared" ref="F42:G46" si="14">AH42</f>
        <v>0.55384615384615388</v>
      </c>
      <c r="G42" s="406">
        <f t="shared" si="14"/>
        <v>0.48351648351648352</v>
      </c>
      <c r="H42" s="407">
        <f t="shared" ref="H42:H47" si="15">AN42</f>
        <v>1.4092354393413963E-2</v>
      </c>
      <c r="K42" s="225" t="s">
        <v>51</v>
      </c>
      <c r="L42" s="158" t="s">
        <v>368</v>
      </c>
      <c r="M42" s="383">
        <f>取引基本表!AX39</f>
        <v>1931</v>
      </c>
      <c r="N42" s="367">
        <f>ABS(取引基本表!BB39)</f>
        <v>1479</v>
      </c>
      <c r="O42" s="411">
        <f t="shared" ref="O42:O47" si="16">N42/M42</f>
        <v>0.76592439150699121</v>
      </c>
      <c r="P42" s="407">
        <f t="shared" si="5"/>
        <v>0.23407560849300879</v>
      </c>
      <c r="R42" s="225" t="s">
        <v>51</v>
      </c>
      <c r="S42" s="158" t="s">
        <v>368</v>
      </c>
      <c r="T42" s="365">
        <f>取引基本表!BD39</f>
        <v>455</v>
      </c>
      <c r="U42" s="446">
        <f>雇用表!O39</f>
        <v>301</v>
      </c>
      <c r="V42" s="447">
        <f>雇用表!O85</f>
        <v>257</v>
      </c>
      <c r="W42" s="413">
        <f t="shared" si="7"/>
        <v>0.66153846153846152</v>
      </c>
      <c r="X42" s="413">
        <f t="shared" si="8"/>
        <v>0.56483516483516483</v>
      </c>
      <c r="Z42" s="225" t="s">
        <v>51</v>
      </c>
      <c r="AA42" s="48" t="s">
        <v>368</v>
      </c>
      <c r="AB42" s="452">
        <v>220</v>
      </c>
      <c r="AC42" s="387">
        <v>-4</v>
      </c>
      <c r="AD42" s="387">
        <v>28</v>
      </c>
      <c r="AE42" s="387">
        <v>16</v>
      </c>
      <c r="AF42" s="387">
        <v>-8</v>
      </c>
      <c r="AG42" s="369">
        <v>455</v>
      </c>
      <c r="AH42" s="407">
        <f t="shared" ref="AH42:AH47" si="17">SUM(AB42:AF42)/AG42</f>
        <v>0.55384615384615388</v>
      </c>
      <c r="AI42" s="411">
        <f t="shared" ref="AI42:AI47" si="18">AB42/AG42</f>
        <v>0.48351648351648352</v>
      </c>
      <c r="AK42" s="225" t="s">
        <v>51</v>
      </c>
      <c r="AL42" s="158" t="s">
        <v>368</v>
      </c>
      <c r="AM42" s="383">
        <f>取引基本表!AR39</f>
        <v>1467</v>
      </c>
      <c r="AN42" s="407">
        <f t="shared" si="6"/>
        <v>1.4092354393413963E-2</v>
      </c>
      <c r="AP42" s="225" t="s">
        <v>51</v>
      </c>
      <c r="AQ42" s="158" t="s">
        <v>368</v>
      </c>
      <c r="AR42" s="386">
        <f>取引基本表!AX39</f>
        <v>1931</v>
      </c>
      <c r="AS42" s="387">
        <f>取引基本表!AY39</f>
        <v>3</v>
      </c>
      <c r="AT42" s="387">
        <f>ABS(取引基本表!BB39)</f>
        <v>1479</v>
      </c>
      <c r="AU42" s="388">
        <f t="shared" si="11"/>
        <v>-1476</v>
      </c>
      <c r="AV42" s="411">
        <v>6.3071491241979305E-2</v>
      </c>
      <c r="AW42" s="407">
        <v>0.93692850875802069</v>
      </c>
    </row>
    <row r="43" spans="1:49" x14ac:dyDescent="0.2">
      <c r="A43" s="225" t="s">
        <v>195</v>
      </c>
      <c r="B43" s="158" t="s">
        <v>41</v>
      </c>
      <c r="C43" s="405">
        <f t="shared" si="12"/>
        <v>0.27699973067600325</v>
      </c>
      <c r="D43" s="406">
        <f t="shared" si="13"/>
        <v>0.12735249971134974</v>
      </c>
      <c r="E43" s="406">
        <f t="shared" si="13"/>
        <v>0.10079667474887426</v>
      </c>
      <c r="F43" s="406">
        <f t="shared" si="14"/>
        <v>0.59762152176423045</v>
      </c>
      <c r="G43" s="406">
        <f t="shared" si="14"/>
        <v>0.36947234730400647</v>
      </c>
      <c r="H43" s="407">
        <f t="shared" si="15"/>
        <v>3.8415354614357487E-2</v>
      </c>
      <c r="K43" s="225" t="s">
        <v>195</v>
      </c>
      <c r="L43" s="158" t="s">
        <v>41</v>
      </c>
      <c r="M43" s="383">
        <f>取引基本表!AX40</f>
        <v>29704</v>
      </c>
      <c r="N43" s="367">
        <f>ABS(取引基本表!BB40)</f>
        <v>21476</v>
      </c>
      <c r="O43" s="411">
        <f t="shared" si="16"/>
        <v>0.72300026932399675</v>
      </c>
      <c r="P43" s="407">
        <f t="shared" si="5"/>
        <v>0.27699973067600325</v>
      </c>
      <c r="R43" s="225" t="s">
        <v>195</v>
      </c>
      <c r="S43" s="158" t="s">
        <v>41</v>
      </c>
      <c r="T43" s="365">
        <f>取引基本表!BD40</f>
        <v>8661</v>
      </c>
      <c r="U43" s="446">
        <f>雇用表!O40</f>
        <v>1103</v>
      </c>
      <c r="V43" s="447">
        <f>雇用表!O86</f>
        <v>873</v>
      </c>
      <c r="W43" s="413">
        <f t="shared" si="7"/>
        <v>0.12735249971134974</v>
      </c>
      <c r="X43" s="413">
        <f t="shared" si="8"/>
        <v>0.10079667474887426</v>
      </c>
      <c r="Z43" s="225" t="s">
        <v>195</v>
      </c>
      <c r="AA43" s="48" t="s">
        <v>41</v>
      </c>
      <c r="AB43" s="452">
        <v>3200</v>
      </c>
      <c r="AC43" s="387">
        <v>767</v>
      </c>
      <c r="AD43" s="387">
        <v>769</v>
      </c>
      <c r="AE43" s="387">
        <v>440</v>
      </c>
      <c r="AF43" s="387">
        <v>0</v>
      </c>
      <c r="AG43" s="369">
        <v>8661</v>
      </c>
      <c r="AH43" s="407">
        <f t="shared" si="17"/>
        <v>0.59762152176423045</v>
      </c>
      <c r="AI43" s="411">
        <f t="shared" si="18"/>
        <v>0.36947234730400647</v>
      </c>
      <c r="AK43" s="225" t="s">
        <v>195</v>
      </c>
      <c r="AL43" s="158" t="s">
        <v>41</v>
      </c>
      <c r="AM43" s="383">
        <f>取引基本表!AR40</f>
        <v>3999</v>
      </c>
      <c r="AN43" s="407">
        <f t="shared" si="6"/>
        <v>3.8415354614357487E-2</v>
      </c>
      <c r="AP43" s="225" t="s">
        <v>195</v>
      </c>
      <c r="AQ43" s="158" t="s">
        <v>41</v>
      </c>
      <c r="AR43" s="386">
        <f>取引基本表!AX40</f>
        <v>29704</v>
      </c>
      <c r="AS43" s="387">
        <f>取引基本表!AY40</f>
        <v>433</v>
      </c>
      <c r="AT43" s="387">
        <f>ABS(取引基本表!BB40)</f>
        <v>21476</v>
      </c>
      <c r="AU43" s="388">
        <f t="shared" si="11"/>
        <v>-21043</v>
      </c>
      <c r="AV43" s="411">
        <v>0.35331229564204947</v>
      </c>
      <c r="AW43" s="407">
        <v>0.64668770435795053</v>
      </c>
    </row>
    <row r="44" spans="1:49" x14ac:dyDescent="0.2">
      <c r="A44" s="225" t="s">
        <v>206</v>
      </c>
      <c r="B44" s="158" t="s">
        <v>346</v>
      </c>
      <c r="C44" s="405">
        <f t="shared" si="12"/>
        <v>0.49584741394123377</v>
      </c>
      <c r="D44" s="406">
        <f t="shared" si="13"/>
        <v>0.16572729860518076</v>
      </c>
      <c r="E44" s="406">
        <f t="shared" si="13"/>
        <v>0.11534301167093652</v>
      </c>
      <c r="F44" s="406">
        <f t="shared" si="14"/>
        <v>0.50173640762880733</v>
      </c>
      <c r="G44" s="406">
        <f t="shared" si="14"/>
        <v>0.26302305721605468</v>
      </c>
      <c r="H44" s="407">
        <f t="shared" si="15"/>
        <v>0.12140366382001748</v>
      </c>
      <c r="K44" s="225" t="s">
        <v>206</v>
      </c>
      <c r="L44" s="158" t="s">
        <v>278</v>
      </c>
      <c r="M44" s="383">
        <f>取引基本表!AX41</f>
        <v>17459</v>
      </c>
      <c r="N44" s="367">
        <f>ABS(取引基本表!BB41)</f>
        <v>8802</v>
      </c>
      <c r="O44" s="411">
        <f t="shared" si="16"/>
        <v>0.50415258605876623</v>
      </c>
      <c r="P44" s="407">
        <f>1-O44</f>
        <v>0.49584741394123377</v>
      </c>
      <c r="R44" s="225" t="s">
        <v>206</v>
      </c>
      <c r="S44" s="158" t="s">
        <v>361</v>
      </c>
      <c r="T44" s="365">
        <f>取引基本表!BD41</f>
        <v>17565</v>
      </c>
      <c r="U44" s="446">
        <f>雇用表!O41</f>
        <v>2911</v>
      </c>
      <c r="V44" s="447">
        <f>雇用表!O87</f>
        <v>2026</v>
      </c>
      <c r="W44" s="413">
        <f t="shared" si="7"/>
        <v>0.16572729860518076</v>
      </c>
      <c r="X44" s="413">
        <f t="shared" si="8"/>
        <v>0.11534301167093652</v>
      </c>
      <c r="Z44" s="225" t="s">
        <v>206</v>
      </c>
      <c r="AA44" s="48" t="s">
        <v>42</v>
      </c>
      <c r="AB44" s="452">
        <v>4620</v>
      </c>
      <c r="AC44" s="387">
        <v>1598</v>
      </c>
      <c r="AD44" s="387">
        <v>1663</v>
      </c>
      <c r="AE44" s="387">
        <v>932</v>
      </c>
      <c r="AF44" s="387">
        <v>0</v>
      </c>
      <c r="AG44" s="369">
        <v>17565</v>
      </c>
      <c r="AH44" s="407">
        <f t="shared" si="17"/>
        <v>0.50173640762880733</v>
      </c>
      <c r="AI44" s="411">
        <f t="shared" si="18"/>
        <v>0.26302305721605468</v>
      </c>
      <c r="AK44" s="225" t="s">
        <v>206</v>
      </c>
      <c r="AL44" s="158" t="s">
        <v>42</v>
      </c>
      <c r="AM44" s="383">
        <f>取引基本表!AR41</f>
        <v>12638</v>
      </c>
      <c r="AN44" s="407">
        <f t="shared" si="6"/>
        <v>0.12140366382001748</v>
      </c>
      <c r="AP44" s="225" t="s">
        <v>201</v>
      </c>
      <c r="AQ44" s="158" t="s">
        <v>42</v>
      </c>
      <c r="AR44" s="386">
        <f>取引基本表!AX41</f>
        <v>17459</v>
      </c>
      <c r="AS44" s="387">
        <f>取引基本表!AY41</f>
        <v>8908</v>
      </c>
      <c r="AT44" s="387">
        <f>ABS(取引基本表!BB41)</f>
        <v>8802</v>
      </c>
      <c r="AU44" s="388">
        <f t="shared" si="11"/>
        <v>106</v>
      </c>
      <c r="AV44" s="411">
        <v>0.30843419542811235</v>
      </c>
      <c r="AW44" s="407">
        <v>0.69156580457188765</v>
      </c>
    </row>
    <row r="45" spans="1:49" x14ac:dyDescent="0.2">
      <c r="A45" s="225" t="s">
        <v>342</v>
      </c>
      <c r="B45" s="158" t="s">
        <v>279</v>
      </c>
      <c r="C45" s="405">
        <f t="shared" si="12"/>
        <v>1</v>
      </c>
      <c r="D45" s="406">
        <f t="shared" si="13"/>
        <v>0</v>
      </c>
      <c r="E45" s="406">
        <f t="shared" si="13"/>
        <v>0</v>
      </c>
      <c r="F45" s="406">
        <f t="shared" si="14"/>
        <v>0</v>
      </c>
      <c r="G45" s="406">
        <f t="shared" si="14"/>
        <v>0</v>
      </c>
      <c r="H45" s="407">
        <f t="shared" si="15"/>
        <v>0</v>
      </c>
      <c r="K45" s="225" t="s">
        <v>342</v>
      </c>
      <c r="L45" s="158" t="s">
        <v>279</v>
      </c>
      <c r="M45" s="383">
        <f>取引基本表!AX42</f>
        <v>669</v>
      </c>
      <c r="N45" s="367">
        <f>ABS(取引基本表!BB42)</f>
        <v>0</v>
      </c>
      <c r="O45" s="411">
        <f t="shared" si="16"/>
        <v>0</v>
      </c>
      <c r="P45" s="407">
        <f>1-O45</f>
        <v>1</v>
      </c>
      <c r="R45" s="225" t="s">
        <v>342</v>
      </c>
      <c r="S45" s="158" t="s">
        <v>279</v>
      </c>
      <c r="T45" s="365">
        <f>取引基本表!BD42</f>
        <v>669</v>
      </c>
      <c r="U45" s="446">
        <f>雇用表!O42</f>
        <v>0</v>
      </c>
      <c r="V45" s="447">
        <f>雇用表!O88</f>
        <v>0</v>
      </c>
      <c r="W45" s="413">
        <f t="shared" si="7"/>
        <v>0</v>
      </c>
      <c r="X45" s="413">
        <f t="shared" si="8"/>
        <v>0</v>
      </c>
      <c r="Z45" s="225" t="s">
        <v>342</v>
      </c>
      <c r="AA45" s="48" t="s">
        <v>279</v>
      </c>
      <c r="AB45" s="452">
        <v>0</v>
      </c>
      <c r="AC45" s="387">
        <v>0</v>
      </c>
      <c r="AD45" s="387">
        <v>0</v>
      </c>
      <c r="AE45" s="387">
        <v>0</v>
      </c>
      <c r="AF45" s="387">
        <v>0</v>
      </c>
      <c r="AG45" s="369">
        <v>669</v>
      </c>
      <c r="AH45" s="407">
        <v>0</v>
      </c>
      <c r="AI45" s="411">
        <v>0</v>
      </c>
      <c r="AK45" s="225" t="s">
        <v>342</v>
      </c>
      <c r="AL45" s="158" t="s">
        <v>279</v>
      </c>
      <c r="AM45" s="383">
        <f>取引基本表!AR42</f>
        <v>0</v>
      </c>
      <c r="AN45" s="407">
        <f t="shared" si="6"/>
        <v>0</v>
      </c>
      <c r="AP45" s="225" t="s">
        <v>202</v>
      </c>
      <c r="AQ45" s="158" t="s">
        <v>279</v>
      </c>
      <c r="AR45" s="386">
        <f>取引基本表!AX42</f>
        <v>669</v>
      </c>
      <c r="AS45" s="387">
        <f>取引基本表!AY42</f>
        <v>0</v>
      </c>
      <c r="AT45" s="387">
        <f>ABS(取引基本表!BB42)</f>
        <v>0</v>
      </c>
      <c r="AU45" s="388">
        <f t="shared" si="11"/>
        <v>0</v>
      </c>
      <c r="AV45" s="411">
        <v>0</v>
      </c>
      <c r="AW45" s="407">
        <v>1</v>
      </c>
    </row>
    <row r="46" spans="1:49" x14ac:dyDescent="0.2">
      <c r="A46" s="225" t="s">
        <v>343</v>
      </c>
      <c r="B46" s="158" t="s">
        <v>280</v>
      </c>
      <c r="C46" s="405">
        <f t="shared" si="12"/>
        <v>1</v>
      </c>
      <c r="D46" s="406">
        <f t="shared" si="13"/>
        <v>1.71777033410633E-4</v>
      </c>
      <c r="E46" s="406">
        <f t="shared" si="13"/>
        <v>5.1533110023189901E-4</v>
      </c>
      <c r="F46" s="406">
        <f t="shared" si="14"/>
        <v>0.31349308597440523</v>
      </c>
      <c r="G46" s="406">
        <f t="shared" si="14"/>
        <v>9.2759598041741824E-3</v>
      </c>
      <c r="H46" s="407">
        <f t="shared" si="15"/>
        <v>9.0452357851660434E-2</v>
      </c>
      <c r="K46" s="225" t="s">
        <v>343</v>
      </c>
      <c r="L46" s="158" t="s">
        <v>280</v>
      </c>
      <c r="M46" s="383">
        <f>取引基本表!AX43</f>
        <v>11617</v>
      </c>
      <c r="N46" s="367">
        <f>ABS(取引基本表!BB43)</f>
        <v>0</v>
      </c>
      <c r="O46" s="411">
        <f t="shared" si="16"/>
        <v>0</v>
      </c>
      <c r="P46" s="407">
        <f>1-O46</f>
        <v>1</v>
      </c>
      <c r="R46" s="225" t="s">
        <v>343</v>
      </c>
      <c r="S46" s="158" t="s">
        <v>280</v>
      </c>
      <c r="T46" s="365">
        <f>取引基本表!BD43</f>
        <v>11643</v>
      </c>
      <c r="U46" s="446">
        <f>雇用表!O43</f>
        <v>2</v>
      </c>
      <c r="V46" s="447">
        <f>雇用表!O89</f>
        <v>6</v>
      </c>
      <c r="W46" s="413">
        <f t="shared" si="7"/>
        <v>1.71777033410633E-4</v>
      </c>
      <c r="X46" s="413">
        <f t="shared" si="8"/>
        <v>5.1533110023189901E-4</v>
      </c>
      <c r="Z46" s="225" t="s">
        <v>343</v>
      </c>
      <c r="AA46" s="48" t="s">
        <v>280</v>
      </c>
      <c r="AB46" s="452">
        <v>108</v>
      </c>
      <c r="AC46" s="387">
        <v>3018</v>
      </c>
      <c r="AD46" s="387">
        <v>418</v>
      </c>
      <c r="AE46" s="387">
        <v>149</v>
      </c>
      <c r="AF46" s="387">
        <v>-43</v>
      </c>
      <c r="AG46" s="369">
        <v>11643</v>
      </c>
      <c r="AH46" s="407">
        <f t="shared" si="17"/>
        <v>0.31349308597440523</v>
      </c>
      <c r="AI46" s="411">
        <f t="shared" si="18"/>
        <v>9.2759598041741824E-3</v>
      </c>
      <c r="AK46" s="225" t="s">
        <v>343</v>
      </c>
      <c r="AL46" s="158" t="s">
        <v>280</v>
      </c>
      <c r="AM46" s="383">
        <f>取引基本表!AR43</f>
        <v>9416</v>
      </c>
      <c r="AN46" s="407">
        <f t="shared" si="6"/>
        <v>9.0452357851660434E-2</v>
      </c>
      <c r="AP46" s="225" t="s">
        <v>203</v>
      </c>
      <c r="AQ46" s="158" t="s">
        <v>280</v>
      </c>
      <c r="AR46" s="386">
        <f>取引基本表!AX43</f>
        <v>11617</v>
      </c>
      <c r="AS46" s="387">
        <f>取引基本表!AY43</f>
        <v>26</v>
      </c>
      <c r="AT46" s="387">
        <f>ABS(取引基本表!BB43)</f>
        <v>0</v>
      </c>
      <c r="AU46" s="388">
        <f t="shared" si="11"/>
        <v>26</v>
      </c>
      <c r="AV46" s="411">
        <v>6.99850635196259E-3</v>
      </c>
      <c r="AW46" s="407">
        <v>0.99300149364803736</v>
      </c>
    </row>
    <row r="47" spans="1:49" x14ac:dyDescent="0.2">
      <c r="A47" s="226" t="s">
        <v>348</v>
      </c>
      <c r="B47" s="227" t="s">
        <v>43</v>
      </c>
      <c r="C47" s="408">
        <f t="shared" si="12"/>
        <v>0.37574754530031729</v>
      </c>
      <c r="D47" s="409">
        <f t="shared" si="13"/>
        <v>4.7224737186258234E-2</v>
      </c>
      <c r="E47" s="409">
        <f t="shared" si="13"/>
        <v>3.9558288483141357E-2</v>
      </c>
      <c r="F47" s="409">
        <f>AH47</f>
        <v>0.42462652784065186</v>
      </c>
      <c r="G47" s="409">
        <f>AI47</f>
        <v>0.18377890112838052</v>
      </c>
      <c r="H47" s="410">
        <f t="shared" si="15"/>
        <v>1</v>
      </c>
      <c r="K47" s="226" t="s">
        <v>348</v>
      </c>
      <c r="L47" s="228" t="s">
        <v>43</v>
      </c>
      <c r="M47" s="384">
        <f>取引基本表!AX44</f>
        <v>457999</v>
      </c>
      <c r="N47" s="385">
        <f>ABS(取引基本表!BB44)</f>
        <v>285907</v>
      </c>
      <c r="O47" s="412">
        <f t="shared" si="16"/>
        <v>0.62425245469968271</v>
      </c>
      <c r="P47" s="410">
        <f>1-O47</f>
        <v>0.37574754530031729</v>
      </c>
      <c r="R47" s="226" t="s">
        <v>348</v>
      </c>
      <c r="S47" s="228" t="s">
        <v>43</v>
      </c>
      <c r="T47" s="366">
        <f>取引基本表!BD44</f>
        <v>477144</v>
      </c>
      <c r="U47" s="448">
        <f>雇用表!O44</f>
        <v>22533</v>
      </c>
      <c r="V47" s="449">
        <f>雇用表!O90</f>
        <v>18875</v>
      </c>
      <c r="W47" s="414">
        <f t="shared" si="7"/>
        <v>4.7224737186258234E-2</v>
      </c>
      <c r="X47" s="414">
        <f t="shared" si="8"/>
        <v>3.9558288483141357E-2</v>
      </c>
      <c r="Z47" s="226" t="s">
        <v>348</v>
      </c>
      <c r="AA47" s="229" t="s">
        <v>43</v>
      </c>
      <c r="AB47" s="453">
        <v>87689</v>
      </c>
      <c r="AC47" s="390">
        <v>36279</v>
      </c>
      <c r="AD47" s="390">
        <v>66187</v>
      </c>
      <c r="AE47" s="390">
        <v>13691</v>
      </c>
      <c r="AF47" s="390">
        <v>-1238</v>
      </c>
      <c r="AG47" s="370">
        <v>477144</v>
      </c>
      <c r="AH47" s="410">
        <f t="shared" si="17"/>
        <v>0.42462652784065186</v>
      </c>
      <c r="AI47" s="412">
        <f t="shared" si="18"/>
        <v>0.18377890112838052</v>
      </c>
      <c r="AK47" s="226" t="s">
        <v>348</v>
      </c>
      <c r="AL47" s="228" t="s">
        <v>43</v>
      </c>
      <c r="AM47" s="384">
        <f>取引基本表!AR44</f>
        <v>104099</v>
      </c>
      <c r="AN47" s="410">
        <f t="shared" si="6"/>
        <v>1</v>
      </c>
      <c r="AP47" s="226" t="s">
        <v>204</v>
      </c>
      <c r="AQ47" s="228" t="s">
        <v>43</v>
      </c>
      <c r="AR47" s="389">
        <f>取引基本表!AX44</f>
        <v>457999</v>
      </c>
      <c r="AS47" s="390">
        <f>取引基本表!AY44</f>
        <v>305052</v>
      </c>
      <c r="AT47" s="391">
        <f>ABS(取引基本表!BB44)</f>
        <v>285907</v>
      </c>
      <c r="AU47" s="392">
        <f t="shared" si="11"/>
        <v>19145</v>
      </c>
      <c r="AV47" s="412">
        <v>0.41467476400433478</v>
      </c>
      <c r="AW47" s="410">
        <v>0.58532523599566522</v>
      </c>
    </row>
    <row r="48" spans="1:49" ht="13" x14ac:dyDescent="0.2">
      <c r="A48" s="56" t="s">
        <v>486</v>
      </c>
      <c r="K48" s="56" t="s">
        <v>486</v>
      </c>
      <c r="R48" s="56" t="s">
        <v>486</v>
      </c>
      <c r="Z48" s="56" t="s">
        <v>486</v>
      </c>
      <c r="AK48" s="56" t="s">
        <v>486</v>
      </c>
      <c r="AP48" s="56" t="s">
        <v>486</v>
      </c>
      <c r="AR48" s="231"/>
      <c r="AS48" s="231"/>
      <c r="AT48" s="231"/>
      <c r="AU48" s="231"/>
      <c r="AV48" s="230"/>
      <c r="AW48" s="230"/>
    </row>
    <row r="49" spans="43:49" x14ac:dyDescent="0.2">
      <c r="AQ49" s="48" t="s">
        <v>394</v>
      </c>
      <c r="AR49" s="231">
        <f>SUM(AR12:AR29)+AR45</f>
        <v>155944</v>
      </c>
      <c r="AS49" s="231">
        <f>SUM(AS12:AS29)+AS45</f>
        <v>189327</v>
      </c>
      <c r="AT49" s="231">
        <f>SUM(AT12:AT29)+AT45</f>
        <v>130942</v>
      </c>
      <c r="AU49" s="231">
        <f>SUM(AU12:AU29)+AU45</f>
        <v>58385</v>
      </c>
      <c r="AV49" s="230">
        <f>AT49/AR49</f>
        <v>0.83967321602626588</v>
      </c>
      <c r="AW49" s="230">
        <f>1-AV49</f>
        <v>0.16032678397373412</v>
      </c>
    </row>
    <row r="50" spans="43:49" x14ac:dyDescent="0.2">
      <c r="AQ50" s="48" t="s">
        <v>395</v>
      </c>
      <c r="AR50" s="231">
        <f>SUM(AR8:AR11)+SUM(AR30:AR44)+AR46</f>
        <v>302055</v>
      </c>
      <c r="AS50" s="231">
        <f>SUM(AS8:AS11)+SUM(AS30:AS44)+AS46</f>
        <v>115725</v>
      </c>
      <c r="AT50" s="231">
        <f>SUM(AT8:AT11)+SUM(AT30:AT44)+AT46</f>
        <v>154965</v>
      </c>
      <c r="AU50" s="231">
        <f>SUM(AU8:AU11)+SUM(AU30:AU44)+AU46</f>
        <v>-39240</v>
      </c>
      <c r="AV50" s="230">
        <f>AT50/AR50</f>
        <v>0.51303570541788746</v>
      </c>
      <c r="AW50" s="230">
        <f>1-AV50</f>
        <v>0.48696429458211254</v>
      </c>
    </row>
    <row r="51" spans="43:49" x14ac:dyDescent="0.2">
      <c r="AR51" s="232"/>
      <c r="AS51" s="232"/>
      <c r="AT51" s="232"/>
      <c r="AU51" s="232"/>
    </row>
    <row r="52" spans="43:49" x14ac:dyDescent="0.2">
      <c r="AR52" s="232" t="s">
        <v>396</v>
      </c>
    </row>
  </sheetData>
  <mergeCells count="1">
    <mergeCell ref="W5:X5"/>
  </mergeCells>
  <phoneticPr fontId="5"/>
  <pageMargins left="0.78740157480314965" right="0.59055118110236227" top="0.98425196850393704" bottom="0.98425196850393704" header="0.51181102362204722" footer="0.51181102362204722"/>
  <pageSetup paperSize="9" orientation="landscape" verticalDpi="200"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3">
    <pageSetUpPr fitToPage="1"/>
  </sheetPr>
  <dimension ref="A1:BS53"/>
  <sheetViews>
    <sheetView zoomScaleNormal="100" workbookViewId="0">
      <pane xSplit="2" ySplit="4" topLeftCell="AE42" activePane="bottomRight" state="frozen"/>
      <selection activeCell="F63" sqref="F63"/>
      <selection pane="topRight" activeCell="F63" sqref="F63"/>
      <selection pane="bottomLeft" activeCell="F63" sqref="F63"/>
      <selection pane="bottomRight" sqref="A1:XFD1048576"/>
    </sheetView>
  </sheetViews>
  <sheetFormatPr defaultColWidth="9" defaultRowHeight="13" x14ac:dyDescent="0.2"/>
  <cols>
    <col min="1" max="1" width="3.90625" style="56" customWidth="1"/>
    <col min="2" max="2" width="21" style="56" customWidth="1"/>
    <col min="3" max="41" width="9.26953125" style="56" bestFit="1" customWidth="1"/>
    <col min="42" max="42" width="10" style="56" bestFit="1" customWidth="1"/>
    <col min="43" max="43" width="9.26953125" style="56" bestFit="1" customWidth="1"/>
    <col min="44" max="44" width="10" style="56" bestFit="1" customWidth="1"/>
    <col min="45" max="48" width="9.26953125" style="56" bestFit="1" customWidth="1"/>
    <col min="49" max="50" width="10" style="56" bestFit="1" customWidth="1"/>
    <col min="51" max="51" width="9.26953125" style="56" bestFit="1" customWidth="1"/>
    <col min="52" max="53" width="10" style="56" bestFit="1" customWidth="1"/>
    <col min="54" max="54" width="10.6328125" style="56" bestFit="1" customWidth="1"/>
    <col min="55" max="55" width="9.6328125" style="56" bestFit="1" customWidth="1"/>
    <col min="56" max="56" width="11.08984375" style="56" bestFit="1" customWidth="1"/>
    <col min="57" max="57" width="5.7265625" style="56" customWidth="1"/>
    <col min="58" max="58" width="7" style="56" customWidth="1"/>
    <col min="59" max="59" width="3.6328125" style="56" customWidth="1"/>
    <col min="60" max="60" width="19.453125" style="56" customWidth="1"/>
    <col min="61" max="62" width="9.90625" style="56" bestFit="1" customWidth="1"/>
    <col min="63" max="63" width="9.08984375" style="56" bestFit="1" customWidth="1"/>
    <col min="64" max="64" width="10" style="56" customWidth="1"/>
    <col min="65" max="65" width="3.90625" style="56" customWidth="1"/>
    <col min="66" max="66" width="3.7265625" style="56" customWidth="1"/>
    <col min="67" max="67" width="20.08984375" style="56" customWidth="1"/>
    <col min="68" max="68" width="9.36328125" style="56" bestFit="1" customWidth="1"/>
    <col min="69" max="69" width="9.90625" style="56" bestFit="1" customWidth="1"/>
    <col min="70" max="70" width="10.453125" style="56" bestFit="1" customWidth="1"/>
    <col min="71" max="71" width="3.90625" style="56" customWidth="1"/>
    <col min="72" max="256" width="9" style="56"/>
    <col min="257" max="257" width="3.90625" style="56" customWidth="1"/>
    <col min="258" max="258" width="21" style="56" customWidth="1"/>
    <col min="259" max="297" width="9.26953125" style="56" bestFit="1" customWidth="1"/>
    <col min="298" max="298" width="10" style="56" bestFit="1" customWidth="1"/>
    <col min="299" max="299" width="9.26953125" style="56" bestFit="1" customWidth="1"/>
    <col min="300" max="300" width="10" style="56" bestFit="1" customWidth="1"/>
    <col min="301" max="304" width="9.26953125" style="56" bestFit="1" customWidth="1"/>
    <col min="305" max="306" width="10" style="56" bestFit="1" customWidth="1"/>
    <col min="307" max="307" width="9.26953125" style="56" bestFit="1" customWidth="1"/>
    <col min="308" max="309" width="10" style="56" bestFit="1" customWidth="1"/>
    <col min="310" max="310" width="10.6328125" style="56" bestFit="1" customWidth="1"/>
    <col min="311" max="311" width="9.6328125" style="56" bestFit="1" customWidth="1"/>
    <col min="312" max="312" width="11.08984375" style="56" bestFit="1" customWidth="1"/>
    <col min="313" max="313" width="5.7265625" style="56" customWidth="1"/>
    <col min="314" max="314" width="7" style="56" customWidth="1"/>
    <col min="315" max="315" width="3.6328125" style="56" customWidth="1"/>
    <col min="316" max="316" width="19.453125" style="56" customWidth="1"/>
    <col min="317" max="318" width="9.90625" style="56" bestFit="1" customWidth="1"/>
    <col min="319" max="319" width="9.08984375" style="56" bestFit="1" customWidth="1"/>
    <col min="320" max="320" width="10" style="56" customWidth="1"/>
    <col min="321" max="321" width="3.90625" style="56" customWidth="1"/>
    <col min="322" max="322" width="3.7265625" style="56" customWidth="1"/>
    <col min="323" max="323" width="20.08984375" style="56" customWidth="1"/>
    <col min="324" max="324" width="9.36328125" style="56" bestFit="1" customWidth="1"/>
    <col min="325" max="325" width="9.90625" style="56" bestFit="1" customWidth="1"/>
    <col min="326" max="326" width="10.453125" style="56" bestFit="1" customWidth="1"/>
    <col min="327" max="327" width="3.90625" style="56" customWidth="1"/>
    <col min="328" max="512" width="9" style="56"/>
    <col min="513" max="513" width="3.90625" style="56" customWidth="1"/>
    <col min="514" max="514" width="21" style="56" customWidth="1"/>
    <col min="515" max="553" width="9.26953125" style="56" bestFit="1" customWidth="1"/>
    <col min="554" max="554" width="10" style="56" bestFit="1" customWidth="1"/>
    <col min="555" max="555" width="9.26953125" style="56" bestFit="1" customWidth="1"/>
    <col min="556" max="556" width="10" style="56" bestFit="1" customWidth="1"/>
    <col min="557" max="560" width="9.26953125" style="56" bestFit="1" customWidth="1"/>
    <col min="561" max="562" width="10" style="56" bestFit="1" customWidth="1"/>
    <col min="563" max="563" width="9.26953125" style="56" bestFit="1" customWidth="1"/>
    <col min="564" max="565" width="10" style="56" bestFit="1" customWidth="1"/>
    <col min="566" max="566" width="10.6328125" style="56" bestFit="1" customWidth="1"/>
    <col min="567" max="567" width="9.6328125" style="56" bestFit="1" customWidth="1"/>
    <col min="568" max="568" width="11.08984375" style="56" bestFit="1" customWidth="1"/>
    <col min="569" max="569" width="5.7265625" style="56" customWidth="1"/>
    <col min="570" max="570" width="7" style="56" customWidth="1"/>
    <col min="571" max="571" width="3.6328125" style="56" customWidth="1"/>
    <col min="572" max="572" width="19.453125" style="56" customWidth="1"/>
    <col min="573" max="574" width="9.90625" style="56" bestFit="1" customWidth="1"/>
    <col min="575" max="575" width="9.08984375" style="56" bestFit="1" customWidth="1"/>
    <col min="576" max="576" width="10" style="56" customWidth="1"/>
    <col min="577" max="577" width="3.90625" style="56" customWidth="1"/>
    <col min="578" max="578" width="3.7265625" style="56" customWidth="1"/>
    <col min="579" max="579" width="20.08984375" style="56" customWidth="1"/>
    <col min="580" max="580" width="9.36328125" style="56" bestFit="1" customWidth="1"/>
    <col min="581" max="581" width="9.90625" style="56" bestFit="1" customWidth="1"/>
    <col min="582" max="582" width="10.453125" style="56" bestFit="1" customWidth="1"/>
    <col min="583" max="583" width="3.90625" style="56" customWidth="1"/>
    <col min="584" max="768" width="9" style="56"/>
    <col min="769" max="769" width="3.90625" style="56" customWidth="1"/>
    <col min="770" max="770" width="21" style="56" customWidth="1"/>
    <col min="771" max="809" width="9.26953125" style="56" bestFit="1" customWidth="1"/>
    <col min="810" max="810" width="10" style="56" bestFit="1" customWidth="1"/>
    <col min="811" max="811" width="9.26953125" style="56" bestFit="1" customWidth="1"/>
    <col min="812" max="812" width="10" style="56" bestFit="1" customWidth="1"/>
    <col min="813" max="816" width="9.26953125" style="56" bestFit="1" customWidth="1"/>
    <col min="817" max="818" width="10" style="56" bestFit="1" customWidth="1"/>
    <col min="819" max="819" width="9.26953125" style="56" bestFit="1" customWidth="1"/>
    <col min="820" max="821" width="10" style="56" bestFit="1" customWidth="1"/>
    <col min="822" max="822" width="10.6328125" style="56" bestFit="1" customWidth="1"/>
    <col min="823" max="823" width="9.6328125" style="56" bestFit="1" customWidth="1"/>
    <col min="824" max="824" width="11.08984375" style="56" bestFit="1" customWidth="1"/>
    <col min="825" max="825" width="5.7265625" style="56" customWidth="1"/>
    <col min="826" max="826" width="7" style="56" customWidth="1"/>
    <col min="827" max="827" width="3.6328125" style="56" customWidth="1"/>
    <col min="828" max="828" width="19.453125" style="56" customWidth="1"/>
    <col min="829" max="830" width="9.90625" style="56" bestFit="1" customWidth="1"/>
    <col min="831" max="831" width="9.08984375" style="56" bestFit="1" customWidth="1"/>
    <col min="832" max="832" width="10" style="56" customWidth="1"/>
    <col min="833" max="833" width="3.90625" style="56" customWidth="1"/>
    <col min="834" max="834" width="3.7265625" style="56" customWidth="1"/>
    <col min="835" max="835" width="20.08984375" style="56" customWidth="1"/>
    <col min="836" max="836" width="9.36328125" style="56" bestFit="1" customWidth="1"/>
    <col min="837" max="837" width="9.90625" style="56" bestFit="1" customWidth="1"/>
    <col min="838" max="838" width="10.453125" style="56" bestFit="1" customWidth="1"/>
    <col min="839" max="839" width="3.90625" style="56" customWidth="1"/>
    <col min="840" max="1024" width="9" style="56"/>
    <col min="1025" max="1025" width="3.90625" style="56" customWidth="1"/>
    <col min="1026" max="1026" width="21" style="56" customWidth="1"/>
    <col min="1027" max="1065" width="9.26953125" style="56" bestFit="1" customWidth="1"/>
    <col min="1066" max="1066" width="10" style="56" bestFit="1" customWidth="1"/>
    <col min="1067" max="1067" width="9.26953125" style="56" bestFit="1" customWidth="1"/>
    <col min="1068" max="1068" width="10" style="56" bestFit="1" customWidth="1"/>
    <col min="1069" max="1072" width="9.26953125" style="56" bestFit="1" customWidth="1"/>
    <col min="1073" max="1074" width="10" style="56" bestFit="1" customWidth="1"/>
    <col min="1075" max="1075" width="9.26953125" style="56" bestFit="1" customWidth="1"/>
    <col min="1076" max="1077" width="10" style="56" bestFit="1" customWidth="1"/>
    <col min="1078" max="1078" width="10.6328125" style="56" bestFit="1" customWidth="1"/>
    <col min="1079" max="1079" width="9.6328125" style="56" bestFit="1" customWidth="1"/>
    <col min="1080" max="1080" width="11.08984375" style="56" bestFit="1" customWidth="1"/>
    <col min="1081" max="1081" width="5.7265625" style="56" customWidth="1"/>
    <col min="1082" max="1082" width="7" style="56" customWidth="1"/>
    <col min="1083" max="1083" width="3.6328125" style="56" customWidth="1"/>
    <col min="1084" max="1084" width="19.453125" style="56" customWidth="1"/>
    <col min="1085" max="1086" width="9.90625" style="56" bestFit="1" customWidth="1"/>
    <col min="1087" max="1087" width="9.08984375" style="56" bestFit="1" customWidth="1"/>
    <col min="1088" max="1088" width="10" style="56" customWidth="1"/>
    <col min="1089" max="1089" width="3.90625" style="56" customWidth="1"/>
    <col min="1090" max="1090" width="3.7265625" style="56" customWidth="1"/>
    <col min="1091" max="1091" width="20.08984375" style="56" customWidth="1"/>
    <col min="1092" max="1092" width="9.36328125" style="56" bestFit="1" customWidth="1"/>
    <col min="1093" max="1093" width="9.90625" style="56" bestFit="1" customWidth="1"/>
    <col min="1094" max="1094" width="10.453125" style="56" bestFit="1" customWidth="1"/>
    <col min="1095" max="1095" width="3.90625" style="56" customWidth="1"/>
    <col min="1096" max="1280" width="9" style="56"/>
    <col min="1281" max="1281" width="3.90625" style="56" customWidth="1"/>
    <col min="1282" max="1282" width="21" style="56" customWidth="1"/>
    <col min="1283" max="1321" width="9.26953125" style="56" bestFit="1" customWidth="1"/>
    <col min="1322" max="1322" width="10" style="56" bestFit="1" customWidth="1"/>
    <col min="1323" max="1323" width="9.26953125" style="56" bestFit="1" customWidth="1"/>
    <col min="1324" max="1324" width="10" style="56" bestFit="1" customWidth="1"/>
    <col min="1325" max="1328" width="9.26953125" style="56" bestFit="1" customWidth="1"/>
    <col min="1329" max="1330" width="10" style="56" bestFit="1" customWidth="1"/>
    <col min="1331" max="1331" width="9.26953125" style="56" bestFit="1" customWidth="1"/>
    <col min="1332" max="1333" width="10" style="56" bestFit="1" customWidth="1"/>
    <col min="1334" max="1334" width="10.6328125" style="56" bestFit="1" customWidth="1"/>
    <col min="1335" max="1335" width="9.6328125" style="56" bestFit="1" customWidth="1"/>
    <col min="1336" max="1336" width="11.08984375" style="56" bestFit="1" customWidth="1"/>
    <col min="1337" max="1337" width="5.7265625" style="56" customWidth="1"/>
    <col min="1338" max="1338" width="7" style="56" customWidth="1"/>
    <col min="1339" max="1339" width="3.6328125" style="56" customWidth="1"/>
    <col min="1340" max="1340" width="19.453125" style="56" customWidth="1"/>
    <col min="1341" max="1342" width="9.90625" style="56" bestFit="1" customWidth="1"/>
    <col min="1343" max="1343" width="9.08984375" style="56" bestFit="1" customWidth="1"/>
    <col min="1344" max="1344" width="10" style="56" customWidth="1"/>
    <col min="1345" max="1345" width="3.90625" style="56" customWidth="1"/>
    <col min="1346" max="1346" width="3.7265625" style="56" customWidth="1"/>
    <col min="1347" max="1347" width="20.08984375" style="56" customWidth="1"/>
    <col min="1348" max="1348" width="9.36328125" style="56" bestFit="1" customWidth="1"/>
    <col min="1349" max="1349" width="9.90625" style="56" bestFit="1" customWidth="1"/>
    <col min="1350" max="1350" width="10.453125" style="56" bestFit="1" customWidth="1"/>
    <col min="1351" max="1351" width="3.90625" style="56" customWidth="1"/>
    <col min="1352" max="1536" width="9" style="56"/>
    <col min="1537" max="1537" width="3.90625" style="56" customWidth="1"/>
    <col min="1538" max="1538" width="21" style="56" customWidth="1"/>
    <col min="1539" max="1577" width="9.26953125" style="56" bestFit="1" customWidth="1"/>
    <col min="1578" max="1578" width="10" style="56" bestFit="1" customWidth="1"/>
    <col min="1579" max="1579" width="9.26953125" style="56" bestFit="1" customWidth="1"/>
    <col min="1580" max="1580" width="10" style="56" bestFit="1" customWidth="1"/>
    <col min="1581" max="1584" width="9.26953125" style="56" bestFit="1" customWidth="1"/>
    <col min="1585" max="1586" width="10" style="56" bestFit="1" customWidth="1"/>
    <col min="1587" max="1587" width="9.26953125" style="56" bestFit="1" customWidth="1"/>
    <col min="1588" max="1589" width="10" style="56" bestFit="1" customWidth="1"/>
    <col min="1590" max="1590" width="10.6328125" style="56" bestFit="1" customWidth="1"/>
    <col min="1591" max="1591" width="9.6328125" style="56" bestFit="1" customWidth="1"/>
    <col min="1592" max="1592" width="11.08984375" style="56" bestFit="1" customWidth="1"/>
    <col min="1593" max="1593" width="5.7265625" style="56" customWidth="1"/>
    <col min="1594" max="1594" width="7" style="56" customWidth="1"/>
    <col min="1595" max="1595" width="3.6328125" style="56" customWidth="1"/>
    <col min="1596" max="1596" width="19.453125" style="56" customWidth="1"/>
    <col min="1597" max="1598" width="9.90625" style="56" bestFit="1" customWidth="1"/>
    <col min="1599" max="1599" width="9.08984375" style="56" bestFit="1" customWidth="1"/>
    <col min="1600" max="1600" width="10" style="56" customWidth="1"/>
    <col min="1601" max="1601" width="3.90625" style="56" customWidth="1"/>
    <col min="1602" max="1602" width="3.7265625" style="56" customWidth="1"/>
    <col min="1603" max="1603" width="20.08984375" style="56" customWidth="1"/>
    <col min="1604" max="1604" width="9.36328125" style="56" bestFit="1" customWidth="1"/>
    <col min="1605" max="1605" width="9.90625" style="56" bestFit="1" customWidth="1"/>
    <col min="1606" max="1606" width="10.453125" style="56" bestFit="1" customWidth="1"/>
    <col min="1607" max="1607" width="3.90625" style="56" customWidth="1"/>
    <col min="1608" max="1792" width="9" style="56"/>
    <col min="1793" max="1793" width="3.90625" style="56" customWidth="1"/>
    <col min="1794" max="1794" width="21" style="56" customWidth="1"/>
    <col min="1795" max="1833" width="9.26953125" style="56" bestFit="1" customWidth="1"/>
    <col min="1834" max="1834" width="10" style="56" bestFit="1" customWidth="1"/>
    <col min="1835" max="1835" width="9.26953125" style="56" bestFit="1" customWidth="1"/>
    <col min="1836" max="1836" width="10" style="56" bestFit="1" customWidth="1"/>
    <col min="1837" max="1840" width="9.26953125" style="56" bestFit="1" customWidth="1"/>
    <col min="1841" max="1842" width="10" style="56" bestFit="1" customWidth="1"/>
    <col min="1843" max="1843" width="9.26953125" style="56" bestFit="1" customWidth="1"/>
    <col min="1844" max="1845" width="10" style="56" bestFit="1" customWidth="1"/>
    <col min="1846" max="1846" width="10.6328125" style="56" bestFit="1" customWidth="1"/>
    <col min="1847" max="1847" width="9.6328125" style="56" bestFit="1" customWidth="1"/>
    <col min="1848" max="1848" width="11.08984375" style="56" bestFit="1" customWidth="1"/>
    <col min="1849" max="1849" width="5.7265625" style="56" customWidth="1"/>
    <col min="1850" max="1850" width="7" style="56" customWidth="1"/>
    <col min="1851" max="1851" width="3.6328125" style="56" customWidth="1"/>
    <col min="1852" max="1852" width="19.453125" style="56" customWidth="1"/>
    <col min="1853" max="1854" width="9.90625" style="56" bestFit="1" customWidth="1"/>
    <col min="1855" max="1855" width="9.08984375" style="56" bestFit="1" customWidth="1"/>
    <col min="1856" max="1856" width="10" style="56" customWidth="1"/>
    <col min="1857" max="1857" width="3.90625" style="56" customWidth="1"/>
    <col min="1858" max="1858" width="3.7265625" style="56" customWidth="1"/>
    <col min="1859" max="1859" width="20.08984375" style="56" customWidth="1"/>
    <col min="1860" max="1860" width="9.36328125" style="56" bestFit="1" customWidth="1"/>
    <col min="1861" max="1861" width="9.90625" style="56" bestFit="1" customWidth="1"/>
    <col min="1862" max="1862" width="10.453125" style="56" bestFit="1" customWidth="1"/>
    <col min="1863" max="1863" width="3.90625" style="56" customWidth="1"/>
    <col min="1864" max="2048" width="9" style="56"/>
    <col min="2049" max="2049" width="3.90625" style="56" customWidth="1"/>
    <col min="2050" max="2050" width="21" style="56" customWidth="1"/>
    <col min="2051" max="2089" width="9.26953125" style="56" bestFit="1" customWidth="1"/>
    <col min="2090" max="2090" width="10" style="56" bestFit="1" customWidth="1"/>
    <col min="2091" max="2091" width="9.26953125" style="56" bestFit="1" customWidth="1"/>
    <col min="2092" max="2092" width="10" style="56" bestFit="1" customWidth="1"/>
    <col min="2093" max="2096" width="9.26953125" style="56" bestFit="1" customWidth="1"/>
    <col min="2097" max="2098" width="10" style="56" bestFit="1" customWidth="1"/>
    <col min="2099" max="2099" width="9.26953125" style="56" bestFit="1" customWidth="1"/>
    <col min="2100" max="2101" width="10" style="56" bestFit="1" customWidth="1"/>
    <col min="2102" max="2102" width="10.6328125" style="56" bestFit="1" customWidth="1"/>
    <col min="2103" max="2103" width="9.6328125" style="56" bestFit="1" customWidth="1"/>
    <col min="2104" max="2104" width="11.08984375" style="56" bestFit="1" customWidth="1"/>
    <col min="2105" max="2105" width="5.7265625" style="56" customWidth="1"/>
    <col min="2106" max="2106" width="7" style="56" customWidth="1"/>
    <col min="2107" max="2107" width="3.6328125" style="56" customWidth="1"/>
    <col min="2108" max="2108" width="19.453125" style="56" customWidth="1"/>
    <col min="2109" max="2110" width="9.90625" style="56" bestFit="1" customWidth="1"/>
    <col min="2111" max="2111" width="9.08984375" style="56" bestFit="1" customWidth="1"/>
    <col min="2112" max="2112" width="10" style="56" customWidth="1"/>
    <col min="2113" max="2113" width="3.90625" style="56" customWidth="1"/>
    <col min="2114" max="2114" width="3.7265625" style="56" customWidth="1"/>
    <col min="2115" max="2115" width="20.08984375" style="56" customWidth="1"/>
    <col min="2116" max="2116" width="9.36328125" style="56" bestFit="1" customWidth="1"/>
    <col min="2117" max="2117" width="9.90625" style="56" bestFit="1" customWidth="1"/>
    <col min="2118" max="2118" width="10.453125" style="56" bestFit="1" customWidth="1"/>
    <col min="2119" max="2119" width="3.90625" style="56" customWidth="1"/>
    <col min="2120" max="2304" width="9" style="56"/>
    <col min="2305" max="2305" width="3.90625" style="56" customWidth="1"/>
    <col min="2306" max="2306" width="21" style="56" customWidth="1"/>
    <col min="2307" max="2345" width="9.26953125" style="56" bestFit="1" customWidth="1"/>
    <col min="2346" max="2346" width="10" style="56" bestFit="1" customWidth="1"/>
    <col min="2347" max="2347" width="9.26953125" style="56" bestFit="1" customWidth="1"/>
    <col min="2348" max="2348" width="10" style="56" bestFit="1" customWidth="1"/>
    <col min="2349" max="2352" width="9.26953125" style="56" bestFit="1" customWidth="1"/>
    <col min="2353" max="2354" width="10" style="56" bestFit="1" customWidth="1"/>
    <col min="2355" max="2355" width="9.26953125" style="56" bestFit="1" customWidth="1"/>
    <col min="2356" max="2357" width="10" style="56" bestFit="1" customWidth="1"/>
    <col min="2358" max="2358" width="10.6328125" style="56" bestFit="1" customWidth="1"/>
    <col min="2359" max="2359" width="9.6328125" style="56" bestFit="1" customWidth="1"/>
    <col min="2360" max="2360" width="11.08984375" style="56" bestFit="1" customWidth="1"/>
    <col min="2361" max="2361" width="5.7265625" style="56" customWidth="1"/>
    <col min="2362" max="2362" width="7" style="56" customWidth="1"/>
    <col min="2363" max="2363" width="3.6328125" style="56" customWidth="1"/>
    <col min="2364" max="2364" width="19.453125" style="56" customWidth="1"/>
    <col min="2365" max="2366" width="9.90625" style="56" bestFit="1" customWidth="1"/>
    <col min="2367" max="2367" width="9.08984375" style="56" bestFit="1" customWidth="1"/>
    <col min="2368" max="2368" width="10" style="56" customWidth="1"/>
    <col min="2369" max="2369" width="3.90625" style="56" customWidth="1"/>
    <col min="2370" max="2370" width="3.7265625" style="56" customWidth="1"/>
    <col min="2371" max="2371" width="20.08984375" style="56" customWidth="1"/>
    <col min="2372" max="2372" width="9.36328125" style="56" bestFit="1" customWidth="1"/>
    <col min="2373" max="2373" width="9.90625" style="56" bestFit="1" customWidth="1"/>
    <col min="2374" max="2374" width="10.453125" style="56" bestFit="1" customWidth="1"/>
    <col min="2375" max="2375" width="3.90625" style="56" customWidth="1"/>
    <col min="2376" max="2560" width="9" style="56"/>
    <col min="2561" max="2561" width="3.90625" style="56" customWidth="1"/>
    <col min="2562" max="2562" width="21" style="56" customWidth="1"/>
    <col min="2563" max="2601" width="9.26953125" style="56" bestFit="1" customWidth="1"/>
    <col min="2602" max="2602" width="10" style="56" bestFit="1" customWidth="1"/>
    <col min="2603" max="2603" width="9.26953125" style="56" bestFit="1" customWidth="1"/>
    <col min="2604" max="2604" width="10" style="56" bestFit="1" customWidth="1"/>
    <col min="2605" max="2608" width="9.26953125" style="56" bestFit="1" customWidth="1"/>
    <col min="2609" max="2610" width="10" style="56" bestFit="1" customWidth="1"/>
    <col min="2611" max="2611" width="9.26953125" style="56" bestFit="1" customWidth="1"/>
    <col min="2612" max="2613" width="10" style="56" bestFit="1" customWidth="1"/>
    <col min="2614" max="2614" width="10.6328125" style="56" bestFit="1" customWidth="1"/>
    <col min="2615" max="2615" width="9.6328125" style="56" bestFit="1" customWidth="1"/>
    <col min="2616" max="2616" width="11.08984375" style="56" bestFit="1" customWidth="1"/>
    <col min="2617" max="2617" width="5.7265625" style="56" customWidth="1"/>
    <col min="2618" max="2618" width="7" style="56" customWidth="1"/>
    <col min="2619" max="2619" width="3.6328125" style="56" customWidth="1"/>
    <col min="2620" max="2620" width="19.453125" style="56" customWidth="1"/>
    <col min="2621" max="2622" width="9.90625" style="56" bestFit="1" customWidth="1"/>
    <col min="2623" max="2623" width="9.08984375" style="56" bestFit="1" customWidth="1"/>
    <col min="2624" max="2624" width="10" style="56" customWidth="1"/>
    <col min="2625" max="2625" width="3.90625" style="56" customWidth="1"/>
    <col min="2626" max="2626" width="3.7265625" style="56" customWidth="1"/>
    <col min="2627" max="2627" width="20.08984375" style="56" customWidth="1"/>
    <col min="2628" max="2628" width="9.36328125" style="56" bestFit="1" customWidth="1"/>
    <col min="2629" max="2629" width="9.90625" style="56" bestFit="1" customWidth="1"/>
    <col min="2630" max="2630" width="10.453125" style="56" bestFit="1" customWidth="1"/>
    <col min="2631" max="2631" width="3.90625" style="56" customWidth="1"/>
    <col min="2632" max="2816" width="9" style="56"/>
    <col min="2817" max="2817" width="3.90625" style="56" customWidth="1"/>
    <col min="2818" max="2818" width="21" style="56" customWidth="1"/>
    <col min="2819" max="2857" width="9.26953125" style="56" bestFit="1" customWidth="1"/>
    <col min="2858" max="2858" width="10" style="56" bestFit="1" customWidth="1"/>
    <col min="2859" max="2859" width="9.26953125" style="56" bestFit="1" customWidth="1"/>
    <col min="2860" max="2860" width="10" style="56" bestFit="1" customWidth="1"/>
    <col min="2861" max="2864" width="9.26953125" style="56" bestFit="1" customWidth="1"/>
    <col min="2865" max="2866" width="10" style="56" bestFit="1" customWidth="1"/>
    <col min="2867" max="2867" width="9.26953125" style="56" bestFit="1" customWidth="1"/>
    <col min="2868" max="2869" width="10" style="56" bestFit="1" customWidth="1"/>
    <col min="2870" max="2870" width="10.6328125" style="56" bestFit="1" customWidth="1"/>
    <col min="2871" max="2871" width="9.6328125" style="56" bestFit="1" customWidth="1"/>
    <col min="2872" max="2872" width="11.08984375" style="56" bestFit="1" customWidth="1"/>
    <col min="2873" max="2873" width="5.7265625" style="56" customWidth="1"/>
    <col min="2874" max="2874" width="7" style="56" customWidth="1"/>
    <col min="2875" max="2875" width="3.6328125" style="56" customWidth="1"/>
    <col min="2876" max="2876" width="19.453125" style="56" customWidth="1"/>
    <col min="2877" max="2878" width="9.90625" style="56" bestFit="1" customWidth="1"/>
    <col min="2879" max="2879" width="9.08984375" style="56" bestFit="1" customWidth="1"/>
    <col min="2880" max="2880" width="10" style="56" customWidth="1"/>
    <col min="2881" max="2881" width="3.90625" style="56" customWidth="1"/>
    <col min="2882" max="2882" width="3.7265625" style="56" customWidth="1"/>
    <col min="2883" max="2883" width="20.08984375" style="56" customWidth="1"/>
    <col min="2884" max="2884" width="9.36328125" style="56" bestFit="1" customWidth="1"/>
    <col min="2885" max="2885" width="9.90625" style="56" bestFit="1" customWidth="1"/>
    <col min="2886" max="2886" width="10.453125" style="56" bestFit="1" customWidth="1"/>
    <col min="2887" max="2887" width="3.90625" style="56" customWidth="1"/>
    <col min="2888" max="3072" width="9" style="56"/>
    <col min="3073" max="3073" width="3.90625" style="56" customWidth="1"/>
    <col min="3074" max="3074" width="21" style="56" customWidth="1"/>
    <col min="3075" max="3113" width="9.26953125" style="56" bestFit="1" customWidth="1"/>
    <col min="3114" max="3114" width="10" style="56" bestFit="1" customWidth="1"/>
    <col min="3115" max="3115" width="9.26953125" style="56" bestFit="1" customWidth="1"/>
    <col min="3116" max="3116" width="10" style="56" bestFit="1" customWidth="1"/>
    <col min="3117" max="3120" width="9.26953125" style="56" bestFit="1" customWidth="1"/>
    <col min="3121" max="3122" width="10" style="56" bestFit="1" customWidth="1"/>
    <col min="3123" max="3123" width="9.26953125" style="56" bestFit="1" customWidth="1"/>
    <col min="3124" max="3125" width="10" style="56" bestFit="1" customWidth="1"/>
    <col min="3126" max="3126" width="10.6328125" style="56" bestFit="1" customWidth="1"/>
    <col min="3127" max="3127" width="9.6328125" style="56" bestFit="1" customWidth="1"/>
    <col min="3128" max="3128" width="11.08984375" style="56" bestFit="1" customWidth="1"/>
    <col min="3129" max="3129" width="5.7265625" style="56" customWidth="1"/>
    <col min="3130" max="3130" width="7" style="56" customWidth="1"/>
    <col min="3131" max="3131" width="3.6328125" style="56" customWidth="1"/>
    <col min="3132" max="3132" width="19.453125" style="56" customWidth="1"/>
    <col min="3133" max="3134" width="9.90625" style="56" bestFit="1" customWidth="1"/>
    <col min="3135" max="3135" width="9.08984375" style="56" bestFit="1" customWidth="1"/>
    <col min="3136" max="3136" width="10" style="56" customWidth="1"/>
    <col min="3137" max="3137" width="3.90625" style="56" customWidth="1"/>
    <col min="3138" max="3138" width="3.7265625" style="56" customWidth="1"/>
    <col min="3139" max="3139" width="20.08984375" style="56" customWidth="1"/>
    <col min="3140" max="3140" width="9.36328125" style="56" bestFit="1" customWidth="1"/>
    <col min="3141" max="3141" width="9.90625" style="56" bestFit="1" customWidth="1"/>
    <col min="3142" max="3142" width="10.453125" style="56" bestFit="1" customWidth="1"/>
    <col min="3143" max="3143" width="3.90625" style="56" customWidth="1"/>
    <col min="3144" max="3328" width="9" style="56"/>
    <col min="3329" max="3329" width="3.90625" style="56" customWidth="1"/>
    <col min="3330" max="3330" width="21" style="56" customWidth="1"/>
    <col min="3331" max="3369" width="9.26953125" style="56" bestFit="1" customWidth="1"/>
    <col min="3370" max="3370" width="10" style="56" bestFit="1" customWidth="1"/>
    <col min="3371" max="3371" width="9.26953125" style="56" bestFit="1" customWidth="1"/>
    <col min="3372" max="3372" width="10" style="56" bestFit="1" customWidth="1"/>
    <col min="3373" max="3376" width="9.26953125" style="56" bestFit="1" customWidth="1"/>
    <col min="3377" max="3378" width="10" style="56" bestFit="1" customWidth="1"/>
    <col min="3379" max="3379" width="9.26953125" style="56" bestFit="1" customWidth="1"/>
    <col min="3380" max="3381" width="10" style="56" bestFit="1" customWidth="1"/>
    <col min="3382" max="3382" width="10.6328125" style="56" bestFit="1" customWidth="1"/>
    <col min="3383" max="3383" width="9.6328125" style="56" bestFit="1" customWidth="1"/>
    <col min="3384" max="3384" width="11.08984375" style="56" bestFit="1" customWidth="1"/>
    <col min="3385" max="3385" width="5.7265625" style="56" customWidth="1"/>
    <col min="3386" max="3386" width="7" style="56" customWidth="1"/>
    <col min="3387" max="3387" width="3.6328125" style="56" customWidth="1"/>
    <col min="3388" max="3388" width="19.453125" style="56" customWidth="1"/>
    <col min="3389" max="3390" width="9.90625" style="56" bestFit="1" customWidth="1"/>
    <col min="3391" max="3391" width="9.08984375" style="56" bestFit="1" customWidth="1"/>
    <col min="3392" max="3392" width="10" style="56" customWidth="1"/>
    <col min="3393" max="3393" width="3.90625" style="56" customWidth="1"/>
    <col min="3394" max="3394" width="3.7265625" style="56" customWidth="1"/>
    <col min="3395" max="3395" width="20.08984375" style="56" customWidth="1"/>
    <col min="3396" max="3396" width="9.36328125" style="56" bestFit="1" customWidth="1"/>
    <col min="3397" max="3397" width="9.90625" style="56" bestFit="1" customWidth="1"/>
    <col min="3398" max="3398" width="10.453125" style="56" bestFit="1" customWidth="1"/>
    <col min="3399" max="3399" width="3.90625" style="56" customWidth="1"/>
    <col min="3400" max="3584" width="9" style="56"/>
    <col min="3585" max="3585" width="3.90625" style="56" customWidth="1"/>
    <col min="3586" max="3586" width="21" style="56" customWidth="1"/>
    <col min="3587" max="3625" width="9.26953125" style="56" bestFit="1" customWidth="1"/>
    <col min="3626" max="3626" width="10" style="56" bestFit="1" customWidth="1"/>
    <col min="3627" max="3627" width="9.26953125" style="56" bestFit="1" customWidth="1"/>
    <col min="3628" max="3628" width="10" style="56" bestFit="1" customWidth="1"/>
    <col min="3629" max="3632" width="9.26953125" style="56" bestFit="1" customWidth="1"/>
    <col min="3633" max="3634" width="10" style="56" bestFit="1" customWidth="1"/>
    <col min="3635" max="3635" width="9.26953125" style="56" bestFit="1" customWidth="1"/>
    <col min="3636" max="3637" width="10" style="56" bestFit="1" customWidth="1"/>
    <col min="3638" max="3638" width="10.6328125" style="56" bestFit="1" customWidth="1"/>
    <col min="3639" max="3639" width="9.6328125" style="56" bestFit="1" customWidth="1"/>
    <col min="3640" max="3640" width="11.08984375" style="56" bestFit="1" customWidth="1"/>
    <col min="3641" max="3641" width="5.7265625" style="56" customWidth="1"/>
    <col min="3642" max="3642" width="7" style="56" customWidth="1"/>
    <col min="3643" max="3643" width="3.6328125" style="56" customWidth="1"/>
    <col min="3644" max="3644" width="19.453125" style="56" customWidth="1"/>
    <col min="3645" max="3646" width="9.90625" style="56" bestFit="1" customWidth="1"/>
    <col min="3647" max="3647" width="9.08984375" style="56" bestFit="1" customWidth="1"/>
    <col min="3648" max="3648" width="10" style="56" customWidth="1"/>
    <col min="3649" max="3649" width="3.90625" style="56" customWidth="1"/>
    <col min="3650" max="3650" width="3.7265625" style="56" customWidth="1"/>
    <col min="3651" max="3651" width="20.08984375" style="56" customWidth="1"/>
    <col min="3652" max="3652" width="9.36328125" style="56" bestFit="1" customWidth="1"/>
    <col min="3653" max="3653" width="9.90625" style="56" bestFit="1" customWidth="1"/>
    <col min="3654" max="3654" width="10.453125" style="56" bestFit="1" customWidth="1"/>
    <col min="3655" max="3655" width="3.90625" style="56" customWidth="1"/>
    <col min="3656" max="3840" width="9" style="56"/>
    <col min="3841" max="3841" width="3.90625" style="56" customWidth="1"/>
    <col min="3842" max="3842" width="21" style="56" customWidth="1"/>
    <col min="3843" max="3881" width="9.26953125" style="56" bestFit="1" customWidth="1"/>
    <col min="3882" max="3882" width="10" style="56" bestFit="1" customWidth="1"/>
    <col min="3883" max="3883" width="9.26953125" style="56" bestFit="1" customWidth="1"/>
    <col min="3884" max="3884" width="10" style="56" bestFit="1" customWidth="1"/>
    <col min="3885" max="3888" width="9.26953125" style="56" bestFit="1" customWidth="1"/>
    <col min="3889" max="3890" width="10" style="56" bestFit="1" customWidth="1"/>
    <col min="3891" max="3891" width="9.26953125" style="56" bestFit="1" customWidth="1"/>
    <col min="3892" max="3893" width="10" style="56" bestFit="1" customWidth="1"/>
    <col min="3894" max="3894" width="10.6328125" style="56" bestFit="1" customWidth="1"/>
    <col min="3895" max="3895" width="9.6328125" style="56" bestFit="1" customWidth="1"/>
    <col min="3896" max="3896" width="11.08984375" style="56" bestFit="1" customWidth="1"/>
    <col min="3897" max="3897" width="5.7265625" style="56" customWidth="1"/>
    <col min="3898" max="3898" width="7" style="56" customWidth="1"/>
    <col min="3899" max="3899" width="3.6328125" style="56" customWidth="1"/>
    <col min="3900" max="3900" width="19.453125" style="56" customWidth="1"/>
    <col min="3901" max="3902" width="9.90625" style="56" bestFit="1" customWidth="1"/>
    <col min="3903" max="3903" width="9.08984375" style="56" bestFit="1" customWidth="1"/>
    <col min="3904" max="3904" width="10" style="56" customWidth="1"/>
    <col min="3905" max="3905" width="3.90625" style="56" customWidth="1"/>
    <col min="3906" max="3906" width="3.7265625" style="56" customWidth="1"/>
    <col min="3907" max="3907" width="20.08984375" style="56" customWidth="1"/>
    <col min="3908" max="3908" width="9.36328125" style="56" bestFit="1" customWidth="1"/>
    <col min="3909" max="3909" width="9.90625" style="56" bestFit="1" customWidth="1"/>
    <col min="3910" max="3910" width="10.453125" style="56" bestFit="1" customWidth="1"/>
    <col min="3911" max="3911" width="3.90625" style="56" customWidth="1"/>
    <col min="3912" max="4096" width="9" style="56"/>
    <col min="4097" max="4097" width="3.90625" style="56" customWidth="1"/>
    <col min="4098" max="4098" width="21" style="56" customWidth="1"/>
    <col min="4099" max="4137" width="9.26953125" style="56" bestFit="1" customWidth="1"/>
    <col min="4138" max="4138" width="10" style="56" bestFit="1" customWidth="1"/>
    <col min="4139" max="4139" width="9.26953125" style="56" bestFit="1" customWidth="1"/>
    <col min="4140" max="4140" width="10" style="56" bestFit="1" customWidth="1"/>
    <col min="4141" max="4144" width="9.26953125" style="56" bestFit="1" customWidth="1"/>
    <col min="4145" max="4146" width="10" style="56" bestFit="1" customWidth="1"/>
    <col min="4147" max="4147" width="9.26953125" style="56" bestFit="1" customWidth="1"/>
    <col min="4148" max="4149" width="10" style="56" bestFit="1" customWidth="1"/>
    <col min="4150" max="4150" width="10.6328125" style="56" bestFit="1" customWidth="1"/>
    <col min="4151" max="4151" width="9.6328125" style="56" bestFit="1" customWidth="1"/>
    <col min="4152" max="4152" width="11.08984375" style="56" bestFit="1" customWidth="1"/>
    <col min="4153" max="4153" width="5.7265625" style="56" customWidth="1"/>
    <col min="4154" max="4154" width="7" style="56" customWidth="1"/>
    <col min="4155" max="4155" width="3.6328125" style="56" customWidth="1"/>
    <col min="4156" max="4156" width="19.453125" style="56" customWidth="1"/>
    <col min="4157" max="4158" width="9.90625" style="56" bestFit="1" customWidth="1"/>
    <col min="4159" max="4159" width="9.08984375" style="56" bestFit="1" customWidth="1"/>
    <col min="4160" max="4160" width="10" style="56" customWidth="1"/>
    <col min="4161" max="4161" width="3.90625" style="56" customWidth="1"/>
    <col min="4162" max="4162" width="3.7265625" style="56" customWidth="1"/>
    <col min="4163" max="4163" width="20.08984375" style="56" customWidth="1"/>
    <col min="4164" max="4164" width="9.36328125" style="56" bestFit="1" customWidth="1"/>
    <col min="4165" max="4165" width="9.90625" style="56" bestFit="1" customWidth="1"/>
    <col min="4166" max="4166" width="10.453125" style="56" bestFit="1" customWidth="1"/>
    <col min="4167" max="4167" width="3.90625" style="56" customWidth="1"/>
    <col min="4168" max="4352" width="9" style="56"/>
    <col min="4353" max="4353" width="3.90625" style="56" customWidth="1"/>
    <col min="4354" max="4354" width="21" style="56" customWidth="1"/>
    <col min="4355" max="4393" width="9.26953125" style="56" bestFit="1" customWidth="1"/>
    <col min="4394" max="4394" width="10" style="56" bestFit="1" customWidth="1"/>
    <col min="4395" max="4395" width="9.26953125" style="56" bestFit="1" customWidth="1"/>
    <col min="4396" max="4396" width="10" style="56" bestFit="1" customWidth="1"/>
    <col min="4397" max="4400" width="9.26953125" style="56" bestFit="1" customWidth="1"/>
    <col min="4401" max="4402" width="10" style="56" bestFit="1" customWidth="1"/>
    <col min="4403" max="4403" width="9.26953125" style="56" bestFit="1" customWidth="1"/>
    <col min="4404" max="4405" width="10" style="56" bestFit="1" customWidth="1"/>
    <col min="4406" max="4406" width="10.6328125" style="56" bestFit="1" customWidth="1"/>
    <col min="4407" max="4407" width="9.6328125" style="56" bestFit="1" customWidth="1"/>
    <col min="4408" max="4408" width="11.08984375" style="56" bestFit="1" customWidth="1"/>
    <col min="4409" max="4409" width="5.7265625" style="56" customWidth="1"/>
    <col min="4410" max="4410" width="7" style="56" customWidth="1"/>
    <col min="4411" max="4411" width="3.6328125" style="56" customWidth="1"/>
    <col min="4412" max="4412" width="19.453125" style="56" customWidth="1"/>
    <col min="4413" max="4414" width="9.90625" style="56" bestFit="1" customWidth="1"/>
    <col min="4415" max="4415" width="9.08984375" style="56" bestFit="1" customWidth="1"/>
    <col min="4416" max="4416" width="10" style="56" customWidth="1"/>
    <col min="4417" max="4417" width="3.90625" style="56" customWidth="1"/>
    <col min="4418" max="4418" width="3.7265625" style="56" customWidth="1"/>
    <col min="4419" max="4419" width="20.08984375" style="56" customWidth="1"/>
    <col min="4420" max="4420" width="9.36328125" style="56" bestFit="1" customWidth="1"/>
    <col min="4421" max="4421" width="9.90625" style="56" bestFit="1" customWidth="1"/>
    <col min="4422" max="4422" width="10.453125" style="56" bestFit="1" customWidth="1"/>
    <col min="4423" max="4423" width="3.90625" style="56" customWidth="1"/>
    <col min="4424" max="4608" width="9" style="56"/>
    <col min="4609" max="4609" width="3.90625" style="56" customWidth="1"/>
    <col min="4610" max="4610" width="21" style="56" customWidth="1"/>
    <col min="4611" max="4649" width="9.26953125" style="56" bestFit="1" customWidth="1"/>
    <col min="4650" max="4650" width="10" style="56" bestFit="1" customWidth="1"/>
    <col min="4651" max="4651" width="9.26953125" style="56" bestFit="1" customWidth="1"/>
    <col min="4652" max="4652" width="10" style="56" bestFit="1" customWidth="1"/>
    <col min="4653" max="4656" width="9.26953125" style="56" bestFit="1" customWidth="1"/>
    <col min="4657" max="4658" width="10" style="56" bestFit="1" customWidth="1"/>
    <col min="4659" max="4659" width="9.26953125" style="56" bestFit="1" customWidth="1"/>
    <col min="4660" max="4661" width="10" style="56" bestFit="1" customWidth="1"/>
    <col min="4662" max="4662" width="10.6328125" style="56" bestFit="1" customWidth="1"/>
    <col min="4663" max="4663" width="9.6328125" style="56" bestFit="1" customWidth="1"/>
    <col min="4664" max="4664" width="11.08984375" style="56" bestFit="1" customWidth="1"/>
    <col min="4665" max="4665" width="5.7265625" style="56" customWidth="1"/>
    <col min="4666" max="4666" width="7" style="56" customWidth="1"/>
    <col min="4667" max="4667" width="3.6328125" style="56" customWidth="1"/>
    <col min="4668" max="4668" width="19.453125" style="56" customWidth="1"/>
    <col min="4669" max="4670" width="9.90625" style="56" bestFit="1" customWidth="1"/>
    <col min="4671" max="4671" width="9.08984375" style="56" bestFit="1" customWidth="1"/>
    <col min="4672" max="4672" width="10" style="56" customWidth="1"/>
    <col min="4673" max="4673" width="3.90625" style="56" customWidth="1"/>
    <col min="4674" max="4674" width="3.7265625" style="56" customWidth="1"/>
    <col min="4675" max="4675" width="20.08984375" style="56" customWidth="1"/>
    <col min="4676" max="4676" width="9.36328125" style="56" bestFit="1" customWidth="1"/>
    <col min="4677" max="4677" width="9.90625" style="56" bestFit="1" customWidth="1"/>
    <col min="4678" max="4678" width="10.453125" style="56" bestFit="1" customWidth="1"/>
    <col min="4679" max="4679" width="3.90625" style="56" customWidth="1"/>
    <col min="4680" max="4864" width="9" style="56"/>
    <col min="4865" max="4865" width="3.90625" style="56" customWidth="1"/>
    <col min="4866" max="4866" width="21" style="56" customWidth="1"/>
    <col min="4867" max="4905" width="9.26953125" style="56" bestFit="1" customWidth="1"/>
    <col min="4906" max="4906" width="10" style="56" bestFit="1" customWidth="1"/>
    <col min="4907" max="4907" width="9.26953125" style="56" bestFit="1" customWidth="1"/>
    <col min="4908" max="4908" width="10" style="56" bestFit="1" customWidth="1"/>
    <col min="4909" max="4912" width="9.26953125" style="56" bestFit="1" customWidth="1"/>
    <col min="4913" max="4914" width="10" style="56" bestFit="1" customWidth="1"/>
    <col min="4915" max="4915" width="9.26953125" style="56" bestFit="1" customWidth="1"/>
    <col min="4916" max="4917" width="10" style="56" bestFit="1" customWidth="1"/>
    <col min="4918" max="4918" width="10.6328125" style="56" bestFit="1" customWidth="1"/>
    <col min="4919" max="4919" width="9.6328125" style="56" bestFit="1" customWidth="1"/>
    <col min="4920" max="4920" width="11.08984375" style="56" bestFit="1" customWidth="1"/>
    <col min="4921" max="4921" width="5.7265625" style="56" customWidth="1"/>
    <col min="4922" max="4922" width="7" style="56" customWidth="1"/>
    <col min="4923" max="4923" width="3.6328125" style="56" customWidth="1"/>
    <col min="4924" max="4924" width="19.453125" style="56" customWidth="1"/>
    <col min="4925" max="4926" width="9.90625" style="56" bestFit="1" customWidth="1"/>
    <col min="4927" max="4927" width="9.08984375" style="56" bestFit="1" customWidth="1"/>
    <col min="4928" max="4928" width="10" style="56" customWidth="1"/>
    <col min="4929" max="4929" width="3.90625" style="56" customWidth="1"/>
    <col min="4930" max="4930" width="3.7265625" style="56" customWidth="1"/>
    <col min="4931" max="4931" width="20.08984375" style="56" customWidth="1"/>
    <col min="4932" max="4932" width="9.36328125" style="56" bestFit="1" customWidth="1"/>
    <col min="4933" max="4933" width="9.90625" style="56" bestFit="1" customWidth="1"/>
    <col min="4934" max="4934" width="10.453125" style="56" bestFit="1" customWidth="1"/>
    <col min="4935" max="4935" width="3.90625" style="56" customWidth="1"/>
    <col min="4936" max="5120" width="9" style="56"/>
    <col min="5121" max="5121" width="3.90625" style="56" customWidth="1"/>
    <col min="5122" max="5122" width="21" style="56" customWidth="1"/>
    <col min="5123" max="5161" width="9.26953125" style="56" bestFit="1" customWidth="1"/>
    <col min="5162" max="5162" width="10" style="56" bestFit="1" customWidth="1"/>
    <col min="5163" max="5163" width="9.26953125" style="56" bestFit="1" customWidth="1"/>
    <col min="5164" max="5164" width="10" style="56" bestFit="1" customWidth="1"/>
    <col min="5165" max="5168" width="9.26953125" style="56" bestFit="1" customWidth="1"/>
    <col min="5169" max="5170" width="10" style="56" bestFit="1" customWidth="1"/>
    <col min="5171" max="5171" width="9.26953125" style="56" bestFit="1" customWidth="1"/>
    <col min="5172" max="5173" width="10" style="56" bestFit="1" customWidth="1"/>
    <col min="5174" max="5174" width="10.6328125" style="56" bestFit="1" customWidth="1"/>
    <col min="5175" max="5175" width="9.6328125" style="56" bestFit="1" customWidth="1"/>
    <col min="5176" max="5176" width="11.08984375" style="56" bestFit="1" customWidth="1"/>
    <col min="5177" max="5177" width="5.7265625" style="56" customWidth="1"/>
    <col min="5178" max="5178" width="7" style="56" customWidth="1"/>
    <col min="5179" max="5179" width="3.6328125" style="56" customWidth="1"/>
    <col min="5180" max="5180" width="19.453125" style="56" customWidth="1"/>
    <col min="5181" max="5182" width="9.90625" style="56" bestFit="1" customWidth="1"/>
    <col min="5183" max="5183" width="9.08984375" style="56" bestFit="1" customWidth="1"/>
    <col min="5184" max="5184" width="10" style="56" customWidth="1"/>
    <col min="5185" max="5185" width="3.90625" style="56" customWidth="1"/>
    <col min="5186" max="5186" width="3.7265625" style="56" customWidth="1"/>
    <col min="5187" max="5187" width="20.08984375" style="56" customWidth="1"/>
    <col min="5188" max="5188" width="9.36328125" style="56" bestFit="1" customWidth="1"/>
    <col min="5189" max="5189" width="9.90625" style="56" bestFit="1" customWidth="1"/>
    <col min="5190" max="5190" width="10.453125" style="56" bestFit="1" customWidth="1"/>
    <col min="5191" max="5191" width="3.90625" style="56" customWidth="1"/>
    <col min="5192" max="5376" width="9" style="56"/>
    <col min="5377" max="5377" width="3.90625" style="56" customWidth="1"/>
    <col min="5378" max="5378" width="21" style="56" customWidth="1"/>
    <col min="5379" max="5417" width="9.26953125" style="56" bestFit="1" customWidth="1"/>
    <col min="5418" max="5418" width="10" style="56" bestFit="1" customWidth="1"/>
    <col min="5419" max="5419" width="9.26953125" style="56" bestFit="1" customWidth="1"/>
    <col min="5420" max="5420" width="10" style="56" bestFit="1" customWidth="1"/>
    <col min="5421" max="5424" width="9.26953125" style="56" bestFit="1" customWidth="1"/>
    <col min="5425" max="5426" width="10" style="56" bestFit="1" customWidth="1"/>
    <col min="5427" max="5427" width="9.26953125" style="56" bestFit="1" customWidth="1"/>
    <col min="5428" max="5429" width="10" style="56" bestFit="1" customWidth="1"/>
    <col min="5430" max="5430" width="10.6328125" style="56" bestFit="1" customWidth="1"/>
    <col min="5431" max="5431" width="9.6328125" style="56" bestFit="1" customWidth="1"/>
    <col min="5432" max="5432" width="11.08984375" style="56" bestFit="1" customWidth="1"/>
    <col min="5433" max="5433" width="5.7265625" style="56" customWidth="1"/>
    <col min="5434" max="5434" width="7" style="56" customWidth="1"/>
    <col min="5435" max="5435" width="3.6328125" style="56" customWidth="1"/>
    <col min="5436" max="5436" width="19.453125" style="56" customWidth="1"/>
    <col min="5437" max="5438" width="9.90625" style="56" bestFit="1" customWidth="1"/>
    <col min="5439" max="5439" width="9.08984375" style="56" bestFit="1" customWidth="1"/>
    <col min="5440" max="5440" width="10" style="56" customWidth="1"/>
    <col min="5441" max="5441" width="3.90625" style="56" customWidth="1"/>
    <col min="5442" max="5442" width="3.7265625" style="56" customWidth="1"/>
    <col min="5443" max="5443" width="20.08984375" style="56" customWidth="1"/>
    <col min="5444" max="5444" width="9.36328125" style="56" bestFit="1" customWidth="1"/>
    <col min="5445" max="5445" width="9.90625" style="56" bestFit="1" customWidth="1"/>
    <col min="5446" max="5446" width="10.453125" style="56" bestFit="1" customWidth="1"/>
    <col min="5447" max="5447" width="3.90625" style="56" customWidth="1"/>
    <col min="5448" max="5632" width="9" style="56"/>
    <col min="5633" max="5633" width="3.90625" style="56" customWidth="1"/>
    <col min="5634" max="5634" width="21" style="56" customWidth="1"/>
    <col min="5635" max="5673" width="9.26953125" style="56" bestFit="1" customWidth="1"/>
    <col min="5674" max="5674" width="10" style="56" bestFit="1" customWidth="1"/>
    <col min="5675" max="5675" width="9.26953125" style="56" bestFit="1" customWidth="1"/>
    <col min="5676" max="5676" width="10" style="56" bestFit="1" customWidth="1"/>
    <col min="5677" max="5680" width="9.26953125" style="56" bestFit="1" customWidth="1"/>
    <col min="5681" max="5682" width="10" style="56" bestFit="1" customWidth="1"/>
    <col min="5683" max="5683" width="9.26953125" style="56" bestFit="1" customWidth="1"/>
    <col min="5684" max="5685" width="10" style="56" bestFit="1" customWidth="1"/>
    <col min="5686" max="5686" width="10.6328125" style="56" bestFit="1" customWidth="1"/>
    <col min="5687" max="5687" width="9.6328125" style="56" bestFit="1" customWidth="1"/>
    <col min="5688" max="5688" width="11.08984375" style="56" bestFit="1" customWidth="1"/>
    <col min="5689" max="5689" width="5.7265625" style="56" customWidth="1"/>
    <col min="5690" max="5690" width="7" style="56" customWidth="1"/>
    <col min="5691" max="5691" width="3.6328125" style="56" customWidth="1"/>
    <col min="5692" max="5692" width="19.453125" style="56" customWidth="1"/>
    <col min="5693" max="5694" width="9.90625" style="56" bestFit="1" customWidth="1"/>
    <col min="5695" max="5695" width="9.08984375" style="56" bestFit="1" customWidth="1"/>
    <col min="5696" max="5696" width="10" style="56" customWidth="1"/>
    <col min="5697" max="5697" width="3.90625" style="56" customWidth="1"/>
    <col min="5698" max="5698" width="3.7265625" style="56" customWidth="1"/>
    <col min="5699" max="5699" width="20.08984375" style="56" customWidth="1"/>
    <col min="5700" max="5700" width="9.36328125" style="56" bestFit="1" customWidth="1"/>
    <col min="5701" max="5701" width="9.90625" style="56" bestFit="1" customWidth="1"/>
    <col min="5702" max="5702" width="10.453125" style="56" bestFit="1" customWidth="1"/>
    <col min="5703" max="5703" width="3.90625" style="56" customWidth="1"/>
    <col min="5704" max="5888" width="9" style="56"/>
    <col min="5889" max="5889" width="3.90625" style="56" customWidth="1"/>
    <col min="5890" max="5890" width="21" style="56" customWidth="1"/>
    <col min="5891" max="5929" width="9.26953125" style="56" bestFit="1" customWidth="1"/>
    <col min="5930" max="5930" width="10" style="56" bestFit="1" customWidth="1"/>
    <col min="5931" max="5931" width="9.26953125" style="56" bestFit="1" customWidth="1"/>
    <col min="5932" max="5932" width="10" style="56" bestFit="1" customWidth="1"/>
    <col min="5933" max="5936" width="9.26953125" style="56" bestFit="1" customWidth="1"/>
    <col min="5937" max="5938" width="10" style="56" bestFit="1" customWidth="1"/>
    <col min="5939" max="5939" width="9.26953125" style="56" bestFit="1" customWidth="1"/>
    <col min="5940" max="5941" width="10" style="56" bestFit="1" customWidth="1"/>
    <col min="5942" max="5942" width="10.6328125" style="56" bestFit="1" customWidth="1"/>
    <col min="5943" max="5943" width="9.6328125" style="56" bestFit="1" customWidth="1"/>
    <col min="5944" max="5944" width="11.08984375" style="56" bestFit="1" customWidth="1"/>
    <col min="5945" max="5945" width="5.7265625" style="56" customWidth="1"/>
    <col min="5946" max="5946" width="7" style="56" customWidth="1"/>
    <col min="5947" max="5947" width="3.6328125" style="56" customWidth="1"/>
    <col min="5948" max="5948" width="19.453125" style="56" customWidth="1"/>
    <col min="5949" max="5950" width="9.90625" style="56" bestFit="1" customWidth="1"/>
    <col min="5951" max="5951" width="9.08984375" style="56" bestFit="1" customWidth="1"/>
    <col min="5952" max="5952" width="10" style="56" customWidth="1"/>
    <col min="5953" max="5953" width="3.90625" style="56" customWidth="1"/>
    <col min="5954" max="5954" width="3.7265625" style="56" customWidth="1"/>
    <col min="5955" max="5955" width="20.08984375" style="56" customWidth="1"/>
    <col min="5956" max="5956" width="9.36328125" style="56" bestFit="1" customWidth="1"/>
    <col min="5957" max="5957" width="9.90625" style="56" bestFit="1" customWidth="1"/>
    <col min="5958" max="5958" width="10.453125" style="56" bestFit="1" customWidth="1"/>
    <col min="5959" max="5959" width="3.90625" style="56" customWidth="1"/>
    <col min="5960" max="6144" width="9" style="56"/>
    <col min="6145" max="6145" width="3.90625" style="56" customWidth="1"/>
    <col min="6146" max="6146" width="21" style="56" customWidth="1"/>
    <col min="6147" max="6185" width="9.26953125" style="56" bestFit="1" customWidth="1"/>
    <col min="6186" max="6186" width="10" style="56" bestFit="1" customWidth="1"/>
    <col min="6187" max="6187" width="9.26953125" style="56" bestFit="1" customWidth="1"/>
    <col min="6188" max="6188" width="10" style="56" bestFit="1" customWidth="1"/>
    <col min="6189" max="6192" width="9.26953125" style="56" bestFit="1" customWidth="1"/>
    <col min="6193" max="6194" width="10" style="56" bestFit="1" customWidth="1"/>
    <col min="6195" max="6195" width="9.26953125" style="56" bestFit="1" customWidth="1"/>
    <col min="6196" max="6197" width="10" style="56" bestFit="1" customWidth="1"/>
    <col min="6198" max="6198" width="10.6328125" style="56" bestFit="1" customWidth="1"/>
    <col min="6199" max="6199" width="9.6328125" style="56" bestFit="1" customWidth="1"/>
    <col min="6200" max="6200" width="11.08984375" style="56" bestFit="1" customWidth="1"/>
    <col min="6201" max="6201" width="5.7265625" style="56" customWidth="1"/>
    <col min="6202" max="6202" width="7" style="56" customWidth="1"/>
    <col min="6203" max="6203" width="3.6328125" style="56" customWidth="1"/>
    <col min="6204" max="6204" width="19.453125" style="56" customWidth="1"/>
    <col min="6205" max="6206" width="9.90625" style="56" bestFit="1" customWidth="1"/>
    <col min="6207" max="6207" width="9.08984375" style="56" bestFit="1" customWidth="1"/>
    <col min="6208" max="6208" width="10" style="56" customWidth="1"/>
    <col min="6209" max="6209" width="3.90625" style="56" customWidth="1"/>
    <col min="6210" max="6210" width="3.7265625" style="56" customWidth="1"/>
    <col min="6211" max="6211" width="20.08984375" style="56" customWidth="1"/>
    <col min="6212" max="6212" width="9.36328125" style="56" bestFit="1" customWidth="1"/>
    <col min="6213" max="6213" width="9.90625" style="56" bestFit="1" customWidth="1"/>
    <col min="6214" max="6214" width="10.453125" style="56" bestFit="1" customWidth="1"/>
    <col min="6215" max="6215" width="3.90625" style="56" customWidth="1"/>
    <col min="6216" max="6400" width="9" style="56"/>
    <col min="6401" max="6401" width="3.90625" style="56" customWidth="1"/>
    <col min="6402" max="6402" width="21" style="56" customWidth="1"/>
    <col min="6403" max="6441" width="9.26953125" style="56" bestFit="1" customWidth="1"/>
    <col min="6442" max="6442" width="10" style="56" bestFit="1" customWidth="1"/>
    <col min="6443" max="6443" width="9.26953125" style="56" bestFit="1" customWidth="1"/>
    <col min="6444" max="6444" width="10" style="56" bestFit="1" customWidth="1"/>
    <col min="6445" max="6448" width="9.26953125" style="56" bestFit="1" customWidth="1"/>
    <col min="6449" max="6450" width="10" style="56" bestFit="1" customWidth="1"/>
    <col min="6451" max="6451" width="9.26953125" style="56" bestFit="1" customWidth="1"/>
    <col min="6452" max="6453" width="10" style="56" bestFit="1" customWidth="1"/>
    <col min="6454" max="6454" width="10.6328125" style="56" bestFit="1" customWidth="1"/>
    <col min="6455" max="6455" width="9.6328125" style="56" bestFit="1" customWidth="1"/>
    <col min="6456" max="6456" width="11.08984375" style="56" bestFit="1" customWidth="1"/>
    <col min="6457" max="6457" width="5.7265625" style="56" customWidth="1"/>
    <col min="6458" max="6458" width="7" style="56" customWidth="1"/>
    <col min="6459" max="6459" width="3.6328125" style="56" customWidth="1"/>
    <col min="6460" max="6460" width="19.453125" style="56" customWidth="1"/>
    <col min="6461" max="6462" width="9.90625" style="56" bestFit="1" customWidth="1"/>
    <col min="6463" max="6463" width="9.08984375" style="56" bestFit="1" customWidth="1"/>
    <col min="6464" max="6464" width="10" style="56" customWidth="1"/>
    <col min="6465" max="6465" width="3.90625" style="56" customWidth="1"/>
    <col min="6466" max="6466" width="3.7265625" style="56" customWidth="1"/>
    <col min="6467" max="6467" width="20.08984375" style="56" customWidth="1"/>
    <col min="6468" max="6468" width="9.36328125" style="56" bestFit="1" customWidth="1"/>
    <col min="6469" max="6469" width="9.90625" style="56" bestFit="1" customWidth="1"/>
    <col min="6470" max="6470" width="10.453125" style="56" bestFit="1" customWidth="1"/>
    <col min="6471" max="6471" width="3.90625" style="56" customWidth="1"/>
    <col min="6472" max="6656" width="9" style="56"/>
    <col min="6657" max="6657" width="3.90625" style="56" customWidth="1"/>
    <col min="6658" max="6658" width="21" style="56" customWidth="1"/>
    <col min="6659" max="6697" width="9.26953125" style="56" bestFit="1" customWidth="1"/>
    <col min="6698" max="6698" width="10" style="56" bestFit="1" customWidth="1"/>
    <col min="6699" max="6699" width="9.26953125" style="56" bestFit="1" customWidth="1"/>
    <col min="6700" max="6700" width="10" style="56" bestFit="1" customWidth="1"/>
    <col min="6701" max="6704" width="9.26953125" style="56" bestFit="1" customWidth="1"/>
    <col min="6705" max="6706" width="10" style="56" bestFit="1" customWidth="1"/>
    <col min="6707" max="6707" width="9.26953125" style="56" bestFit="1" customWidth="1"/>
    <col min="6708" max="6709" width="10" style="56" bestFit="1" customWidth="1"/>
    <col min="6710" max="6710" width="10.6328125" style="56" bestFit="1" customWidth="1"/>
    <col min="6711" max="6711" width="9.6328125" style="56" bestFit="1" customWidth="1"/>
    <col min="6712" max="6712" width="11.08984375" style="56" bestFit="1" customWidth="1"/>
    <col min="6713" max="6713" width="5.7265625" style="56" customWidth="1"/>
    <col min="6714" max="6714" width="7" style="56" customWidth="1"/>
    <col min="6715" max="6715" width="3.6328125" style="56" customWidth="1"/>
    <col min="6716" max="6716" width="19.453125" style="56" customWidth="1"/>
    <col min="6717" max="6718" width="9.90625" style="56" bestFit="1" customWidth="1"/>
    <col min="6719" max="6719" width="9.08984375" style="56" bestFit="1" customWidth="1"/>
    <col min="6720" max="6720" width="10" style="56" customWidth="1"/>
    <col min="6721" max="6721" width="3.90625" style="56" customWidth="1"/>
    <col min="6722" max="6722" width="3.7265625" style="56" customWidth="1"/>
    <col min="6723" max="6723" width="20.08984375" style="56" customWidth="1"/>
    <col min="6724" max="6724" width="9.36328125" style="56" bestFit="1" customWidth="1"/>
    <col min="6725" max="6725" width="9.90625" style="56" bestFit="1" customWidth="1"/>
    <col min="6726" max="6726" width="10.453125" style="56" bestFit="1" customWidth="1"/>
    <col min="6727" max="6727" width="3.90625" style="56" customWidth="1"/>
    <col min="6728" max="6912" width="9" style="56"/>
    <col min="6913" max="6913" width="3.90625" style="56" customWidth="1"/>
    <col min="6914" max="6914" width="21" style="56" customWidth="1"/>
    <col min="6915" max="6953" width="9.26953125" style="56" bestFit="1" customWidth="1"/>
    <col min="6954" max="6954" width="10" style="56" bestFit="1" customWidth="1"/>
    <col min="6955" max="6955" width="9.26953125" style="56" bestFit="1" customWidth="1"/>
    <col min="6956" max="6956" width="10" style="56" bestFit="1" customWidth="1"/>
    <col min="6957" max="6960" width="9.26953125" style="56" bestFit="1" customWidth="1"/>
    <col min="6961" max="6962" width="10" style="56" bestFit="1" customWidth="1"/>
    <col min="6963" max="6963" width="9.26953125" style="56" bestFit="1" customWidth="1"/>
    <col min="6964" max="6965" width="10" style="56" bestFit="1" customWidth="1"/>
    <col min="6966" max="6966" width="10.6328125" style="56" bestFit="1" customWidth="1"/>
    <col min="6967" max="6967" width="9.6328125" style="56" bestFit="1" customWidth="1"/>
    <col min="6968" max="6968" width="11.08984375" style="56" bestFit="1" customWidth="1"/>
    <col min="6969" max="6969" width="5.7265625" style="56" customWidth="1"/>
    <col min="6970" max="6970" width="7" style="56" customWidth="1"/>
    <col min="6971" max="6971" width="3.6328125" style="56" customWidth="1"/>
    <col min="6972" max="6972" width="19.453125" style="56" customWidth="1"/>
    <col min="6973" max="6974" width="9.90625" style="56" bestFit="1" customWidth="1"/>
    <col min="6975" max="6975" width="9.08984375" style="56" bestFit="1" customWidth="1"/>
    <col min="6976" max="6976" width="10" style="56" customWidth="1"/>
    <col min="6977" max="6977" width="3.90625" style="56" customWidth="1"/>
    <col min="6978" max="6978" width="3.7265625" style="56" customWidth="1"/>
    <col min="6979" max="6979" width="20.08984375" style="56" customWidth="1"/>
    <col min="6980" max="6980" width="9.36328125" style="56" bestFit="1" customWidth="1"/>
    <col min="6981" max="6981" width="9.90625" style="56" bestFit="1" customWidth="1"/>
    <col min="6982" max="6982" width="10.453125" style="56" bestFit="1" customWidth="1"/>
    <col min="6983" max="6983" width="3.90625" style="56" customWidth="1"/>
    <col min="6984" max="7168" width="9" style="56"/>
    <col min="7169" max="7169" width="3.90625" style="56" customWidth="1"/>
    <col min="7170" max="7170" width="21" style="56" customWidth="1"/>
    <col min="7171" max="7209" width="9.26953125" style="56" bestFit="1" customWidth="1"/>
    <col min="7210" max="7210" width="10" style="56" bestFit="1" customWidth="1"/>
    <col min="7211" max="7211" width="9.26953125" style="56" bestFit="1" customWidth="1"/>
    <col min="7212" max="7212" width="10" style="56" bestFit="1" customWidth="1"/>
    <col min="7213" max="7216" width="9.26953125" style="56" bestFit="1" customWidth="1"/>
    <col min="7217" max="7218" width="10" style="56" bestFit="1" customWidth="1"/>
    <col min="7219" max="7219" width="9.26953125" style="56" bestFit="1" customWidth="1"/>
    <col min="7220" max="7221" width="10" style="56" bestFit="1" customWidth="1"/>
    <col min="7222" max="7222" width="10.6328125" style="56" bestFit="1" customWidth="1"/>
    <col min="7223" max="7223" width="9.6328125" style="56" bestFit="1" customWidth="1"/>
    <col min="7224" max="7224" width="11.08984375" style="56" bestFit="1" customWidth="1"/>
    <col min="7225" max="7225" width="5.7265625" style="56" customWidth="1"/>
    <col min="7226" max="7226" width="7" style="56" customWidth="1"/>
    <col min="7227" max="7227" width="3.6328125" style="56" customWidth="1"/>
    <col min="7228" max="7228" width="19.453125" style="56" customWidth="1"/>
    <col min="7229" max="7230" width="9.90625" style="56" bestFit="1" customWidth="1"/>
    <col min="7231" max="7231" width="9.08984375" style="56" bestFit="1" customWidth="1"/>
    <col min="7232" max="7232" width="10" style="56" customWidth="1"/>
    <col min="7233" max="7233" width="3.90625" style="56" customWidth="1"/>
    <col min="7234" max="7234" width="3.7265625" style="56" customWidth="1"/>
    <col min="7235" max="7235" width="20.08984375" style="56" customWidth="1"/>
    <col min="7236" max="7236" width="9.36328125" style="56" bestFit="1" customWidth="1"/>
    <col min="7237" max="7237" width="9.90625" style="56" bestFit="1" customWidth="1"/>
    <col min="7238" max="7238" width="10.453125" style="56" bestFit="1" customWidth="1"/>
    <col min="7239" max="7239" width="3.90625" style="56" customWidth="1"/>
    <col min="7240" max="7424" width="9" style="56"/>
    <col min="7425" max="7425" width="3.90625" style="56" customWidth="1"/>
    <col min="7426" max="7426" width="21" style="56" customWidth="1"/>
    <col min="7427" max="7465" width="9.26953125" style="56" bestFit="1" customWidth="1"/>
    <col min="7466" max="7466" width="10" style="56" bestFit="1" customWidth="1"/>
    <col min="7467" max="7467" width="9.26953125" style="56" bestFit="1" customWidth="1"/>
    <col min="7468" max="7468" width="10" style="56" bestFit="1" customWidth="1"/>
    <col min="7469" max="7472" width="9.26953125" style="56" bestFit="1" customWidth="1"/>
    <col min="7473" max="7474" width="10" style="56" bestFit="1" customWidth="1"/>
    <col min="7475" max="7475" width="9.26953125" style="56" bestFit="1" customWidth="1"/>
    <col min="7476" max="7477" width="10" style="56" bestFit="1" customWidth="1"/>
    <col min="7478" max="7478" width="10.6328125" style="56" bestFit="1" customWidth="1"/>
    <col min="7479" max="7479" width="9.6328125" style="56" bestFit="1" customWidth="1"/>
    <col min="7480" max="7480" width="11.08984375" style="56" bestFit="1" customWidth="1"/>
    <col min="7481" max="7481" width="5.7265625" style="56" customWidth="1"/>
    <col min="7482" max="7482" width="7" style="56" customWidth="1"/>
    <col min="7483" max="7483" width="3.6328125" style="56" customWidth="1"/>
    <col min="7484" max="7484" width="19.453125" style="56" customWidth="1"/>
    <col min="7485" max="7486" width="9.90625" style="56" bestFit="1" customWidth="1"/>
    <col min="7487" max="7487" width="9.08984375" style="56" bestFit="1" customWidth="1"/>
    <col min="7488" max="7488" width="10" style="56" customWidth="1"/>
    <col min="7489" max="7489" width="3.90625" style="56" customWidth="1"/>
    <col min="7490" max="7490" width="3.7265625" style="56" customWidth="1"/>
    <col min="7491" max="7491" width="20.08984375" style="56" customWidth="1"/>
    <col min="7492" max="7492" width="9.36328125" style="56" bestFit="1" customWidth="1"/>
    <col min="7493" max="7493" width="9.90625" style="56" bestFit="1" customWidth="1"/>
    <col min="7494" max="7494" width="10.453125" style="56" bestFit="1" customWidth="1"/>
    <col min="7495" max="7495" width="3.90625" style="56" customWidth="1"/>
    <col min="7496" max="7680" width="9" style="56"/>
    <col min="7681" max="7681" width="3.90625" style="56" customWidth="1"/>
    <col min="7682" max="7682" width="21" style="56" customWidth="1"/>
    <col min="7683" max="7721" width="9.26953125" style="56" bestFit="1" customWidth="1"/>
    <col min="7722" max="7722" width="10" style="56" bestFit="1" customWidth="1"/>
    <col min="7723" max="7723" width="9.26953125" style="56" bestFit="1" customWidth="1"/>
    <col min="7724" max="7724" width="10" style="56" bestFit="1" customWidth="1"/>
    <col min="7725" max="7728" width="9.26953125" style="56" bestFit="1" customWidth="1"/>
    <col min="7729" max="7730" width="10" style="56" bestFit="1" customWidth="1"/>
    <col min="7731" max="7731" width="9.26953125" style="56" bestFit="1" customWidth="1"/>
    <col min="7732" max="7733" width="10" style="56" bestFit="1" customWidth="1"/>
    <col min="7734" max="7734" width="10.6328125" style="56" bestFit="1" customWidth="1"/>
    <col min="7735" max="7735" width="9.6328125" style="56" bestFit="1" customWidth="1"/>
    <col min="7736" max="7736" width="11.08984375" style="56" bestFit="1" customWidth="1"/>
    <col min="7737" max="7737" width="5.7265625" style="56" customWidth="1"/>
    <col min="7738" max="7738" width="7" style="56" customWidth="1"/>
    <col min="7739" max="7739" width="3.6328125" style="56" customWidth="1"/>
    <col min="7740" max="7740" width="19.453125" style="56" customWidth="1"/>
    <col min="7741" max="7742" width="9.90625" style="56" bestFit="1" customWidth="1"/>
    <col min="7743" max="7743" width="9.08984375" style="56" bestFit="1" customWidth="1"/>
    <col min="7744" max="7744" width="10" style="56" customWidth="1"/>
    <col min="7745" max="7745" width="3.90625" style="56" customWidth="1"/>
    <col min="7746" max="7746" width="3.7265625" style="56" customWidth="1"/>
    <col min="7747" max="7747" width="20.08984375" style="56" customWidth="1"/>
    <col min="7748" max="7748" width="9.36328125" style="56" bestFit="1" customWidth="1"/>
    <col min="7749" max="7749" width="9.90625" style="56" bestFit="1" customWidth="1"/>
    <col min="7750" max="7750" width="10.453125" style="56" bestFit="1" customWidth="1"/>
    <col min="7751" max="7751" width="3.90625" style="56" customWidth="1"/>
    <col min="7752" max="7936" width="9" style="56"/>
    <col min="7937" max="7937" width="3.90625" style="56" customWidth="1"/>
    <col min="7938" max="7938" width="21" style="56" customWidth="1"/>
    <col min="7939" max="7977" width="9.26953125" style="56" bestFit="1" customWidth="1"/>
    <col min="7978" max="7978" width="10" style="56" bestFit="1" customWidth="1"/>
    <col min="7979" max="7979" width="9.26953125" style="56" bestFit="1" customWidth="1"/>
    <col min="7980" max="7980" width="10" style="56" bestFit="1" customWidth="1"/>
    <col min="7981" max="7984" width="9.26953125" style="56" bestFit="1" customWidth="1"/>
    <col min="7985" max="7986" width="10" style="56" bestFit="1" customWidth="1"/>
    <col min="7987" max="7987" width="9.26953125" style="56" bestFit="1" customWidth="1"/>
    <col min="7988" max="7989" width="10" style="56" bestFit="1" customWidth="1"/>
    <col min="7990" max="7990" width="10.6328125" style="56" bestFit="1" customWidth="1"/>
    <col min="7991" max="7991" width="9.6328125" style="56" bestFit="1" customWidth="1"/>
    <col min="7992" max="7992" width="11.08984375" style="56" bestFit="1" customWidth="1"/>
    <col min="7993" max="7993" width="5.7265625" style="56" customWidth="1"/>
    <col min="7994" max="7994" width="7" style="56" customWidth="1"/>
    <col min="7995" max="7995" width="3.6328125" style="56" customWidth="1"/>
    <col min="7996" max="7996" width="19.453125" style="56" customWidth="1"/>
    <col min="7997" max="7998" width="9.90625" style="56" bestFit="1" customWidth="1"/>
    <col min="7999" max="7999" width="9.08984375" style="56" bestFit="1" customWidth="1"/>
    <col min="8000" max="8000" width="10" style="56" customWidth="1"/>
    <col min="8001" max="8001" width="3.90625" style="56" customWidth="1"/>
    <col min="8002" max="8002" width="3.7265625" style="56" customWidth="1"/>
    <col min="8003" max="8003" width="20.08984375" style="56" customWidth="1"/>
    <col min="8004" max="8004" width="9.36328125" style="56" bestFit="1" customWidth="1"/>
    <col min="8005" max="8005" width="9.90625" style="56" bestFit="1" customWidth="1"/>
    <col min="8006" max="8006" width="10.453125" style="56" bestFit="1" customWidth="1"/>
    <col min="8007" max="8007" width="3.90625" style="56" customWidth="1"/>
    <col min="8008" max="8192" width="9" style="56"/>
    <col min="8193" max="8193" width="3.90625" style="56" customWidth="1"/>
    <col min="8194" max="8194" width="21" style="56" customWidth="1"/>
    <col min="8195" max="8233" width="9.26953125" style="56" bestFit="1" customWidth="1"/>
    <col min="8234" max="8234" width="10" style="56" bestFit="1" customWidth="1"/>
    <col min="8235" max="8235" width="9.26953125" style="56" bestFit="1" customWidth="1"/>
    <col min="8236" max="8236" width="10" style="56" bestFit="1" customWidth="1"/>
    <col min="8237" max="8240" width="9.26953125" style="56" bestFit="1" customWidth="1"/>
    <col min="8241" max="8242" width="10" style="56" bestFit="1" customWidth="1"/>
    <col min="8243" max="8243" width="9.26953125" style="56" bestFit="1" customWidth="1"/>
    <col min="8244" max="8245" width="10" style="56" bestFit="1" customWidth="1"/>
    <col min="8246" max="8246" width="10.6328125" style="56" bestFit="1" customWidth="1"/>
    <col min="8247" max="8247" width="9.6328125" style="56" bestFit="1" customWidth="1"/>
    <col min="8248" max="8248" width="11.08984375" style="56" bestFit="1" customWidth="1"/>
    <col min="8249" max="8249" width="5.7265625" style="56" customWidth="1"/>
    <col min="8250" max="8250" width="7" style="56" customWidth="1"/>
    <col min="8251" max="8251" width="3.6328125" style="56" customWidth="1"/>
    <col min="8252" max="8252" width="19.453125" style="56" customWidth="1"/>
    <col min="8253" max="8254" width="9.90625" style="56" bestFit="1" customWidth="1"/>
    <col min="8255" max="8255" width="9.08984375" style="56" bestFit="1" customWidth="1"/>
    <col min="8256" max="8256" width="10" style="56" customWidth="1"/>
    <col min="8257" max="8257" width="3.90625" style="56" customWidth="1"/>
    <col min="8258" max="8258" width="3.7265625" style="56" customWidth="1"/>
    <col min="8259" max="8259" width="20.08984375" style="56" customWidth="1"/>
    <col min="8260" max="8260" width="9.36328125" style="56" bestFit="1" customWidth="1"/>
    <col min="8261" max="8261" width="9.90625" style="56" bestFit="1" customWidth="1"/>
    <col min="8262" max="8262" width="10.453125" style="56" bestFit="1" customWidth="1"/>
    <col min="8263" max="8263" width="3.90625" style="56" customWidth="1"/>
    <col min="8264" max="8448" width="9" style="56"/>
    <col min="8449" max="8449" width="3.90625" style="56" customWidth="1"/>
    <col min="8450" max="8450" width="21" style="56" customWidth="1"/>
    <col min="8451" max="8489" width="9.26953125" style="56" bestFit="1" customWidth="1"/>
    <col min="8490" max="8490" width="10" style="56" bestFit="1" customWidth="1"/>
    <col min="8491" max="8491" width="9.26953125" style="56" bestFit="1" customWidth="1"/>
    <col min="8492" max="8492" width="10" style="56" bestFit="1" customWidth="1"/>
    <col min="8493" max="8496" width="9.26953125" style="56" bestFit="1" customWidth="1"/>
    <col min="8497" max="8498" width="10" style="56" bestFit="1" customWidth="1"/>
    <col min="8499" max="8499" width="9.26953125" style="56" bestFit="1" customWidth="1"/>
    <col min="8500" max="8501" width="10" style="56" bestFit="1" customWidth="1"/>
    <col min="8502" max="8502" width="10.6328125" style="56" bestFit="1" customWidth="1"/>
    <col min="8503" max="8503" width="9.6328125" style="56" bestFit="1" customWidth="1"/>
    <col min="8504" max="8504" width="11.08984375" style="56" bestFit="1" customWidth="1"/>
    <col min="8505" max="8505" width="5.7265625" style="56" customWidth="1"/>
    <col min="8506" max="8506" width="7" style="56" customWidth="1"/>
    <col min="8507" max="8507" width="3.6328125" style="56" customWidth="1"/>
    <col min="8508" max="8508" width="19.453125" style="56" customWidth="1"/>
    <col min="8509" max="8510" width="9.90625" style="56" bestFit="1" customWidth="1"/>
    <col min="8511" max="8511" width="9.08984375" style="56" bestFit="1" customWidth="1"/>
    <col min="8512" max="8512" width="10" style="56" customWidth="1"/>
    <col min="8513" max="8513" width="3.90625" style="56" customWidth="1"/>
    <col min="8514" max="8514" width="3.7265625" style="56" customWidth="1"/>
    <col min="8515" max="8515" width="20.08984375" style="56" customWidth="1"/>
    <col min="8516" max="8516" width="9.36328125" style="56" bestFit="1" customWidth="1"/>
    <col min="8517" max="8517" width="9.90625" style="56" bestFit="1" customWidth="1"/>
    <col min="8518" max="8518" width="10.453125" style="56" bestFit="1" customWidth="1"/>
    <col min="8519" max="8519" width="3.90625" style="56" customWidth="1"/>
    <col min="8520" max="8704" width="9" style="56"/>
    <col min="8705" max="8705" width="3.90625" style="56" customWidth="1"/>
    <col min="8706" max="8706" width="21" style="56" customWidth="1"/>
    <col min="8707" max="8745" width="9.26953125" style="56" bestFit="1" customWidth="1"/>
    <col min="8746" max="8746" width="10" style="56" bestFit="1" customWidth="1"/>
    <col min="8747" max="8747" width="9.26953125" style="56" bestFit="1" customWidth="1"/>
    <col min="8748" max="8748" width="10" style="56" bestFit="1" customWidth="1"/>
    <col min="8749" max="8752" width="9.26953125" style="56" bestFit="1" customWidth="1"/>
    <col min="8753" max="8754" width="10" style="56" bestFit="1" customWidth="1"/>
    <col min="8755" max="8755" width="9.26953125" style="56" bestFit="1" customWidth="1"/>
    <col min="8756" max="8757" width="10" style="56" bestFit="1" customWidth="1"/>
    <col min="8758" max="8758" width="10.6328125" style="56" bestFit="1" customWidth="1"/>
    <col min="8759" max="8759" width="9.6328125" style="56" bestFit="1" customWidth="1"/>
    <col min="8760" max="8760" width="11.08984375" style="56" bestFit="1" customWidth="1"/>
    <col min="8761" max="8761" width="5.7265625" style="56" customWidth="1"/>
    <col min="8762" max="8762" width="7" style="56" customWidth="1"/>
    <col min="8763" max="8763" width="3.6328125" style="56" customWidth="1"/>
    <col min="8764" max="8764" width="19.453125" style="56" customWidth="1"/>
    <col min="8765" max="8766" width="9.90625" style="56" bestFit="1" customWidth="1"/>
    <col min="8767" max="8767" width="9.08984375" style="56" bestFit="1" customWidth="1"/>
    <col min="8768" max="8768" width="10" style="56" customWidth="1"/>
    <col min="8769" max="8769" width="3.90625" style="56" customWidth="1"/>
    <col min="8770" max="8770" width="3.7265625" style="56" customWidth="1"/>
    <col min="8771" max="8771" width="20.08984375" style="56" customWidth="1"/>
    <col min="8772" max="8772" width="9.36328125" style="56" bestFit="1" customWidth="1"/>
    <col min="8773" max="8773" width="9.90625" style="56" bestFit="1" customWidth="1"/>
    <col min="8774" max="8774" width="10.453125" style="56" bestFit="1" customWidth="1"/>
    <col min="8775" max="8775" width="3.90625" style="56" customWidth="1"/>
    <col min="8776" max="8960" width="9" style="56"/>
    <col min="8961" max="8961" width="3.90625" style="56" customWidth="1"/>
    <col min="8962" max="8962" width="21" style="56" customWidth="1"/>
    <col min="8963" max="9001" width="9.26953125" style="56" bestFit="1" customWidth="1"/>
    <col min="9002" max="9002" width="10" style="56" bestFit="1" customWidth="1"/>
    <col min="9003" max="9003" width="9.26953125" style="56" bestFit="1" customWidth="1"/>
    <col min="9004" max="9004" width="10" style="56" bestFit="1" customWidth="1"/>
    <col min="9005" max="9008" width="9.26953125" style="56" bestFit="1" customWidth="1"/>
    <col min="9009" max="9010" width="10" style="56" bestFit="1" customWidth="1"/>
    <col min="9011" max="9011" width="9.26953125" style="56" bestFit="1" customWidth="1"/>
    <col min="9012" max="9013" width="10" style="56" bestFit="1" customWidth="1"/>
    <col min="9014" max="9014" width="10.6328125" style="56" bestFit="1" customWidth="1"/>
    <col min="9015" max="9015" width="9.6328125" style="56" bestFit="1" customWidth="1"/>
    <col min="9016" max="9016" width="11.08984375" style="56" bestFit="1" customWidth="1"/>
    <col min="9017" max="9017" width="5.7265625" style="56" customWidth="1"/>
    <col min="9018" max="9018" width="7" style="56" customWidth="1"/>
    <col min="9019" max="9019" width="3.6328125" style="56" customWidth="1"/>
    <col min="9020" max="9020" width="19.453125" style="56" customWidth="1"/>
    <col min="9021" max="9022" width="9.90625" style="56" bestFit="1" customWidth="1"/>
    <col min="9023" max="9023" width="9.08984375" style="56" bestFit="1" customWidth="1"/>
    <col min="9024" max="9024" width="10" style="56" customWidth="1"/>
    <col min="9025" max="9025" width="3.90625" style="56" customWidth="1"/>
    <col min="9026" max="9026" width="3.7265625" style="56" customWidth="1"/>
    <col min="9027" max="9027" width="20.08984375" style="56" customWidth="1"/>
    <col min="9028" max="9028" width="9.36328125" style="56" bestFit="1" customWidth="1"/>
    <col min="9029" max="9029" width="9.90625" style="56" bestFit="1" customWidth="1"/>
    <col min="9030" max="9030" width="10.453125" style="56" bestFit="1" customWidth="1"/>
    <col min="9031" max="9031" width="3.90625" style="56" customWidth="1"/>
    <col min="9032" max="9216" width="9" style="56"/>
    <col min="9217" max="9217" width="3.90625" style="56" customWidth="1"/>
    <col min="9218" max="9218" width="21" style="56" customWidth="1"/>
    <col min="9219" max="9257" width="9.26953125" style="56" bestFit="1" customWidth="1"/>
    <col min="9258" max="9258" width="10" style="56" bestFit="1" customWidth="1"/>
    <col min="9259" max="9259" width="9.26953125" style="56" bestFit="1" customWidth="1"/>
    <col min="9260" max="9260" width="10" style="56" bestFit="1" customWidth="1"/>
    <col min="9261" max="9264" width="9.26953125" style="56" bestFit="1" customWidth="1"/>
    <col min="9265" max="9266" width="10" style="56" bestFit="1" customWidth="1"/>
    <col min="9267" max="9267" width="9.26953125" style="56" bestFit="1" customWidth="1"/>
    <col min="9268" max="9269" width="10" style="56" bestFit="1" customWidth="1"/>
    <col min="9270" max="9270" width="10.6328125" style="56" bestFit="1" customWidth="1"/>
    <col min="9271" max="9271" width="9.6328125" style="56" bestFit="1" customWidth="1"/>
    <col min="9272" max="9272" width="11.08984375" style="56" bestFit="1" customWidth="1"/>
    <col min="9273" max="9273" width="5.7265625" style="56" customWidth="1"/>
    <col min="9274" max="9274" width="7" style="56" customWidth="1"/>
    <col min="9275" max="9275" width="3.6328125" style="56" customWidth="1"/>
    <col min="9276" max="9276" width="19.453125" style="56" customWidth="1"/>
    <col min="9277" max="9278" width="9.90625" style="56" bestFit="1" customWidth="1"/>
    <col min="9279" max="9279" width="9.08984375" style="56" bestFit="1" customWidth="1"/>
    <col min="9280" max="9280" width="10" style="56" customWidth="1"/>
    <col min="9281" max="9281" width="3.90625" style="56" customWidth="1"/>
    <col min="9282" max="9282" width="3.7265625" style="56" customWidth="1"/>
    <col min="9283" max="9283" width="20.08984375" style="56" customWidth="1"/>
    <col min="9284" max="9284" width="9.36328125" style="56" bestFit="1" customWidth="1"/>
    <col min="9285" max="9285" width="9.90625" style="56" bestFit="1" customWidth="1"/>
    <col min="9286" max="9286" width="10.453125" style="56" bestFit="1" customWidth="1"/>
    <col min="9287" max="9287" width="3.90625" style="56" customWidth="1"/>
    <col min="9288" max="9472" width="9" style="56"/>
    <col min="9473" max="9473" width="3.90625" style="56" customWidth="1"/>
    <col min="9474" max="9474" width="21" style="56" customWidth="1"/>
    <col min="9475" max="9513" width="9.26953125" style="56" bestFit="1" customWidth="1"/>
    <col min="9514" max="9514" width="10" style="56" bestFit="1" customWidth="1"/>
    <col min="9515" max="9515" width="9.26953125" style="56" bestFit="1" customWidth="1"/>
    <col min="9516" max="9516" width="10" style="56" bestFit="1" customWidth="1"/>
    <col min="9517" max="9520" width="9.26953125" style="56" bestFit="1" customWidth="1"/>
    <col min="9521" max="9522" width="10" style="56" bestFit="1" customWidth="1"/>
    <col min="9523" max="9523" width="9.26953125" style="56" bestFit="1" customWidth="1"/>
    <col min="9524" max="9525" width="10" style="56" bestFit="1" customWidth="1"/>
    <col min="9526" max="9526" width="10.6328125" style="56" bestFit="1" customWidth="1"/>
    <col min="9527" max="9527" width="9.6328125" style="56" bestFit="1" customWidth="1"/>
    <col min="9528" max="9528" width="11.08984375" style="56" bestFit="1" customWidth="1"/>
    <col min="9529" max="9529" width="5.7265625" style="56" customWidth="1"/>
    <col min="9530" max="9530" width="7" style="56" customWidth="1"/>
    <col min="9531" max="9531" width="3.6328125" style="56" customWidth="1"/>
    <col min="9532" max="9532" width="19.453125" style="56" customWidth="1"/>
    <col min="9533" max="9534" width="9.90625" style="56" bestFit="1" customWidth="1"/>
    <col min="9535" max="9535" width="9.08984375" style="56" bestFit="1" customWidth="1"/>
    <col min="9536" max="9536" width="10" style="56" customWidth="1"/>
    <col min="9537" max="9537" width="3.90625" style="56" customWidth="1"/>
    <col min="9538" max="9538" width="3.7265625" style="56" customWidth="1"/>
    <col min="9539" max="9539" width="20.08984375" style="56" customWidth="1"/>
    <col min="9540" max="9540" width="9.36328125" style="56" bestFit="1" customWidth="1"/>
    <col min="9541" max="9541" width="9.90625" style="56" bestFit="1" customWidth="1"/>
    <col min="9542" max="9542" width="10.453125" style="56" bestFit="1" customWidth="1"/>
    <col min="9543" max="9543" width="3.90625" style="56" customWidth="1"/>
    <col min="9544" max="9728" width="9" style="56"/>
    <col min="9729" max="9729" width="3.90625" style="56" customWidth="1"/>
    <col min="9730" max="9730" width="21" style="56" customWidth="1"/>
    <col min="9731" max="9769" width="9.26953125" style="56" bestFit="1" customWidth="1"/>
    <col min="9770" max="9770" width="10" style="56" bestFit="1" customWidth="1"/>
    <col min="9771" max="9771" width="9.26953125" style="56" bestFit="1" customWidth="1"/>
    <col min="9772" max="9772" width="10" style="56" bestFit="1" customWidth="1"/>
    <col min="9773" max="9776" width="9.26953125" style="56" bestFit="1" customWidth="1"/>
    <col min="9777" max="9778" width="10" style="56" bestFit="1" customWidth="1"/>
    <col min="9779" max="9779" width="9.26953125" style="56" bestFit="1" customWidth="1"/>
    <col min="9780" max="9781" width="10" style="56" bestFit="1" customWidth="1"/>
    <col min="9782" max="9782" width="10.6328125" style="56" bestFit="1" customWidth="1"/>
    <col min="9783" max="9783" width="9.6328125" style="56" bestFit="1" customWidth="1"/>
    <col min="9784" max="9784" width="11.08984375" style="56" bestFit="1" customWidth="1"/>
    <col min="9785" max="9785" width="5.7265625" style="56" customWidth="1"/>
    <col min="9786" max="9786" width="7" style="56" customWidth="1"/>
    <col min="9787" max="9787" width="3.6328125" style="56" customWidth="1"/>
    <col min="9788" max="9788" width="19.453125" style="56" customWidth="1"/>
    <col min="9789" max="9790" width="9.90625" style="56" bestFit="1" customWidth="1"/>
    <col min="9791" max="9791" width="9.08984375" style="56" bestFit="1" customWidth="1"/>
    <col min="9792" max="9792" width="10" style="56" customWidth="1"/>
    <col min="9793" max="9793" width="3.90625" style="56" customWidth="1"/>
    <col min="9794" max="9794" width="3.7265625" style="56" customWidth="1"/>
    <col min="9795" max="9795" width="20.08984375" style="56" customWidth="1"/>
    <col min="9796" max="9796" width="9.36328125" style="56" bestFit="1" customWidth="1"/>
    <col min="9797" max="9797" width="9.90625" style="56" bestFit="1" customWidth="1"/>
    <col min="9798" max="9798" width="10.453125" style="56" bestFit="1" customWidth="1"/>
    <col min="9799" max="9799" width="3.90625" style="56" customWidth="1"/>
    <col min="9800" max="9984" width="9" style="56"/>
    <col min="9985" max="9985" width="3.90625" style="56" customWidth="1"/>
    <col min="9986" max="9986" width="21" style="56" customWidth="1"/>
    <col min="9987" max="10025" width="9.26953125" style="56" bestFit="1" customWidth="1"/>
    <col min="10026" max="10026" width="10" style="56" bestFit="1" customWidth="1"/>
    <col min="10027" max="10027" width="9.26953125" style="56" bestFit="1" customWidth="1"/>
    <col min="10028" max="10028" width="10" style="56" bestFit="1" customWidth="1"/>
    <col min="10029" max="10032" width="9.26953125" style="56" bestFit="1" customWidth="1"/>
    <col min="10033" max="10034" width="10" style="56" bestFit="1" customWidth="1"/>
    <col min="10035" max="10035" width="9.26953125" style="56" bestFit="1" customWidth="1"/>
    <col min="10036" max="10037" width="10" style="56" bestFit="1" customWidth="1"/>
    <col min="10038" max="10038" width="10.6328125" style="56" bestFit="1" customWidth="1"/>
    <col min="10039" max="10039" width="9.6328125" style="56" bestFit="1" customWidth="1"/>
    <col min="10040" max="10040" width="11.08984375" style="56" bestFit="1" customWidth="1"/>
    <col min="10041" max="10041" width="5.7265625" style="56" customWidth="1"/>
    <col min="10042" max="10042" width="7" style="56" customWidth="1"/>
    <col min="10043" max="10043" width="3.6328125" style="56" customWidth="1"/>
    <col min="10044" max="10044" width="19.453125" style="56" customWidth="1"/>
    <col min="10045" max="10046" width="9.90625" style="56" bestFit="1" customWidth="1"/>
    <col min="10047" max="10047" width="9.08984375" style="56" bestFit="1" customWidth="1"/>
    <col min="10048" max="10048" width="10" style="56" customWidth="1"/>
    <col min="10049" max="10049" width="3.90625" style="56" customWidth="1"/>
    <col min="10050" max="10050" width="3.7265625" style="56" customWidth="1"/>
    <col min="10051" max="10051" width="20.08984375" style="56" customWidth="1"/>
    <col min="10052" max="10052" width="9.36328125" style="56" bestFit="1" customWidth="1"/>
    <col min="10053" max="10053" width="9.90625" style="56" bestFit="1" customWidth="1"/>
    <col min="10054" max="10054" width="10.453125" style="56" bestFit="1" customWidth="1"/>
    <col min="10055" max="10055" width="3.90625" style="56" customWidth="1"/>
    <col min="10056" max="10240" width="9" style="56"/>
    <col min="10241" max="10241" width="3.90625" style="56" customWidth="1"/>
    <col min="10242" max="10242" width="21" style="56" customWidth="1"/>
    <col min="10243" max="10281" width="9.26953125" style="56" bestFit="1" customWidth="1"/>
    <col min="10282" max="10282" width="10" style="56" bestFit="1" customWidth="1"/>
    <col min="10283" max="10283" width="9.26953125" style="56" bestFit="1" customWidth="1"/>
    <col min="10284" max="10284" width="10" style="56" bestFit="1" customWidth="1"/>
    <col min="10285" max="10288" width="9.26953125" style="56" bestFit="1" customWidth="1"/>
    <col min="10289" max="10290" width="10" style="56" bestFit="1" customWidth="1"/>
    <col min="10291" max="10291" width="9.26953125" style="56" bestFit="1" customWidth="1"/>
    <col min="10292" max="10293" width="10" style="56" bestFit="1" customWidth="1"/>
    <col min="10294" max="10294" width="10.6328125" style="56" bestFit="1" customWidth="1"/>
    <col min="10295" max="10295" width="9.6328125" style="56" bestFit="1" customWidth="1"/>
    <col min="10296" max="10296" width="11.08984375" style="56" bestFit="1" customWidth="1"/>
    <col min="10297" max="10297" width="5.7265625" style="56" customWidth="1"/>
    <col min="10298" max="10298" width="7" style="56" customWidth="1"/>
    <col min="10299" max="10299" width="3.6328125" style="56" customWidth="1"/>
    <col min="10300" max="10300" width="19.453125" style="56" customWidth="1"/>
    <col min="10301" max="10302" width="9.90625" style="56" bestFit="1" customWidth="1"/>
    <col min="10303" max="10303" width="9.08984375" style="56" bestFit="1" customWidth="1"/>
    <col min="10304" max="10304" width="10" style="56" customWidth="1"/>
    <col min="10305" max="10305" width="3.90625" style="56" customWidth="1"/>
    <col min="10306" max="10306" width="3.7265625" style="56" customWidth="1"/>
    <col min="10307" max="10307" width="20.08984375" style="56" customWidth="1"/>
    <col min="10308" max="10308" width="9.36328125" style="56" bestFit="1" customWidth="1"/>
    <col min="10309" max="10309" width="9.90625" style="56" bestFit="1" customWidth="1"/>
    <col min="10310" max="10310" width="10.453125" style="56" bestFit="1" customWidth="1"/>
    <col min="10311" max="10311" width="3.90625" style="56" customWidth="1"/>
    <col min="10312" max="10496" width="9" style="56"/>
    <col min="10497" max="10497" width="3.90625" style="56" customWidth="1"/>
    <col min="10498" max="10498" width="21" style="56" customWidth="1"/>
    <col min="10499" max="10537" width="9.26953125" style="56" bestFit="1" customWidth="1"/>
    <col min="10538" max="10538" width="10" style="56" bestFit="1" customWidth="1"/>
    <col min="10539" max="10539" width="9.26953125" style="56" bestFit="1" customWidth="1"/>
    <col min="10540" max="10540" width="10" style="56" bestFit="1" customWidth="1"/>
    <col min="10541" max="10544" width="9.26953125" style="56" bestFit="1" customWidth="1"/>
    <col min="10545" max="10546" width="10" style="56" bestFit="1" customWidth="1"/>
    <col min="10547" max="10547" width="9.26953125" style="56" bestFit="1" customWidth="1"/>
    <col min="10548" max="10549" width="10" style="56" bestFit="1" customWidth="1"/>
    <col min="10550" max="10550" width="10.6328125" style="56" bestFit="1" customWidth="1"/>
    <col min="10551" max="10551" width="9.6328125" style="56" bestFit="1" customWidth="1"/>
    <col min="10552" max="10552" width="11.08984375" style="56" bestFit="1" customWidth="1"/>
    <col min="10553" max="10553" width="5.7265625" style="56" customWidth="1"/>
    <col min="10554" max="10554" width="7" style="56" customWidth="1"/>
    <col min="10555" max="10555" width="3.6328125" style="56" customWidth="1"/>
    <col min="10556" max="10556" width="19.453125" style="56" customWidth="1"/>
    <col min="10557" max="10558" width="9.90625" style="56" bestFit="1" customWidth="1"/>
    <col min="10559" max="10559" width="9.08984375" style="56" bestFit="1" customWidth="1"/>
    <col min="10560" max="10560" width="10" style="56" customWidth="1"/>
    <col min="10561" max="10561" width="3.90625" style="56" customWidth="1"/>
    <col min="10562" max="10562" width="3.7265625" style="56" customWidth="1"/>
    <col min="10563" max="10563" width="20.08984375" style="56" customWidth="1"/>
    <col min="10564" max="10564" width="9.36328125" style="56" bestFit="1" customWidth="1"/>
    <col min="10565" max="10565" width="9.90625" style="56" bestFit="1" customWidth="1"/>
    <col min="10566" max="10566" width="10.453125" style="56" bestFit="1" customWidth="1"/>
    <col min="10567" max="10567" width="3.90625" style="56" customWidth="1"/>
    <col min="10568" max="10752" width="9" style="56"/>
    <col min="10753" max="10753" width="3.90625" style="56" customWidth="1"/>
    <col min="10754" max="10754" width="21" style="56" customWidth="1"/>
    <col min="10755" max="10793" width="9.26953125" style="56" bestFit="1" customWidth="1"/>
    <col min="10794" max="10794" width="10" style="56" bestFit="1" customWidth="1"/>
    <col min="10795" max="10795" width="9.26953125" style="56" bestFit="1" customWidth="1"/>
    <col min="10796" max="10796" width="10" style="56" bestFit="1" customWidth="1"/>
    <col min="10797" max="10800" width="9.26953125" style="56" bestFit="1" customWidth="1"/>
    <col min="10801" max="10802" width="10" style="56" bestFit="1" customWidth="1"/>
    <col min="10803" max="10803" width="9.26953125" style="56" bestFit="1" customWidth="1"/>
    <col min="10804" max="10805" width="10" style="56" bestFit="1" customWidth="1"/>
    <col min="10806" max="10806" width="10.6328125" style="56" bestFit="1" customWidth="1"/>
    <col min="10807" max="10807" width="9.6328125" style="56" bestFit="1" customWidth="1"/>
    <col min="10808" max="10808" width="11.08984375" style="56" bestFit="1" customWidth="1"/>
    <col min="10809" max="10809" width="5.7265625" style="56" customWidth="1"/>
    <col min="10810" max="10810" width="7" style="56" customWidth="1"/>
    <col min="10811" max="10811" width="3.6328125" style="56" customWidth="1"/>
    <col min="10812" max="10812" width="19.453125" style="56" customWidth="1"/>
    <col min="10813" max="10814" width="9.90625" style="56" bestFit="1" customWidth="1"/>
    <col min="10815" max="10815" width="9.08984375" style="56" bestFit="1" customWidth="1"/>
    <col min="10816" max="10816" width="10" style="56" customWidth="1"/>
    <col min="10817" max="10817" width="3.90625" style="56" customWidth="1"/>
    <col min="10818" max="10818" width="3.7265625" style="56" customWidth="1"/>
    <col min="10819" max="10819" width="20.08984375" style="56" customWidth="1"/>
    <col min="10820" max="10820" width="9.36328125" style="56" bestFit="1" customWidth="1"/>
    <col min="10821" max="10821" width="9.90625" style="56" bestFit="1" customWidth="1"/>
    <col min="10822" max="10822" width="10.453125" style="56" bestFit="1" customWidth="1"/>
    <col min="10823" max="10823" width="3.90625" style="56" customWidth="1"/>
    <col min="10824" max="11008" width="9" style="56"/>
    <col min="11009" max="11009" width="3.90625" style="56" customWidth="1"/>
    <col min="11010" max="11010" width="21" style="56" customWidth="1"/>
    <col min="11011" max="11049" width="9.26953125" style="56" bestFit="1" customWidth="1"/>
    <col min="11050" max="11050" width="10" style="56" bestFit="1" customWidth="1"/>
    <col min="11051" max="11051" width="9.26953125" style="56" bestFit="1" customWidth="1"/>
    <col min="11052" max="11052" width="10" style="56" bestFit="1" customWidth="1"/>
    <col min="11053" max="11056" width="9.26953125" style="56" bestFit="1" customWidth="1"/>
    <col min="11057" max="11058" width="10" style="56" bestFit="1" customWidth="1"/>
    <col min="11059" max="11059" width="9.26953125" style="56" bestFit="1" customWidth="1"/>
    <col min="11060" max="11061" width="10" style="56" bestFit="1" customWidth="1"/>
    <col min="11062" max="11062" width="10.6328125" style="56" bestFit="1" customWidth="1"/>
    <col min="11063" max="11063" width="9.6328125" style="56" bestFit="1" customWidth="1"/>
    <col min="11064" max="11064" width="11.08984375" style="56" bestFit="1" customWidth="1"/>
    <col min="11065" max="11065" width="5.7265625" style="56" customWidth="1"/>
    <col min="11066" max="11066" width="7" style="56" customWidth="1"/>
    <col min="11067" max="11067" width="3.6328125" style="56" customWidth="1"/>
    <col min="11068" max="11068" width="19.453125" style="56" customWidth="1"/>
    <col min="11069" max="11070" width="9.90625" style="56" bestFit="1" customWidth="1"/>
    <col min="11071" max="11071" width="9.08984375" style="56" bestFit="1" customWidth="1"/>
    <col min="11072" max="11072" width="10" style="56" customWidth="1"/>
    <col min="11073" max="11073" width="3.90625" style="56" customWidth="1"/>
    <col min="11074" max="11074" width="3.7265625" style="56" customWidth="1"/>
    <col min="11075" max="11075" width="20.08984375" style="56" customWidth="1"/>
    <col min="11076" max="11076" width="9.36328125" style="56" bestFit="1" customWidth="1"/>
    <col min="11077" max="11077" width="9.90625" style="56" bestFit="1" customWidth="1"/>
    <col min="11078" max="11078" width="10.453125" style="56" bestFit="1" customWidth="1"/>
    <col min="11079" max="11079" width="3.90625" style="56" customWidth="1"/>
    <col min="11080" max="11264" width="9" style="56"/>
    <col min="11265" max="11265" width="3.90625" style="56" customWidth="1"/>
    <col min="11266" max="11266" width="21" style="56" customWidth="1"/>
    <col min="11267" max="11305" width="9.26953125" style="56" bestFit="1" customWidth="1"/>
    <col min="11306" max="11306" width="10" style="56" bestFit="1" customWidth="1"/>
    <col min="11307" max="11307" width="9.26953125" style="56" bestFit="1" customWidth="1"/>
    <col min="11308" max="11308" width="10" style="56" bestFit="1" customWidth="1"/>
    <col min="11309" max="11312" width="9.26953125" style="56" bestFit="1" customWidth="1"/>
    <col min="11313" max="11314" width="10" style="56" bestFit="1" customWidth="1"/>
    <col min="11315" max="11315" width="9.26953125" style="56" bestFit="1" customWidth="1"/>
    <col min="11316" max="11317" width="10" style="56" bestFit="1" customWidth="1"/>
    <col min="11318" max="11318" width="10.6328125" style="56" bestFit="1" customWidth="1"/>
    <col min="11319" max="11319" width="9.6328125" style="56" bestFit="1" customWidth="1"/>
    <col min="11320" max="11320" width="11.08984375" style="56" bestFit="1" customWidth="1"/>
    <col min="11321" max="11321" width="5.7265625" style="56" customWidth="1"/>
    <col min="11322" max="11322" width="7" style="56" customWidth="1"/>
    <col min="11323" max="11323" width="3.6328125" style="56" customWidth="1"/>
    <col min="11324" max="11324" width="19.453125" style="56" customWidth="1"/>
    <col min="11325" max="11326" width="9.90625" style="56" bestFit="1" customWidth="1"/>
    <col min="11327" max="11327" width="9.08984375" style="56" bestFit="1" customWidth="1"/>
    <col min="11328" max="11328" width="10" style="56" customWidth="1"/>
    <col min="11329" max="11329" width="3.90625" style="56" customWidth="1"/>
    <col min="11330" max="11330" width="3.7265625" style="56" customWidth="1"/>
    <col min="11331" max="11331" width="20.08984375" style="56" customWidth="1"/>
    <col min="11332" max="11332" width="9.36328125" style="56" bestFit="1" customWidth="1"/>
    <col min="11333" max="11333" width="9.90625" style="56" bestFit="1" customWidth="1"/>
    <col min="11334" max="11334" width="10.453125" style="56" bestFit="1" customWidth="1"/>
    <col min="11335" max="11335" width="3.90625" style="56" customWidth="1"/>
    <col min="11336" max="11520" width="9" style="56"/>
    <col min="11521" max="11521" width="3.90625" style="56" customWidth="1"/>
    <col min="11522" max="11522" width="21" style="56" customWidth="1"/>
    <col min="11523" max="11561" width="9.26953125" style="56" bestFit="1" customWidth="1"/>
    <col min="11562" max="11562" width="10" style="56" bestFit="1" customWidth="1"/>
    <col min="11563" max="11563" width="9.26953125" style="56" bestFit="1" customWidth="1"/>
    <col min="11564" max="11564" width="10" style="56" bestFit="1" customWidth="1"/>
    <col min="11565" max="11568" width="9.26953125" style="56" bestFit="1" customWidth="1"/>
    <col min="11569" max="11570" width="10" style="56" bestFit="1" customWidth="1"/>
    <col min="11571" max="11571" width="9.26953125" style="56" bestFit="1" customWidth="1"/>
    <col min="11572" max="11573" width="10" style="56" bestFit="1" customWidth="1"/>
    <col min="11574" max="11574" width="10.6328125" style="56" bestFit="1" customWidth="1"/>
    <col min="11575" max="11575" width="9.6328125" style="56" bestFit="1" customWidth="1"/>
    <col min="11576" max="11576" width="11.08984375" style="56" bestFit="1" customWidth="1"/>
    <col min="11577" max="11577" width="5.7265625" style="56" customWidth="1"/>
    <col min="11578" max="11578" width="7" style="56" customWidth="1"/>
    <col min="11579" max="11579" width="3.6328125" style="56" customWidth="1"/>
    <col min="11580" max="11580" width="19.453125" style="56" customWidth="1"/>
    <col min="11581" max="11582" width="9.90625" style="56" bestFit="1" customWidth="1"/>
    <col min="11583" max="11583" width="9.08984375" style="56" bestFit="1" customWidth="1"/>
    <col min="11584" max="11584" width="10" style="56" customWidth="1"/>
    <col min="11585" max="11585" width="3.90625" style="56" customWidth="1"/>
    <col min="11586" max="11586" width="3.7265625" style="56" customWidth="1"/>
    <col min="11587" max="11587" width="20.08984375" style="56" customWidth="1"/>
    <col min="11588" max="11588" width="9.36328125" style="56" bestFit="1" customWidth="1"/>
    <col min="11589" max="11589" width="9.90625" style="56" bestFit="1" customWidth="1"/>
    <col min="11590" max="11590" width="10.453125" style="56" bestFit="1" customWidth="1"/>
    <col min="11591" max="11591" width="3.90625" style="56" customWidth="1"/>
    <col min="11592" max="11776" width="9" style="56"/>
    <col min="11777" max="11777" width="3.90625" style="56" customWidth="1"/>
    <col min="11778" max="11778" width="21" style="56" customWidth="1"/>
    <col min="11779" max="11817" width="9.26953125" style="56" bestFit="1" customWidth="1"/>
    <col min="11818" max="11818" width="10" style="56" bestFit="1" customWidth="1"/>
    <col min="11819" max="11819" width="9.26953125" style="56" bestFit="1" customWidth="1"/>
    <col min="11820" max="11820" width="10" style="56" bestFit="1" customWidth="1"/>
    <col min="11821" max="11824" width="9.26953125" style="56" bestFit="1" customWidth="1"/>
    <col min="11825" max="11826" width="10" style="56" bestFit="1" customWidth="1"/>
    <col min="11827" max="11827" width="9.26953125" style="56" bestFit="1" customWidth="1"/>
    <col min="11828" max="11829" width="10" style="56" bestFit="1" customWidth="1"/>
    <col min="11830" max="11830" width="10.6328125" style="56" bestFit="1" customWidth="1"/>
    <col min="11831" max="11831" width="9.6328125" style="56" bestFit="1" customWidth="1"/>
    <col min="11832" max="11832" width="11.08984375" style="56" bestFit="1" customWidth="1"/>
    <col min="11833" max="11833" width="5.7265625" style="56" customWidth="1"/>
    <col min="11834" max="11834" width="7" style="56" customWidth="1"/>
    <col min="11835" max="11835" width="3.6328125" style="56" customWidth="1"/>
    <col min="11836" max="11836" width="19.453125" style="56" customWidth="1"/>
    <col min="11837" max="11838" width="9.90625" style="56" bestFit="1" customWidth="1"/>
    <col min="11839" max="11839" width="9.08984375" style="56" bestFit="1" customWidth="1"/>
    <col min="11840" max="11840" width="10" style="56" customWidth="1"/>
    <col min="11841" max="11841" width="3.90625" style="56" customWidth="1"/>
    <col min="11842" max="11842" width="3.7265625" style="56" customWidth="1"/>
    <col min="11843" max="11843" width="20.08984375" style="56" customWidth="1"/>
    <col min="11844" max="11844" width="9.36328125" style="56" bestFit="1" customWidth="1"/>
    <col min="11845" max="11845" width="9.90625" style="56" bestFit="1" customWidth="1"/>
    <col min="11846" max="11846" width="10.453125" style="56" bestFit="1" customWidth="1"/>
    <col min="11847" max="11847" width="3.90625" style="56" customWidth="1"/>
    <col min="11848" max="12032" width="9" style="56"/>
    <col min="12033" max="12033" width="3.90625" style="56" customWidth="1"/>
    <col min="12034" max="12034" width="21" style="56" customWidth="1"/>
    <col min="12035" max="12073" width="9.26953125" style="56" bestFit="1" customWidth="1"/>
    <col min="12074" max="12074" width="10" style="56" bestFit="1" customWidth="1"/>
    <col min="12075" max="12075" width="9.26953125" style="56" bestFit="1" customWidth="1"/>
    <col min="12076" max="12076" width="10" style="56" bestFit="1" customWidth="1"/>
    <col min="12077" max="12080" width="9.26953125" style="56" bestFit="1" customWidth="1"/>
    <col min="12081" max="12082" width="10" style="56" bestFit="1" customWidth="1"/>
    <col min="12083" max="12083" width="9.26953125" style="56" bestFit="1" customWidth="1"/>
    <col min="12084" max="12085" width="10" style="56" bestFit="1" customWidth="1"/>
    <col min="12086" max="12086" width="10.6328125" style="56" bestFit="1" customWidth="1"/>
    <col min="12087" max="12087" width="9.6328125" style="56" bestFit="1" customWidth="1"/>
    <col min="12088" max="12088" width="11.08984375" style="56" bestFit="1" customWidth="1"/>
    <col min="12089" max="12089" width="5.7265625" style="56" customWidth="1"/>
    <col min="12090" max="12090" width="7" style="56" customWidth="1"/>
    <col min="12091" max="12091" width="3.6328125" style="56" customWidth="1"/>
    <col min="12092" max="12092" width="19.453125" style="56" customWidth="1"/>
    <col min="12093" max="12094" width="9.90625" style="56" bestFit="1" customWidth="1"/>
    <col min="12095" max="12095" width="9.08984375" style="56" bestFit="1" customWidth="1"/>
    <col min="12096" max="12096" width="10" style="56" customWidth="1"/>
    <col min="12097" max="12097" width="3.90625" style="56" customWidth="1"/>
    <col min="12098" max="12098" width="3.7265625" style="56" customWidth="1"/>
    <col min="12099" max="12099" width="20.08984375" style="56" customWidth="1"/>
    <col min="12100" max="12100" width="9.36328125" style="56" bestFit="1" customWidth="1"/>
    <col min="12101" max="12101" width="9.90625" style="56" bestFit="1" customWidth="1"/>
    <col min="12102" max="12102" width="10.453125" style="56" bestFit="1" customWidth="1"/>
    <col min="12103" max="12103" width="3.90625" style="56" customWidth="1"/>
    <col min="12104" max="12288" width="9" style="56"/>
    <col min="12289" max="12289" width="3.90625" style="56" customWidth="1"/>
    <col min="12290" max="12290" width="21" style="56" customWidth="1"/>
    <col min="12291" max="12329" width="9.26953125" style="56" bestFit="1" customWidth="1"/>
    <col min="12330" max="12330" width="10" style="56" bestFit="1" customWidth="1"/>
    <col min="12331" max="12331" width="9.26953125" style="56" bestFit="1" customWidth="1"/>
    <col min="12332" max="12332" width="10" style="56" bestFit="1" customWidth="1"/>
    <col min="12333" max="12336" width="9.26953125" style="56" bestFit="1" customWidth="1"/>
    <col min="12337" max="12338" width="10" style="56" bestFit="1" customWidth="1"/>
    <col min="12339" max="12339" width="9.26953125" style="56" bestFit="1" customWidth="1"/>
    <col min="12340" max="12341" width="10" style="56" bestFit="1" customWidth="1"/>
    <col min="12342" max="12342" width="10.6328125" style="56" bestFit="1" customWidth="1"/>
    <col min="12343" max="12343" width="9.6328125" style="56" bestFit="1" customWidth="1"/>
    <col min="12344" max="12344" width="11.08984375" style="56" bestFit="1" customWidth="1"/>
    <col min="12345" max="12345" width="5.7265625" style="56" customWidth="1"/>
    <col min="12346" max="12346" width="7" style="56" customWidth="1"/>
    <col min="12347" max="12347" width="3.6328125" style="56" customWidth="1"/>
    <col min="12348" max="12348" width="19.453125" style="56" customWidth="1"/>
    <col min="12349" max="12350" width="9.90625" style="56" bestFit="1" customWidth="1"/>
    <col min="12351" max="12351" width="9.08984375" style="56" bestFit="1" customWidth="1"/>
    <col min="12352" max="12352" width="10" style="56" customWidth="1"/>
    <col min="12353" max="12353" width="3.90625" style="56" customWidth="1"/>
    <col min="12354" max="12354" width="3.7265625" style="56" customWidth="1"/>
    <col min="12355" max="12355" width="20.08984375" style="56" customWidth="1"/>
    <col min="12356" max="12356" width="9.36328125" style="56" bestFit="1" customWidth="1"/>
    <col min="12357" max="12357" width="9.90625" style="56" bestFit="1" customWidth="1"/>
    <col min="12358" max="12358" width="10.453125" style="56" bestFit="1" customWidth="1"/>
    <col min="12359" max="12359" width="3.90625" style="56" customWidth="1"/>
    <col min="12360" max="12544" width="9" style="56"/>
    <col min="12545" max="12545" width="3.90625" style="56" customWidth="1"/>
    <col min="12546" max="12546" width="21" style="56" customWidth="1"/>
    <col min="12547" max="12585" width="9.26953125" style="56" bestFit="1" customWidth="1"/>
    <col min="12586" max="12586" width="10" style="56" bestFit="1" customWidth="1"/>
    <col min="12587" max="12587" width="9.26953125" style="56" bestFit="1" customWidth="1"/>
    <col min="12588" max="12588" width="10" style="56" bestFit="1" customWidth="1"/>
    <col min="12589" max="12592" width="9.26953125" style="56" bestFit="1" customWidth="1"/>
    <col min="12593" max="12594" width="10" style="56" bestFit="1" customWidth="1"/>
    <col min="12595" max="12595" width="9.26953125" style="56" bestFit="1" customWidth="1"/>
    <col min="12596" max="12597" width="10" style="56" bestFit="1" customWidth="1"/>
    <col min="12598" max="12598" width="10.6328125" style="56" bestFit="1" customWidth="1"/>
    <col min="12599" max="12599" width="9.6328125" style="56" bestFit="1" customWidth="1"/>
    <col min="12600" max="12600" width="11.08984375" style="56" bestFit="1" customWidth="1"/>
    <col min="12601" max="12601" width="5.7265625" style="56" customWidth="1"/>
    <col min="12602" max="12602" width="7" style="56" customWidth="1"/>
    <col min="12603" max="12603" width="3.6328125" style="56" customWidth="1"/>
    <col min="12604" max="12604" width="19.453125" style="56" customWidth="1"/>
    <col min="12605" max="12606" width="9.90625" style="56" bestFit="1" customWidth="1"/>
    <col min="12607" max="12607" width="9.08984375" style="56" bestFit="1" customWidth="1"/>
    <col min="12608" max="12608" width="10" style="56" customWidth="1"/>
    <col min="12609" max="12609" width="3.90625" style="56" customWidth="1"/>
    <col min="12610" max="12610" width="3.7265625" style="56" customWidth="1"/>
    <col min="12611" max="12611" width="20.08984375" style="56" customWidth="1"/>
    <col min="12612" max="12612" width="9.36328125" style="56" bestFit="1" customWidth="1"/>
    <col min="12613" max="12613" width="9.90625" style="56" bestFit="1" customWidth="1"/>
    <col min="12614" max="12614" width="10.453125" style="56" bestFit="1" customWidth="1"/>
    <col min="12615" max="12615" width="3.90625" style="56" customWidth="1"/>
    <col min="12616" max="12800" width="9" style="56"/>
    <col min="12801" max="12801" width="3.90625" style="56" customWidth="1"/>
    <col min="12802" max="12802" width="21" style="56" customWidth="1"/>
    <col min="12803" max="12841" width="9.26953125" style="56" bestFit="1" customWidth="1"/>
    <col min="12842" max="12842" width="10" style="56" bestFit="1" customWidth="1"/>
    <col min="12843" max="12843" width="9.26953125" style="56" bestFit="1" customWidth="1"/>
    <col min="12844" max="12844" width="10" style="56" bestFit="1" customWidth="1"/>
    <col min="12845" max="12848" width="9.26953125" style="56" bestFit="1" customWidth="1"/>
    <col min="12849" max="12850" width="10" style="56" bestFit="1" customWidth="1"/>
    <col min="12851" max="12851" width="9.26953125" style="56" bestFit="1" customWidth="1"/>
    <col min="12852" max="12853" width="10" style="56" bestFit="1" customWidth="1"/>
    <col min="12854" max="12854" width="10.6328125" style="56" bestFit="1" customWidth="1"/>
    <col min="12855" max="12855" width="9.6328125" style="56" bestFit="1" customWidth="1"/>
    <col min="12856" max="12856" width="11.08984375" style="56" bestFit="1" customWidth="1"/>
    <col min="12857" max="12857" width="5.7265625" style="56" customWidth="1"/>
    <col min="12858" max="12858" width="7" style="56" customWidth="1"/>
    <col min="12859" max="12859" width="3.6328125" style="56" customWidth="1"/>
    <col min="12860" max="12860" width="19.453125" style="56" customWidth="1"/>
    <col min="12861" max="12862" width="9.90625" style="56" bestFit="1" customWidth="1"/>
    <col min="12863" max="12863" width="9.08984375" style="56" bestFit="1" customWidth="1"/>
    <col min="12864" max="12864" width="10" style="56" customWidth="1"/>
    <col min="12865" max="12865" width="3.90625" style="56" customWidth="1"/>
    <col min="12866" max="12866" width="3.7265625" style="56" customWidth="1"/>
    <col min="12867" max="12867" width="20.08984375" style="56" customWidth="1"/>
    <col min="12868" max="12868" width="9.36328125" style="56" bestFit="1" customWidth="1"/>
    <col min="12869" max="12869" width="9.90625" style="56" bestFit="1" customWidth="1"/>
    <col min="12870" max="12870" width="10.453125" style="56" bestFit="1" customWidth="1"/>
    <col min="12871" max="12871" width="3.90625" style="56" customWidth="1"/>
    <col min="12872" max="13056" width="9" style="56"/>
    <col min="13057" max="13057" width="3.90625" style="56" customWidth="1"/>
    <col min="13058" max="13058" width="21" style="56" customWidth="1"/>
    <col min="13059" max="13097" width="9.26953125" style="56" bestFit="1" customWidth="1"/>
    <col min="13098" max="13098" width="10" style="56" bestFit="1" customWidth="1"/>
    <col min="13099" max="13099" width="9.26953125" style="56" bestFit="1" customWidth="1"/>
    <col min="13100" max="13100" width="10" style="56" bestFit="1" customWidth="1"/>
    <col min="13101" max="13104" width="9.26953125" style="56" bestFit="1" customWidth="1"/>
    <col min="13105" max="13106" width="10" style="56" bestFit="1" customWidth="1"/>
    <col min="13107" max="13107" width="9.26953125" style="56" bestFit="1" customWidth="1"/>
    <col min="13108" max="13109" width="10" style="56" bestFit="1" customWidth="1"/>
    <col min="13110" max="13110" width="10.6328125" style="56" bestFit="1" customWidth="1"/>
    <col min="13111" max="13111" width="9.6328125" style="56" bestFit="1" customWidth="1"/>
    <col min="13112" max="13112" width="11.08984375" style="56" bestFit="1" customWidth="1"/>
    <col min="13113" max="13113" width="5.7265625" style="56" customWidth="1"/>
    <col min="13114" max="13114" width="7" style="56" customWidth="1"/>
    <col min="13115" max="13115" width="3.6328125" style="56" customWidth="1"/>
    <col min="13116" max="13116" width="19.453125" style="56" customWidth="1"/>
    <col min="13117" max="13118" width="9.90625" style="56" bestFit="1" customWidth="1"/>
    <col min="13119" max="13119" width="9.08984375" style="56" bestFit="1" customWidth="1"/>
    <col min="13120" max="13120" width="10" style="56" customWidth="1"/>
    <col min="13121" max="13121" width="3.90625" style="56" customWidth="1"/>
    <col min="13122" max="13122" width="3.7265625" style="56" customWidth="1"/>
    <col min="13123" max="13123" width="20.08984375" style="56" customWidth="1"/>
    <col min="13124" max="13124" width="9.36328125" style="56" bestFit="1" customWidth="1"/>
    <col min="13125" max="13125" width="9.90625" style="56" bestFit="1" customWidth="1"/>
    <col min="13126" max="13126" width="10.453125" style="56" bestFit="1" customWidth="1"/>
    <col min="13127" max="13127" width="3.90625" style="56" customWidth="1"/>
    <col min="13128" max="13312" width="9" style="56"/>
    <col min="13313" max="13313" width="3.90625" style="56" customWidth="1"/>
    <col min="13314" max="13314" width="21" style="56" customWidth="1"/>
    <col min="13315" max="13353" width="9.26953125" style="56" bestFit="1" customWidth="1"/>
    <col min="13354" max="13354" width="10" style="56" bestFit="1" customWidth="1"/>
    <col min="13355" max="13355" width="9.26953125" style="56" bestFit="1" customWidth="1"/>
    <col min="13356" max="13356" width="10" style="56" bestFit="1" customWidth="1"/>
    <col min="13357" max="13360" width="9.26953125" style="56" bestFit="1" customWidth="1"/>
    <col min="13361" max="13362" width="10" style="56" bestFit="1" customWidth="1"/>
    <col min="13363" max="13363" width="9.26953125" style="56" bestFit="1" customWidth="1"/>
    <col min="13364" max="13365" width="10" style="56" bestFit="1" customWidth="1"/>
    <col min="13366" max="13366" width="10.6328125" style="56" bestFit="1" customWidth="1"/>
    <col min="13367" max="13367" width="9.6328125" style="56" bestFit="1" customWidth="1"/>
    <col min="13368" max="13368" width="11.08984375" style="56" bestFit="1" customWidth="1"/>
    <col min="13369" max="13369" width="5.7265625" style="56" customWidth="1"/>
    <col min="13370" max="13370" width="7" style="56" customWidth="1"/>
    <col min="13371" max="13371" width="3.6328125" style="56" customWidth="1"/>
    <col min="13372" max="13372" width="19.453125" style="56" customWidth="1"/>
    <col min="13373" max="13374" width="9.90625" style="56" bestFit="1" customWidth="1"/>
    <col min="13375" max="13375" width="9.08984375" style="56" bestFit="1" customWidth="1"/>
    <col min="13376" max="13376" width="10" style="56" customWidth="1"/>
    <col min="13377" max="13377" width="3.90625" style="56" customWidth="1"/>
    <col min="13378" max="13378" width="3.7265625" style="56" customWidth="1"/>
    <col min="13379" max="13379" width="20.08984375" style="56" customWidth="1"/>
    <col min="13380" max="13380" width="9.36328125" style="56" bestFit="1" customWidth="1"/>
    <col min="13381" max="13381" width="9.90625" style="56" bestFit="1" customWidth="1"/>
    <col min="13382" max="13382" width="10.453125" style="56" bestFit="1" customWidth="1"/>
    <col min="13383" max="13383" width="3.90625" style="56" customWidth="1"/>
    <col min="13384" max="13568" width="9" style="56"/>
    <col min="13569" max="13569" width="3.90625" style="56" customWidth="1"/>
    <col min="13570" max="13570" width="21" style="56" customWidth="1"/>
    <col min="13571" max="13609" width="9.26953125" style="56" bestFit="1" customWidth="1"/>
    <col min="13610" max="13610" width="10" style="56" bestFit="1" customWidth="1"/>
    <col min="13611" max="13611" width="9.26953125" style="56" bestFit="1" customWidth="1"/>
    <col min="13612" max="13612" width="10" style="56" bestFit="1" customWidth="1"/>
    <col min="13613" max="13616" width="9.26953125" style="56" bestFit="1" customWidth="1"/>
    <col min="13617" max="13618" width="10" style="56" bestFit="1" customWidth="1"/>
    <col min="13619" max="13619" width="9.26953125" style="56" bestFit="1" customWidth="1"/>
    <col min="13620" max="13621" width="10" style="56" bestFit="1" customWidth="1"/>
    <col min="13622" max="13622" width="10.6328125" style="56" bestFit="1" customWidth="1"/>
    <col min="13623" max="13623" width="9.6328125" style="56" bestFit="1" customWidth="1"/>
    <col min="13624" max="13624" width="11.08984375" style="56" bestFit="1" customWidth="1"/>
    <col min="13625" max="13625" width="5.7265625" style="56" customWidth="1"/>
    <col min="13626" max="13626" width="7" style="56" customWidth="1"/>
    <col min="13627" max="13627" width="3.6328125" style="56" customWidth="1"/>
    <col min="13628" max="13628" width="19.453125" style="56" customWidth="1"/>
    <col min="13629" max="13630" width="9.90625" style="56" bestFit="1" customWidth="1"/>
    <col min="13631" max="13631" width="9.08984375" style="56" bestFit="1" customWidth="1"/>
    <col min="13632" max="13632" width="10" style="56" customWidth="1"/>
    <col min="13633" max="13633" width="3.90625" style="56" customWidth="1"/>
    <col min="13634" max="13634" width="3.7265625" style="56" customWidth="1"/>
    <col min="13635" max="13635" width="20.08984375" style="56" customWidth="1"/>
    <col min="13636" max="13636" width="9.36328125" style="56" bestFit="1" customWidth="1"/>
    <col min="13637" max="13637" width="9.90625" style="56" bestFit="1" customWidth="1"/>
    <col min="13638" max="13638" width="10.453125" style="56" bestFit="1" customWidth="1"/>
    <col min="13639" max="13639" width="3.90625" style="56" customWidth="1"/>
    <col min="13640" max="13824" width="9" style="56"/>
    <col min="13825" max="13825" width="3.90625" style="56" customWidth="1"/>
    <col min="13826" max="13826" width="21" style="56" customWidth="1"/>
    <col min="13827" max="13865" width="9.26953125" style="56" bestFit="1" customWidth="1"/>
    <col min="13866" max="13866" width="10" style="56" bestFit="1" customWidth="1"/>
    <col min="13867" max="13867" width="9.26953125" style="56" bestFit="1" customWidth="1"/>
    <col min="13868" max="13868" width="10" style="56" bestFit="1" customWidth="1"/>
    <col min="13869" max="13872" width="9.26953125" style="56" bestFit="1" customWidth="1"/>
    <col min="13873" max="13874" width="10" style="56" bestFit="1" customWidth="1"/>
    <col min="13875" max="13875" width="9.26953125" style="56" bestFit="1" customWidth="1"/>
    <col min="13876" max="13877" width="10" style="56" bestFit="1" customWidth="1"/>
    <col min="13878" max="13878" width="10.6328125" style="56" bestFit="1" customWidth="1"/>
    <col min="13879" max="13879" width="9.6328125" style="56" bestFit="1" customWidth="1"/>
    <col min="13880" max="13880" width="11.08984375" style="56" bestFit="1" customWidth="1"/>
    <col min="13881" max="13881" width="5.7265625" style="56" customWidth="1"/>
    <col min="13882" max="13882" width="7" style="56" customWidth="1"/>
    <col min="13883" max="13883" width="3.6328125" style="56" customWidth="1"/>
    <col min="13884" max="13884" width="19.453125" style="56" customWidth="1"/>
    <col min="13885" max="13886" width="9.90625" style="56" bestFit="1" customWidth="1"/>
    <col min="13887" max="13887" width="9.08984375" style="56" bestFit="1" customWidth="1"/>
    <col min="13888" max="13888" width="10" style="56" customWidth="1"/>
    <col min="13889" max="13889" width="3.90625" style="56" customWidth="1"/>
    <col min="13890" max="13890" width="3.7265625" style="56" customWidth="1"/>
    <col min="13891" max="13891" width="20.08984375" style="56" customWidth="1"/>
    <col min="13892" max="13892" width="9.36328125" style="56" bestFit="1" customWidth="1"/>
    <col min="13893" max="13893" width="9.90625" style="56" bestFit="1" customWidth="1"/>
    <col min="13894" max="13894" width="10.453125" style="56" bestFit="1" customWidth="1"/>
    <col min="13895" max="13895" width="3.90625" style="56" customWidth="1"/>
    <col min="13896" max="14080" width="9" style="56"/>
    <col min="14081" max="14081" width="3.90625" style="56" customWidth="1"/>
    <col min="14082" max="14082" width="21" style="56" customWidth="1"/>
    <col min="14083" max="14121" width="9.26953125" style="56" bestFit="1" customWidth="1"/>
    <col min="14122" max="14122" width="10" style="56" bestFit="1" customWidth="1"/>
    <col min="14123" max="14123" width="9.26953125" style="56" bestFit="1" customWidth="1"/>
    <col min="14124" max="14124" width="10" style="56" bestFit="1" customWidth="1"/>
    <col min="14125" max="14128" width="9.26953125" style="56" bestFit="1" customWidth="1"/>
    <col min="14129" max="14130" width="10" style="56" bestFit="1" customWidth="1"/>
    <col min="14131" max="14131" width="9.26953125" style="56" bestFit="1" customWidth="1"/>
    <col min="14132" max="14133" width="10" style="56" bestFit="1" customWidth="1"/>
    <col min="14134" max="14134" width="10.6328125" style="56" bestFit="1" customWidth="1"/>
    <col min="14135" max="14135" width="9.6328125" style="56" bestFit="1" customWidth="1"/>
    <col min="14136" max="14136" width="11.08984375" style="56" bestFit="1" customWidth="1"/>
    <col min="14137" max="14137" width="5.7265625" style="56" customWidth="1"/>
    <col min="14138" max="14138" width="7" style="56" customWidth="1"/>
    <col min="14139" max="14139" width="3.6328125" style="56" customWidth="1"/>
    <col min="14140" max="14140" width="19.453125" style="56" customWidth="1"/>
    <col min="14141" max="14142" width="9.90625" style="56" bestFit="1" customWidth="1"/>
    <col min="14143" max="14143" width="9.08984375" style="56" bestFit="1" customWidth="1"/>
    <col min="14144" max="14144" width="10" style="56" customWidth="1"/>
    <col min="14145" max="14145" width="3.90625" style="56" customWidth="1"/>
    <col min="14146" max="14146" width="3.7265625" style="56" customWidth="1"/>
    <col min="14147" max="14147" width="20.08984375" style="56" customWidth="1"/>
    <col min="14148" max="14148" width="9.36328125" style="56" bestFit="1" customWidth="1"/>
    <col min="14149" max="14149" width="9.90625" style="56" bestFit="1" customWidth="1"/>
    <col min="14150" max="14150" width="10.453125" style="56" bestFit="1" customWidth="1"/>
    <col min="14151" max="14151" width="3.90625" style="56" customWidth="1"/>
    <col min="14152" max="14336" width="9" style="56"/>
    <col min="14337" max="14337" width="3.90625" style="56" customWidth="1"/>
    <col min="14338" max="14338" width="21" style="56" customWidth="1"/>
    <col min="14339" max="14377" width="9.26953125" style="56" bestFit="1" customWidth="1"/>
    <col min="14378" max="14378" width="10" style="56" bestFit="1" customWidth="1"/>
    <col min="14379" max="14379" width="9.26953125" style="56" bestFit="1" customWidth="1"/>
    <col min="14380" max="14380" width="10" style="56" bestFit="1" customWidth="1"/>
    <col min="14381" max="14384" width="9.26953125" style="56" bestFit="1" customWidth="1"/>
    <col min="14385" max="14386" width="10" style="56" bestFit="1" customWidth="1"/>
    <col min="14387" max="14387" width="9.26953125" style="56" bestFit="1" customWidth="1"/>
    <col min="14388" max="14389" width="10" style="56" bestFit="1" customWidth="1"/>
    <col min="14390" max="14390" width="10.6328125" style="56" bestFit="1" customWidth="1"/>
    <col min="14391" max="14391" width="9.6328125" style="56" bestFit="1" customWidth="1"/>
    <col min="14392" max="14392" width="11.08984375" style="56" bestFit="1" customWidth="1"/>
    <col min="14393" max="14393" width="5.7265625" style="56" customWidth="1"/>
    <col min="14394" max="14394" width="7" style="56" customWidth="1"/>
    <col min="14395" max="14395" width="3.6328125" style="56" customWidth="1"/>
    <col min="14396" max="14396" width="19.453125" style="56" customWidth="1"/>
    <col min="14397" max="14398" width="9.90625" style="56" bestFit="1" customWidth="1"/>
    <col min="14399" max="14399" width="9.08984375" style="56" bestFit="1" customWidth="1"/>
    <col min="14400" max="14400" width="10" style="56" customWidth="1"/>
    <col min="14401" max="14401" width="3.90625" style="56" customWidth="1"/>
    <col min="14402" max="14402" width="3.7265625" style="56" customWidth="1"/>
    <col min="14403" max="14403" width="20.08984375" style="56" customWidth="1"/>
    <col min="14404" max="14404" width="9.36328125" style="56" bestFit="1" customWidth="1"/>
    <col min="14405" max="14405" width="9.90625" style="56" bestFit="1" customWidth="1"/>
    <col min="14406" max="14406" width="10.453125" style="56" bestFit="1" customWidth="1"/>
    <col min="14407" max="14407" width="3.90625" style="56" customWidth="1"/>
    <col min="14408" max="14592" width="9" style="56"/>
    <col min="14593" max="14593" width="3.90625" style="56" customWidth="1"/>
    <col min="14594" max="14594" width="21" style="56" customWidth="1"/>
    <col min="14595" max="14633" width="9.26953125" style="56" bestFit="1" customWidth="1"/>
    <col min="14634" max="14634" width="10" style="56" bestFit="1" customWidth="1"/>
    <col min="14635" max="14635" width="9.26953125" style="56" bestFit="1" customWidth="1"/>
    <col min="14636" max="14636" width="10" style="56" bestFit="1" customWidth="1"/>
    <col min="14637" max="14640" width="9.26953125" style="56" bestFit="1" customWidth="1"/>
    <col min="14641" max="14642" width="10" style="56" bestFit="1" customWidth="1"/>
    <col min="14643" max="14643" width="9.26953125" style="56" bestFit="1" customWidth="1"/>
    <col min="14644" max="14645" width="10" style="56" bestFit="1" customWidth="1"/>
    <col min="14646" max="14646" width="10.6328125" style="56" bestFit="1" customWidth="1"/>
    <col min="14647" max="14647" width="9.6328125" style="56" bestFit="1" customWidth="1"/>
    <col min="14648" max="14648" width="11.08984375" style="56" bestFit="1" customWidth="1"/>
    <col min="14649" max="14649" width="5.7265625" style="56" customWidth="1"/>
    <col min="14650" max="14650" width="7" style="56" customWidth="1"/>
    <col min="14651" max="14651" width="3.6328125" style="56" customWidth="1"/>
    <col min="14652" max="14652" width="19.453125" style="56" customWidth="1"/>
    <col min="14653" max="14654" width="9.90625" style="56" bestFit="1" customWidth="1"/>
    <col min="14655" max="14655" width="9.08984375" style="56" bestFit="1" customWidth="1"/>
    <col min="14656" max="14656" width="10" style="56" customWidth="1"/>
    <col min="14657" max="14657" width="3.90625" style="56" customWidth="1"/>
    <col min="14658" max="14658" width="3.7265625" style="56" customWidth="1"/>
    <col min="14659" max="14659" width="20.08984375" style="56" customWidth="1"/>
    <col min="14660" max="14660" width="9.36328125" style="56" bestFit="1" customWidth="1"/>
    <col min="14661" max="14661" width="9.90625" style="56" bestFit="1" customWidth="1"/>
    <col min="14662" max="14662" width="10.453125" style="56" bestFit="1" customWidth="1"/>
    <col min="14663" max="14663" width="3.90625" style="56" customWidth="1"/>
    <col min="14664" max="14848" width="9" style="56"/>
    <col min="14849" max="14849" width="3.90625" style="56" customWidth="1"/>
    <col min="14850" max="14850" width="21" style="56" customWidth="1"/>
    <col min="14851" max="14889" width="9.26953125" style="56" bestFit="1" customWidth="1"/>
    <col min="14890" max="14890" width="10" style="56" bestFit="1" customWidth="1"/>
    <col min="14891" max="14891" width="9.26953125" style="56" bestFit="1" customWidth="1"/>
    <col min="14892" max="14892" width="10" style="56" bestFit="1" customWidth="1"/>
    <col min="14893" max="14896" width="9.26953125" style="56" bestFit="1" customWidth="1"/>
    <col min="14897" max="14898" width="10" style="56" bestFit="1" customWidth="1"/>
    <col min="14899" max="14899" width="9.26953125" style="56" bestFit="1" customWidth="1"/>
    <col min="14900" max="14901" width="10" style="56" bestFit="1" customWidth="1"/>
    <col min="14902" max="14902" width="10.6328125" style="56" bestFit="1" customWidth="1"/>
    <col min="14903" max="14903" width="9.6328125" style="56" bestFit="1" customWidth="1"/>
    <col min="14904" max="14904" width="11.08984375" style="56" bestFit="1" customWidth="1"/>
    <col min="14905" max="14905" width="5.7265625" style="56" customWidth="1"/>
    <col min="14906" max="14906" width="7" style="56" customWidth="1"/>
    <col min="14907" max="14907" width="3.6328125" style="56" customWidth="1"/>
    <col min="14908" max="14908" width="19.453125" style="56" customWidth="1"/>
    <col min="14909" max="14910" width="9.90625" style="56" bestFit="1" customWidth="1"/>
    <col min="14911" max="14911" width="9.08984375" style="56" bestFit="1" customWidth="1"/>
    <col min="14912" max="14912" width="10" style="56" customWidth="1"/>
    <col min="14913" max="14913" width="3.90625" style="56" customWidth="1"/>
    <col min="14914" max="14914" width="3.7265625" style="56" customWidth="1"/>
    <col min="14915" max="14915" width="20.08984375" style="56" customWidth="1"/>
    <col min="14916" max="14916" width="9.36328125" style="56" bestFit="1" customWidth="1"/>
    <col min="14917" max="14917" width="9.90625" style="56" bestFit="1" customWidth="1"/>
    <col min="14918" max="14918" width="10.453125" style="56" bestFit="1" customWidth="1"/>
    <col min="14919" max="14919" width="3.90625" style="56" customWidth="1"/>
    <col min="14920" max="15104" width="9" style="56"/>
    <col min="15105" max="15105" width="3.90625" style="56" customWidth="1"/>
    <col min="15106" max="15106" width="21" style="56" customWidth="1"/>
    <col min="15107" max="15145" width="9.26953125" style="56" bestFit="1" customWidth="1"/>
    <col min="15146" max="15146" width="10" style="56" bestFit="1" customWidth="1"/>
    <col min="15147" max="15147" width="9.26953125" style="56" bestFit="1" customWidth="1"/>
    <col min="15148" max="15148" width="10" style="56" bestFit="1" customWidth="1"/>
    <col min="15149" max="15152" width="9.26953125" style="56" bestFit="1" customWidth="1"/>
    <col min="15153" max="15154" width="10" style="56" bestFit="1" customWidth="1"/>
    <col min="15155" max="15155" width="9.26953125" style="56" bestFit="1" customWidth="1"/>
    <col min="15156" max="15157" width="10" style="56" bestFit="1" customWidth="1"/>
    <col min="15158" max="15158" width="10.6328125" style="56" bestFit="1" customWidth="1"/>
    <col min="15159" max="15159" width="9.6328125" style="56" bestFit="1" customWidth="1"/>
    <col min="15160" max="15160" width="11.08984375" style="56" bestFit="1" customWidth="1"/>
    <col min="15161" max="15161" width="5.7265625" style="56" customWidth="1"/>
    <col min="15162" max="15162" width="7" style="56" customWidth="1"/>
    <col min="15163" max="15163" width="3.6328125" style="56" customWidth="1"/>
    <col min="15164" max="15164" width="19.453125" style="56" customWidth="1"/>
    <col min="15165" max="15166" width="9.90625" style="56" bestFit="1" customWidth="1"/>
    <col min="15167" max="15167" width="9.08984375" style="56" bestFit="1" customWidth="1"/>
    <col min="15168" max="15168" width="10" style="56" customWidth="1"/>
    <col min="15169" max="15169" width="3.90625" style="56" customWidth="1"/>
    <col min="15170" max="15170" width="3.7265625" style="56" customWidth="1"/>
    <col min="15171" max="15171" width="20.08984375" style="56" customWidth="1"/>
    <col min="15172" max="15172" width="9.36328125" style="56" bestFit="1" customWidth="1"/>
    <col min="15173" max="15173" width="9.90625" style="56" bestFit="1" customWidth="1"/>
    <col min="15174" max="15174" width="10.453125" style="56" bestFit="1" customWidth="1"/>
    <col min="15175" max="15175" width="3.90625" style="56" customWidth="1"/>
    <col min="15176" max="15360" width="9" style="56"/>
    <col min="15361" max="15361" width="3.90625" style="56" customWidth="1"/>
    <col min="15362" max="15362" width="21" style="56" customWidth="1"/>
    <col min="15363" max="15401" width="9.26953125" style="56" bestFit="1" customWidth="1"/>
    <col min="15402" max="15402" width="10" style="56" bestFit="1" customWidth="1"/>
    <col min="15403" max="15403" width="9.26953125" style="56" bestFit="1" customWidth="1"/>
    <col min="15404" max="15404" width="10" style="56" bestFit="1" customWidth="1"/>
    <col min="15405" max="15408" width="9.26953125" style="56" bestFit="1" customWidth="1"/>
    <col min="15409" max="15410" width="10" style="56" bestFit="1" customWidth="1"/>
    <col min="15411" max="15411" width="9.26953125" style="56" bestFit="1" customWidth="1"/>
    <col min="15412" max="15413" width="10" style="56" bestFit="1" customWidth="1"/>
    <col min="15414" max="15414" width="10.6328125" style="56" bestFit="1" customWidth="1"/>
    <col min="15415" max="15415" width="9.6328125" style="56" bestFit="1" customWidth="1"/>
    <col min="15416" max="15416" width="11.08984375" style="56" bestFit="1" customWidth="1"/>
    <col min="15417" max="15417" width="5.7265625" style="56" customWidth="1"/>
    <col min="15418" max="15418" width="7" style="56" customWidth="1"/>
    <col min="15419" max="15419" width="3.6328125" style="56" customWidth="1"/>
    <col min="15420" max="15420" width="19.453125" style="56" customWidth="1"/>
    <col min="15421" max="15422" width="9.90625" style="56" bestFit="1" customWidth="1"/>
    <col min="15423" max="15423" width="9.08984375" style="56" bestFit="1" customWidth="1"/>
    <col min="15424" max="15424" width="10" style="56" customWidth="1"/>
    <col min="15425" max="15425" width="3.90625" style="56" customWidth="1"/>
    <col min="15426" max="15426" width="3.7265625" style="56" customWidth="1"/>
    <col min="15427" max="15427" width="20.08984375" style="56" customWidth="1"/>
    <col min="15428" max="15428" width="9.36328125" style="56" bestFit="1" customWidth="1"/>
    <col min="15429" max="15429" width="9.90625" style="56" bestFit="1" customWidth="1"/>
    <col min="15430" max="15430" width="10.453125" style="56" bestFit="1" customWidth="1"/>
    <col min="15431" max="15431" width="3.90625" style="56" customWidth="1"/>
    <col min="15432" max="15616" width="9" style="56"/>
    <col min="15617" max="15617" width="3.90625" style="56" customWidth="1"/>
    <col min="15618" max="15618" width="21" style="56" customWidth="1"/>
    <col min="15619" max="15657" width="9.26953125" style="56" bestFit="1" customWidth="1"/>
    <col min="15658" max="15658" width="10" style="56" bestFit="1" customWidth="1"/>
    <col min="15659" max="15659" width="9.26953125" style="56" bestFit="1" customWidth="1"/>
    <col min="15660" max="15660" width="10" style="56" bestFit="1" customWidth="1"/>
    <col min="15661" max="15664" width="9.26953125" style="56" bestFit="1" customWidth="1"/>
    <col min="15665" max="15666" width="10" style="56" bestFit="1" customWidth="1"/>
    <col min="15667" max="15667" width="9.26953125" style="56" bestFit="1" customWidth="1"/>
    <col min="15668" max="15669" width="10" style="56" bestFit="1" customWidth="1"/>
    <col min="15670" max="15670" width="10.6328125" style="56" bestFit="1" customWidth="1"/>
    <col min="15671" max="15671" width="9.6328125" style="56" bestFit="1" customWidth="1"/>
    <col min="15672" max="15672" width="11.08984375" style="56" bestFit="1" customWidth="1"/>
    <col min="15673" max="15673" width="5.7265625" style="56" customWidth="1"/>
    <col min="15674" max="15674" width="7" style="56" customWidth="1"/>
    <col min="15675" max="15675" width="3.6328125" style="56" customWidth="1"/>
    <col min="15676" max="15676" width="19.453125" style="56" customWidth="1"/>
    <col min="15677" max="15678" width="9.90625" style="56" bestFit="1" customWidth="1"/>
    <col min="15679" max="15679" width="9.08984375" style="56" bestFit="1" customWidth="1"/>
    <col min="15680" max="15680" width="10" style="56" customWidth="1"/>
    <col min="15681" max="15681" width="3.90625" style="56" customWidth="1"/>
    <col min="15682" max="15682" width="3.7265625" style="56" customWidth="1"/>
    <col min="15683" max="15683" width="20.08984375" style="56" customWidth="1"/>
    <col min="15684" max="15684" width="9.36328125" style="56" bestFit="1" customWidth="1"/>
    <col min="15685" max="15685" width="9.90625" style="56" bestFit="1" customWidth="1"/>
    <col min="15686" max="15686" width="10.453125" style="56" bestFit="1" customWidth="1"/>
    <col min="15687" max="15687" width="3.90625" style="56" customWidth="1"/>
    <col min="15688" max="15872" width="9" style="56"/>
    <col min="15873" max="15873" width="3.90625" style="56" customWidth="1"/>
    <col min="15874" max="15874" width="21" style="56" customWidth="1"/>
    <col min="15875" max="15913" width="9.26953125" style="56" bestFit="1" customWidth="1"/>
    <col min="15914" max="15914" width="10" style="56" bestFit="1" customWidth="1"/>
    <col min="15915" max="15915" width="9.26953125" style="56" bestFit="1" customWidth="1"/>
    <col min="15916" max="15916" width="10" style="56" bestFit="1" customWidth="1"/>
    <col min="15917" max="15920" width="9.26953125" style="56" bestFit="1" customWidth="1"/>
    <col min="15921" max="15922" width="10" style="56" bestFit="1" customWidth="1"/>
    <col min="15923" max="15923" width="9.26953125" style="56" bestFit="1" customWidth="1"/>
    <col min="15924" max="15925" width="10" style="56" bestFit="1" customWidth="1"/>
    <col min="15926" max="15926" width="10.6328125" style="56" bestFit="1" customWidth="1"/>
    <col min="15927" max="15927" width="9.6328125" style="56" bestFit="1" customWidth="1"/>
    <col min="15928" max="15928" width="11.08984375" style="56" bestFit="1" customWidth="1"/>
    <col min="15929" max="15929" width="5.7265625" style="56" customWidth="1"/>
    <col min="15930" max="15930" width="7" style="56" customWidth="1"/>
    <col min="15931" max="15931" width="3.6328125" style="56" customWidth="1"/>
    <col min="15932" max="15932" width="19.453125" style="56" customWidth="1"/>
    <col min="15933" max="15934" width="9.90625" style="56" bestFit="1" customWidth="1"/>
    <col min="15935" max="15935" width="9.08984375" style="56" bestFit="1" customWidth="1"/>
    <col min="15936" max="15936" width="10" style="56" customWidth="1"/>
    <col min="15937" max="15937" width="3.90625" style="56" customWidth="1"/>
    <col min="15938" max="15938" width="3.7265625" style="56" customWidth="1"/>
    <col min="15939" max="15939" width="20.08984375" style="56" customWidth="1"/>
    <col min="15940" max="15940" width="9.36328125" style="56" bestFit="1" customWidth="1"/>
    <col min="15941" max="15941" width="9.90625" style="56" bestFit="1" customWidth="1"/>
    <col min="15942" max="15942" width="10.453125" style="56" bestFit="1" customWidth="1"/>
    <col min="15943" max="15943" width="3.90625" style="56" customWidth="1"/>
    <col min="15944" max="16128" width="9" style="56"/>
    <col min="16129" max="16129" width="3.90625" style="56" customWidth="1"/>
    <col min="16130" max="16130" width="21" style="56" customWidth="1"/>
    <col min="16131" max="16169" width="9.26953125" style="56" bestFit="1" customWidth="1"/>
    <col min="16170" max="16170" width="10" style="56" bestFit="1" customWidth="1"/>
    <col min="16171" max="16171" width="9.26953125" style="56" bestFit="1" customWidth="1"/>
    <col min="16172" max="16172" width="10" style="56" bestFit="1" customWidth="1"/>
    <col min="16173" max="16176" width="9.26953125" style="56" bestFit="1" customWidth="1"/>
    <col min="16177" max="16178" width="10" style="56" bestFit="1" customWidth="1"/>
    <col min="16179" max="16179" width="9.26953125" style="56" bestFit="1" customWidth="1"/>
    <col min="16180" max="16181" width="10" style="56" bestFit="1" customWidth="1"/>
    <col min="16182" max="16182" width="10.6328125" style="56" bestFit="1" customWidth="1"/>
    <col min="16183" max="16183" width="9.6328125" style="56" bestFit="1" customWidth="1"/>
    <col min="16184" max="16184" width="11.08984375" style="56" bestFit="1" customWidth="1"/>
    <col min="16185" max="16185" width="5.7265625" style="56" customWidth="1"/>
    <col min="16186" max="16186" width="7" style="56" customWidth="1"/>
    <col min="16187" max="16187" width="3.6328125" style="56" customWidth="1"/>
    <col min="16188" max="16188" width="19.453125" style="56" customWidth="1"/>
    <col min="16189" max="16190" width="9.90625" style="56" bestFit="1" customWidth="1"/>
    <col min="16191" max="16191" width="9.08984375" style="56" bestFit="1" customWidth="1"/>
    <col min="16192" max="16192" width="10" style="56" customWidth="1"/>
    <col min="16193" max="16193" width="3.90625" style="56" customWidth="1"/>
    <col min="16194" max="16194" width="3.7265625" style="56" customWidth="1"/>
    <col min="16195" max="16195" width="20.08984375" style="56" customWidth="1"/>
    <col min="16196" max="16196" width="9.36328125" style="56" bestFit="1" customWidth="1"/>
    <col min="16197" max="16197" width="9.90625" style="56" bestFit="1" customWidth="1"/>
    <col min="16198" max="16198" width="10.453125" style="56" bestFit="1" customWidth="1"/>
    <col min="16199" max="16199" width="3.90625" style="56" customWidth="1"/>
    <col min="16200" max="16384" width="9" style="56"/>
  </cols>
  <sheetData>
    <row r="1" spans="1:71" x14ac:dyDescent="0.2">
      <c r="A1" s="236" t="s">
        <v>398</v>
      </c>
      <c r="E1" s="237" t="s">
        <v>612</v>
      </c>
      <c r="F1" s="238"/>
      <c r="G1" s="56" t="s">
        <v>178</v>
      </c>
      <c r="BG1" s="236" t="s">
        <v>399</v>
      </c>
      <c r="BJ1" s="56" t="s">
        <v>178</v>
      </c>
      <c r="BN1" s="236" t="s">
        <v>400</v>
      </c>
      <c r="BQ1" s="56" t="s">
        <v>178</v>
      </c>
    </row>
    <row r="2" spans="1:71" x14ac:dyDescent="0.2">
      <c r="A2" s="56" t="s">
        <v>401</v>
      </c>
      <c r="BC2" s="239" t="s">
        <v>0</v>
      </c>
      <c r="BG2" s="56" t="s">
        <v>402</v>
      </c>
      <c r="BN2" s="236" t="s">
        <v>403</v>
      </c>
    </row>
    <row r="3" spans="1:71" x14ac:dyDescent="0.2">
      <c r="A3" s="240" t="s">
        <v>1</v>
      </c>
      <c r="B3" s="241"/>
      <c r="C3" s="242" t="s">
        <v>404</v>
      </c>
      <c r="D3" s="242" t="s">
        <v>405</v>
      </c>
      <c r="E3" s="242" t="s">
        <v>406</v>
      </c>
      <c r="F3" s="242" t="s">
        <v>407</v>
      </c>
      <c r="G3" s="242" t="s">
        <v>408</v>
      </c>
      <c r="H3" s="243" t="s">
        <v>409</v>
      </c>
      <c r="I3" s="243" t="s">
        <v>410</v>
      </c>
      <c r="J3" s="243" t="s">
        <v>411</v>
      </c>
      <c r="K3" s="243" t="s">
        <v>412</v>
      </c>
      <c r="L3" s="243" t="s">
        <v>2</v>
      </c>
      <c r="M3" s="243" t="s">
        <v>3</v>
      </c>
      <c r="N3" s="243" t="s">
        <v>4</v>
      </c>
      <c r="O3" s="243" t="s">
        <v>5</v>
      </c>
      <c r="P3" s="243" t="s">
        <v>6</v>
      </c>
      <c r="Q3" s="243" t="s">
        <v>7</v>
      </c>
      <c r="R3" s="243" t="s">
        <v>8</v>
      </c>
      <c r="S3" s="243" t="s">
        <v>9</v>
      </c>
      <c r="T3" s="243" t="s">
        <v>10</v>
      </c>
      <c r="U3" s="243" t="s">
        <v>11</v>
      </c>
      <c r="V3" s="243" t="s">
        <v>12</v>
      </c>
      <c r="W3" s="243" t="s">
        <v>13</v>
      </c>
      <c r="X3" s="243" t="s">
        <v>14</v>
      </c>
      <c r="Y3" s="243" t="s">
        <v>15</v>
      </c>
      <c r="Z3" s="243" t="s">
        <v>16</v>
      </c>
      <c r="AA3" s="243" t="s">
        <v>17</v>
      </c>
      <c r="AB3" s="243" t="s">
        <v>18</v>
      </c>
      <c r="AC3" s="243" t="s">
        <v>19</v>
      </c>
      <c r="AD3" s="243" t="s">
        <v>20</v>
      </c>
      <c r="AE3" s="243" t="s">
        <v>21</v>
      </c>
      <c r="AF3" s="243" t="s">
        <v>22</v>
      </c>
      <c r="AG3" s="243" t="s">
        <v>23</v>
      </c>
      <c r="AH3" s="243" t="s">
        <v>24</v>
      </c>
      <c r="AI3" s="243" t="s">
        <v>25</v>
      </c>
      <c r="AJ3" s="243" t="s">
        <v>26</v>
      </c>
      <c r="AK3" s="243">
        <v>35</v>
      </c>
      <c r="AL3" s="242">
        <v>36</v>
      </c>
      <c r="AM3" s="242">
        <v>37</v>
      </c>
      <c r="AN3" s="242">
        <v>38</v>
      </c>
      <c r="AO3" s="242">
        <v>39</v>
      </c>
      <c r="AP3" s="244">
        <v>40</v>
      </c>
      <c r="AQ3" s="245">
        <v>41</v>
      </c>
      <c r="AR3" s="245">
        <v>42</v>
      </c>
      <c r="AS3" s="245">
        <v>43</v>
      </c>
      <c r="AT3" s="245">
        <v>44</v>
      </c>
      <c r="AU3" s="245">
        <v>45</v>
      </c>
      <c r="AV3" s="245">
        <v>46</v>
      </c>
      <c r="AW3" s="244">
        <v>47</v>
      </c>
      <c r="AX3" s="245">
        <v>48</v>
      </c>
      <c r="AY3" s="246">
        <v>49</v>
      </c>
      <c r="AZ3" s="244">
        <v>50</v>
      </c>
      <c r="BA3" s="245">
        <v>51</v>
      </c>
      <c r="BB3" s="246">
        <v>52</v>
      </c>
      <c r="BC3" s="245">
        <v>53</v>
      </c>
      <c r="BD3" s="244">
        <v>54</v>
      </c>
      <c r="BE3" s="247"/>
      <c r="BG3" s="248" t="s">
        <v>1</v>
      </c>
      <c r="BH3" s="249"/>
      <c r="BI3" s="250" t="s">
        <v>413</v>
      </c>
      <c r="BJ3" s="251" t="s">
        <v>71</v>
      </c>
      <c r="BK3" s="252" t="s">
        <v>72</v>
      </c>
      <c r="BL3" s="250" t="s">
        <v>414</v>
      </c>
      <c r="BN3" s="248" t="s">
        <v>1</v>
      </c>
      <c r="BO3" s="249"/>
      <c r="BP3" s="248" t="s">
        <v>415</v>
      </c>
      <c r="BQ3" s="251" t="s">
        <v>416</v>
      </c>
      <c r="BR3" s="250" t="s">
        <v>403</v>
      </c>
    </row>
    <row r="4" spans="1:71" ht="50" x14ac:dyDescent="0.2">
      <c r="A4" s="253"/>
      <c r="B4" s="254" t="s">
        <v>417</v>
      </c>
      <c r="C4" s="255" t="s">
        <v>418</v>
      </c>
      <c r="D4" s="255" t="s">
        <v>419</v>
      </c>
      <c r="E4" s="255" t="s">
        <v>420</v>
      </c>
      <c r="F4" s="255" t="s">
        <v>27</v>
      </c>
      <c r="G4" s="255" t="s">
        <v>421</v>
      </c>
      <c r="H4" s="256" t="s">
        <v>28</v>
      </c>
      <c r="I4" s="256" t="s">
        <v>268</v>
      </c>
      <c r="J4" s="256" t="s">
        <v>29</v>
      </c>
      <c r="K4" s="256" t="s">
        <v>30</v>
      </c>
      <c r="L4" s="256" t="s">
        <v>422</v>
      </c>
      <c r="M4" s="256" t="s">
        <v>31</v>
      </c>
      <c r="N4" s="256" t="s">
        <v>32</v>
      </c>
      <c r="O4" s="256" t="s">
        <v>33</v>
      </c>
      <c r="P4" s="256" t="s">
        <v>34</v>
      </c>
      <c r="Q4" s="256" t="s">
        <v>269</v>
      </c>
      <c r="R4" s="256" t="s">
        <v>270</v>
      </c>
      <c r="S4" s="256" t="s">
        <v>271</v>
      </c>
      <c r="T4" s="256" t="s">
        <v>423</v>
      </c>
      <c r="U4" s="256" t="s">
        <v>35</v>
      </c>
      <c r="V4" s="256" t="s">
        <v>366</v>
      </c>
      <c r="W4" s="256" t="s">
        <v>424</v>
      </c>
      <c r="X4" s="256" t="s">
        <v>50</v>
      </c>
      <c r="Y4" s="256" t="s">
        <v>36</v>
      </c>
      <c r="Z4" s="256" t="s">
        <v>425</v>
      </c>
      <c r="AA4" s="256" t="s">
        <v>426</v>
      </c>
      <c r="AB4" s="256" t="s">
        <v>427</v>
      </c>
      <c r="AC4" s="256" t="s">
        <v>428</v>
      </c>
      <c r="AD4" s="256" t="s">
        <v>37</v>
      </c>
      <c r="AE4" s="256" t="s">
        <v>38</v>
      </c>
      <c r="AF4" s="256" t="s">
        <v>429</v>
      </c>
      <c r="AG4" s="256" t="s">
        <v>194</v>
      </c>
      <c r="AH4" s="256" t="s">
        <v>39</v>
      </c>
      <c r="AI4" s="256" t="s">
        <v>40</v>
      </c>
      <c r="AJ4" s="256" t="s">
        <v>430</v>
      </c>
      <c r="AK4" s="256" t="s">
        <v>431</v>
      </c>
      <c r="AL4" s="255" t="s">
        <v>41</v>
      </c>
      <c r="AM4" s="255" t="s">
        <v>42</v>
      </c>
      <c r="AN4" s="255" t="s">
        <v>432</v>
      </c>
      <c r="AO4" s="255" t="s">
        <v>433</v>
      </c>
      <c r="AP4" s="257" t="s">
        <v>43</v>
      </c>
      <c r="AQ4" s="258" t="s">
        <v>52</v>
      </c>
      <c r="AR4" s="258" t="s">
        <v>44</v>
      </c>
      <c r="AS4" s="258" t="s">
        <v>45</v>
      </c>
      <c r="AT4" s="258" t="s">
        <v>434</v>
      </c>
      <c r="AU4" s="258" t="s">
        <v>435</v>
      </c>
      <c r="AV4" s="258" t="s">
        <v>46</v>
      </c>
      <c r="AW4" s="257" t="s">
        <v>436</v>
      </c>
      <c r="AX4" s="258" t="s">
        <v>437</v>
      </c>
      <c r="AY4" s="259" t="s">
        <v>438</v>
      </c>
      <c r="AZ4" s="257" t="s">
        <v>47</v>
      </c>
      <c r="BA4" s="258" t="s">
        <v>48</v>
      </c>
      <c r="BB4" s="259" t="s">
        <v>439</v>
      </c>
      <c r="BC4" s="258" t="s">
        <v>49</v>
      </c>
      <c r="BD4" s="257" t="s">
        <v>440</v>
      </c>
      <c r="BE4" s="260"/>
      <c r="BG4" s="261"/>
      <c r="BH4" s="262" t="s">
        <v>417</v>
      </c>
      <c r="BI4" s="263" t="s">
        <v>76</v>
      </c>
      <c r="BJ4" s="264" t="s">
        <v>77</v>
      </c>
      <c r="BK4" s="265" t="s">
        <v>78</v>
      </c>
      <c r="BL4" s="263" t="s">
        <v>441</v>
      </c>
      <c r="BN4" s="261"/>
      <c r="BO4" s="262" t="s">
        <v>417</v>
      </c>
      <c r="BP4" s="266" t="s">
        <v>84</v>
      </c>
      <c r="BQ4" s="264" t="s">
        <v>85</v>
      </c>
      <c r="BR4" s="263" t="s">
        <v>442</v>
      </c>
    </row>
    <row r="5" spans="1:71" x14ac:dyDescent="0.2">
      <c r="A5" s="267" t="s">
        <v>443</v>
      </c>
      <c r="B5" s="268" t="s">
        <v>444</v>
      </c>
      <c r="C5" s="269">
        <v>1111</v>
      </c>
      <c r="D5" s="269">
        <v>0</v>
      </c>
      <c r="E5" s="269">
        <v>0</v>
      </c>
      <c r="F5" s="269">
        <v>0</v>
      </c>
      <c r="G5" s="269">
        <v>727</v>
      </c>
      <c r="H5" s="269">
        <v>20</v>
      </c>
      <c r="I5" s="269">
        <v>1</v>
      </c>
      <c r="J5" s="269">
        <v>103</v>
      </c>
      <c r="K5" s="269">
        <v>0</v>
      </c>
      <c r="L5" s="269">
        <v>3</v>
      </c>
      <c r="M5" s="269">
        <v>5</v>
      </c>
      <c r="N5" s="269">
        <v>0</v>
      </c>
      <c r="O5" s="269">
        <v>0</v>
      </c>
      <c r="P5" s="269">
        <v>0</v>
      </c>
      <c r="Q5" s="269">
        <v>0</v>
      </c>
      <c r="R5" s="269">
        <v>0</v>
      </c>
      <c r="S5" s="269">
        <v>0</v>
      </c>
      <c r="T5" s="269">
        <v>0</v>
      </c>
      <c r="U5" s="269">
        <v>0</v>
      </c>
      <c r="V5" s="269">
        <v>0</v>
      </c>
      <c r="W5" s="269">
        <v>0</v>
      </c>
      <c r="X5" s="269">
        <v>77</v>
      </c>
      <c r="Y5" s="269">
        <v>12</v>
      </c>
      <c r="Z5" s="269">
        <v>0</v>
      </c>
      <c r="AA5" s="269">
        <v>0</v>
      </c>
      <c r="AB5" s="269">
        <v>0</v>
      </c>
      <c r="AC5" s="269">
        <v>1</v>
      </c>
      <c r="AD5" s="269">
        <v>0</v>
      </c>
      <c r="AE5" s="269">
        <v>0</v>
      </c>
      <c r="AF5" s="269">
        <v>1</v>
      </c>
      <c r="AG5" s="269">
        <v>0</v>
      </c>
      <c r="AH5" s="269">
        <v>0</v>
      </c>
      <c r="AI5" s="269">
        <v>35</v>
      </c>
      <c r="AJ5" s="269">
        <v>36</v>
      </c>
      <c r="AK5" s="269">
        <v>1</v>
      </c>
      <c r="AL5" s="269">
        <v>0</v>
      </c>
      <c r="AM5" s="269">
        <v>321</v>
      </c>
      <c r="AN5" s="269">
        <v>0</v>
      </c>
      <c r="AO5" s="269">
        <v>0</v>
      </c>
      <c r="AP5" s="270">
        <v>2454</v>
      </c>
      <c r="AQ5" s="269">
        <v>20</v>
      </c>
      <c r="AR5" s="269">
        <v>1287</v>
      </c>
      <c r="AS5" s="269">
        <v>0</v>
      </c>
      <c r="AT5" s="269">
        <v>0</v>
      </c>
      <c r="AU5" s="269">
        <v>30</v>
      </c>
      <c r="AV5" s="269">
        <v>0</v>
      </c>
      <c r="AW5" s="270">
        <v>1337</v>
      </c>
      <c r="AX5" s="269">
        <v>3791</v>
      </c>
      <c r="AY5" s="270">
        <v>4094</v>
      </c>
      <c r="AZ5" s="270">
        <v>5431</v>
      </c>
      <c r="BA5" s="269">
        <v>7885</v>
      </c>
      <c r="BB5" s="270">
        <v>0</v>
      </c>
      <c r="BC5" s="269">
        <v>5431</v>
      </c>
      <c r="BD5" s="270">
        <v>7885</v>
      </c>
      <c r="BE5" s="271"/>
      <c r="BG5" s="267" t="s">
        <v>443</v>
      </c>
      <c r="BH5" s="272" t="s">
        <v>444</v>
      </c>
      <c r="BI5" s="273">
        <f>AX5</f>
        <v>3791</v>
      </c>
      <c r="BJ5" s="274">
        <f>ABS(BB5)</f>
        <v>0</v>
      </c>
      <c r="BK5" s="275">
        <f>BJ5/BI5</f>
        <v>0</v>
      </c>
      <c r="BL5" s="276">
        <f>1-BK5</f>
        <v>1</v>
      </c>
      <c r="BM5" s="277"/>
      <c r="BN5" s="267" t="s">
        <v>443</v>
      </c>
      <c r="BO5" s="272" t="s">
        <v>444</v>
      </c>
      <c r="BP5" s="278">
        <f>AY5</f>
        <v>4094</v>
      </c>
      <c r="BQ5" s="279">
        <f>ABS(BB5)</f>
        <v>0</v>
      </c>
      <c r="BR5" s="280">
        <f>BP5-BQ5</f>
        <v>4094</v>
      </c>
      <c r="BS5" s="277"/>
    </row>
    <row r="6" spans="1:71" x14ac:dyDescent="0.2">
      <c r="A6" s="267" t="s">
        <v>445</v>
      </c>
      <c r="B6" s="268" t="s">
        <v>446</v>
      </c>
      <c r="C6" s="269">
        <v>1</v>
      </c>
      <c r="D6" s="269">
        <v>2</v>
      </c>
      <c r="E6" s="269">
        <v>0</v>
      </c>
      <c r="F6" s="269">
        <v>0</v>
      </c>
      <c r="G6" s="269">
        <v>2</v>
      </c>
      <c r="H6" s="269">
        <v>0</v>
      </c>
      <c r="I6" s="269">
        <v>93</v>
      </c>
      <c r="J6" s="269">
        <v>17</v>
      </c>
      <c r="K6" s="269">
        <v>0</v>
      </c>
      <c r="L6" s="269">
        <v>0</v>
      </c>
      <c r="M6" s="269">
        <v>0</v>
      </c>
      <c r="N6" s="269">
        <v>0</v>
      </c>
      <c r="O6" s="269">
        <v>0</v>
      </c>
      <c r="P6" s="269">
        <v>0</v>
      </c>
      <c r="Q6" s="269">
        <v>0</v>
      </c>
      <c r="R6" s="269">
        <v>0</v>
      </c>
      <c r="S6" s="269">
        <v>0</v>
      </c>
      <c r="T6" s="269">
        <v>0</v>
      </c>
      <c r="U6" s="269">
        <v>0</v>
      </c>
      <c r="V6" s="269">
        <v>0</v>
      </c>
      <c r="W6" s="269">
        <v>0</v>
      </c>
      <c r="X6" s="269">
        <v>8</v>
      </c>
      <c r="Y6" s="269">
        <v>0</v>
      </c>
      <c r="Z6" s="269">
        <v>0</v>
      </c>
      <c r="AA6" s="269">
        <v>0</v>
      </c>
      <c r="AB6" s="269">
        <v>0</v>
      </c>
      <c r="AC6" s="269">
        <v>0</v>
      </c>
      <c r="AD6" s="269">
        <v>0</v>
      </c>
      <c r="AE6" s="269">
        <v>0</v>
      </c>
      <c r="AF6" s="269">
        <v>0</v>
      </c>
      <c r="AG6" s="269">
        <v>0</v>
      </c>
      <c r="AH6" s="269">
        <v>0</v>
      </c>
      <c r="AI6" s="269">
        <v>1</v>
      </c>
      <c r="AJ6" s="269">
        <v>0</v>
      </c>
      <c r="AK6" s="269">
        <v>0</v>
      </c>
      <c r="AL6" s="269">
        <v>0</v>
      </c>
      <c r="AM6" s="269">
        <v>19</v>
      </c>
      <c r="AN6" s="269">
        <v>0</v>
      </c>
      <c r="AO6" s="269">
        <v>0</v>
      </c>
      <c r="AP6" s="270">
        <v>143</v>
      </c>
      <c r="AQ6" s="269">
        <v>1</v>
      </c>
      <c r="AR6" s="269">
        <v>68</v>
      </c>
      <c r="AS6" s="269">
        <v>0</v>
      </c>
      <c r="AT6" s="269">
        <v>0</v>
      </c>
      <c r="AU6" s="269">
        <v>0</v>
      </c>
      <c r="AV6" s="269">
        <v>3</v>
      </c>
      <c r="AW6" s="270">
        <v>72</v>
      </c>
      <c r="AX6" s="269">
        <v>215</v>
      </c>
      <c r="AY6" s="270">
        <v>1</v>
      </c>
      <c r="AZ6" s="270">
        <v>73</v>
      </c>
      <c r="BA6" s="269">
        <v>216</v>
      </c>
      <c r="BB6" s="270">
        <v>-209</v>
      </c>
      <c r="BC6" s="269">
        <v>-136</v>
      </c>
      <c r="BD6" s="270">
        <v>7</v>
      </c>
      <c r="BE6" s="271"/>
      <c r="BG6" s="267" t="s">
        <v>445</v>
      </c>
      <c r="BH6" s="272" t="s">
        <v>446</v>
      </c>
      <c r="BI6" s="273">
        <f t="shared" ref="BI6:BI44" si="0">AX6</f>
        <v>215</v>
      </c>
      <c r="BJ6" s="274">
        <f t="shared" ref="BJ6:BJ44" si="1">ABS(BB6)</f>
        <v>209</v>
      </c>
      <c r="BK6" s="275">
        <f t="shared" ref="BK6:BK44" si="2">BJ6/BI6</f>
        <v>0.97209302325581393</v>
      </c>
      <c r="BL6" s="276">
        <f t="shared" ref="BL6:BL44" si="3">1-BK6</f>
        <v>2.7906976744186074E-2</v>
      </c>
      <c r="BM6" s="277"/>
      <c r="BN6" s="267" t="s">
        <v>445</v>
      </c>
      <c r="BO6" s="272" t="s">
        <v>446</v>
      </c>
      <c r="BP6" s="278">
        <f t="shared" ref="BP6:BP44" si="4">AY6</f>
        <v>1</v>
      </c>
      <c r="BQ6" s="279">
        <f t="shared" ref="BQ6:BQ44" si="5">ABS(BB6)</f>
        <v>209</v>
      </c>
      <c r="BR6" s="280">
        <f t="shared" ref="BR6:BR44" si="6">BP6-BQ6</f>
        <v>-208</v>
      </c>
      <c r="BS6" s="277"/>
    </row>
    <row r="7" spans="1:71" x14ac:dyDescent="0.2">
      <c r="A7" s="267" t="s">
        <v>447</v>
      </c>
      <c r="B7" s="268" t="s">
        <v>250</v>
      </c>
      <c r="C7" s="269">
        <v>0</v>
      </c>
      <c r="D7" s="269">
        <v>0</v>
      </c>
      <c r="E7" s="269">
        <v>47</v>
      </c>
      <c r="F7" s="269">
        <v>0</v>
      </c>
      <c r="G7" s="269">
        <v>116</v>
      </c>
      <c r="H7" s="269">
        <v>0</v>
      </c>
      <c r="I7" s="269">
        <v>0</v>
      </c>
      <c r="J7" s="269">
        <v>3</v>
      </c>
      <c r="K7" s="269">
        <v>0</v>
      </c>
      <c r="L7" s="269">
        <v>0</v>
      </c>
      <c r="M7" s="269">
        <v>0</v>
      </c>
      <c r="N7" s="269">
        <v>0</v>
      </c>
      <c r="O7" s="269">
        <v>0</v>
      </c>
      <c r="P7" s="269">
        <v>0</v>
      </c>
      <c r="Q7" s="269">
        <v>0</v>
      </c>
      <c r="R7" s="269">
        <v>0</v>
      </c>
      <c r="S7" s="269">
        <v>0</v>
      </c>
      <c r="T7" s="269">
        <v>0</v>
      </c>
      <c r="U7" s="269">
        <v>0</v>
      </c>
      <c r="V7" s="269">
        <v>0</v>
      </c>
      <c r="W7" s="269">
        <v>0</v>
      </c>
      <c r="X7" s="269">
        <v>275</v>
      </c>
      <c r="Y7" s="269">
        <v>0</v>
      </c>
      <c r="Z7" s="269">
        <v>0</v>
      </c>
      <c r="AA7" s="269">
        <v>0</v>
      </c>
      <c r="AB7" s="269">
        <v>0</v>
      </c>
      <c r="AC7" s="269">
        <v>0</v>
      </c>
      <c r="AD7" s="269">
        <v>0</v>
      </c>
      <c r="AE7" s="269">
        <v>0</v>
      </c>
      <c r="AF7" s="269">
        <v>0</v>
      </c>
      <c r="AG7" s="269">
        <v>0</v>
      </c>
      <c r="AH7" s="269">
        <v>0</v>
      </c>
      <c r="AI7" s="269">
        <v>1</v>
      </c>
      <c r="AJ7" s="269">
        <v>8</v>
      </c>
      <c r="AK7" s="269">
        <v>0</v>
      </c>
      <c r="AL7" s="269">
        <v>0</v>
      </c>
      <c r="AM7" s="269">
        <v>71</v>
      </c>
      <c r="AN7" s="269">
        <v>0</v>
      </c>
      <c r="AO7" s="269">
        <v>0</v>
      </c>
      <c r="AP7" s="270">
        <v>521</v>
      </c>
      <c r="AQ7" s="269">
        <v>7</v>
      </c>
      <c r="AR7" s="269">
        <v>130</v>
      </c>
      <c r="AS7" s="269">
        <v>0</v>
      </c>
      <c r="AT7" s="269">
        <v>0</v>
      </c>
      <c r="AU7" s="269">
        <v>0</v>
      </c>
      <c r="AV7" s="269">
        <v>7</v>
      </c>
      <c r="AW7" s="270">
        <v>144</v>
      </c>
      <c r="AX7" s="269">
        <v>665</v>
      </c>
      <c r="AY7" s="270">
        <v>414</v>
      </c>
      <c r="AZ7" s="270">
        <v>558</v>
      </c>
      <c r="BA7" s="269">
        <v>1079</v>
      </c>
      <c r="BB7" s="270">
        <v>0</v>
      </c>
      <c r="BC7" s="269">
        <v>558</v>
      </c>
      <c r="BD7" s="270">
        <v>1079</v>
      </c>
      <c r="BE7" s="271"/>
      <c r="BG7" s="267" t="s">
        <v>447</v>
      </c>
      <c r="BH7" s="272" t="s">
        <v>250</v>
      </c>
      <c r="BI7" s="273">
        <f t="shared" si="0"/>
        <v>665</v>
      </c>
      <c r="BJ7" s="274">
        <f t="shared" si="1"/>
        <v>0</v>
      </c>
      <c r="BK7" s="275">
        <f t="shared" si="2"/>
        <v>0</v>
      </c>
      <c r="BL7" s="276">
        <f t="shared" si="3"/>
        <v>1</v>
      </c>
      <c r="BM7" s="277"/>
      <c r="BN7" s="267" t="s">
        <v>447</v>
      </c>
      <c r="BO7" s="272" t="s">
        <v>250</v>
      </c>
      <c r="BP7" s="278">
        <f t="shared" si="4"/>
        <v>414</v>
      </c>
      <c r="BQ7" s="279">
        <f t="shared" si="5"/>
        <v>0</v>
      </c>
      <c r="BR7" s="280">
        <f t="shared" si="6"/>
        <v>414</v>
      </c>
      <c r="BS7" s="277"/>
    </row>
    <row r="8" spans="1:71" x14ac:dyDescent="0.2">
      <c r="A8" s="267" t="s">
        <v>448</v>
      </c>
      <c r="B8" s="268" t="s">
        <v>27</v>
      </c>
      <c r="C8" s="269">
        <v>0</v>
      </c>
      <c r="D8" s="269">
        <v>0</v>
      </c>
      <c r="E8" s="269">
        <v>0</v>
      </c>
      <c r="F8" s="269">
        <v>0</v>
      </c>
      <c r="G8" s="269">
        <v>1</v>
      </c>
      <c r="H8" s="269">
        <v>1</v>
      </c>
      <c r="I8" s="269">
        <v>15</v>
      </c>
      <c r="J8" s="269">
        <v>422</v>
      </c>
      <c r="K8" s="269">
        <v>2450</v>
      </c>
      <c r="L8" s="269">
        <v>0</v>
      </c>
      <c r="M8" s="269">
        <v>2089</v>
      </c>
      <c r="N8" s="269">
        <v>755</v>
      </c>
      <c r="O8" s="269">
        <v>86</v>
      </c>
      <c r="P8" s="269">
        <v>2</v>
      </c>
      <c r="Q8" s="269">
        <v>0</v>
      </c>
      <c r="R8" s="269">
        <v>0</v>
      </c>
      <c r="S8" s="269">
        <v>0</v>
      </c>
      <c r="T8" s="269">
        <v>0</v>
      </c>
      <c r="U8" s="269">
        <v>1</v>
      </c>
      <c r="V8" s="269">
        <v>0</v>
      </c>
      <c r="W8" s="269">
        <v>0</v>
      </c>
      <c r="X8" s="269">
        <v>26</v>
      </c>
      <c r="Y8" s="269">
        <v>75</v>
      </c>
      <c r="Z8" s="269">
        <v>33243</v>
      </c>
      <c r="AA8" s="269">
        <v>0</v>
      </c>
      <c r="AB8" s="269">
        <v>0</v>
      </c>
      <c r="AC8" s="269">
        <v>0</v>
      </c>
      <c r="AD8" s="269">
        <v>0</v>
      </c>
      <c r="AE8" s="269">
        <v>0</v>
      </c>
      <c r="AF8" s="269">
        <v>0</v>
      </c>
      <c r="AG8" s="269">
        <v>0</v>
      </c>
      <c r="AH8" s="269">
        <v>0</v>
      </c>
      <c r="AI8" s="269">
        <v>1</v>
      </c>
      <c r="AJ8" s="269">
        <v>0</v>
      </c>
      <c r="AK8" s="269">
        <v>0</v>
      </c>
      <c r="AL8" s="269">
        <v>0</v>
      </c>
      <c r="AM8" s="269">
        <v>0</v>
      </c>
      <c r="AN8" s="269">
        <v>0</v>
      </c>
      <c r="AO8" s="269">
        <v>2</v>
      </c>
      <c r="AP8" s="270">
        <v>39169</v>
      </c>
      <c r="AQ8" s="269">
        <v>-2</v>
      </c>
      <c r="AR8" s="269">
        <v>-2</v>
      </c>
      <c r="AS8" s="269">
        <v>0</v>
      </c>
      <c r="AT8" s="269">
        <v>0</v>
      </c>
      <c r="AU8" s="269">
        <v>-1</v>
      </c>
      <c r="AV8" s="269">
        <v>-9</v>
      </c>
      <c r="AW8" s="270">
        <v>-14</v>
      </c>
      <c r="AX8" s="269">
        <v>39155</v>
      </c>
      <c r="AY8" s="270">
        <v>87</v>
      </c>
      <c r="AZ8" s="270">
        <v>73</v>
      </c>
      <c r="BA8" s="269">
        <v>39242</v>
      </c>
      <c r="BB8" s="270">
        <v>-38968</v>
      </c>
      <c r="BC8" s="269">
        <v>-38895</v>
      </c>
      <c r="BD8" s="270">
        <v>274</v>
      </c>
      <c r="BE8" s="271"/>
      <c r="BG8" s="267" t="s">
        <v>448</v>
      </c>
      <c r="BH8" s="272" t="s">
        <v>27</v>
      </c>
      <c r="BI8" s="273">
        <f t="shared" si="0"/>
        <v>39155</v>
      </c>
      <c r="BJ8" s="274">
        <f t="shared" si="1"/>
        <v>38968</v>
      </c>
      <c r="BK8" s="275">
        <f t="shared" si="2"/>
        <v>0.99522410930915595</v>
      </c>
      <c r="BL8" s="276">
        <f t="shared" si="3"/>
        <v>4.7758906908440535E-3</v>
      </c>
      <c r="BM8" s="277"/>
      <c r="BN8" s="267" t="s">
        <v>448</v>
      </c>
      <c r="BO8" s="272" t="s">
        <v>27</v>
      </c>
      <c r="BP8" s="278">
        <f t="shared" si="4"/>
        <v>87</v>
      </c>
      <c r="BQ8" s="279">
        <f t="shared" si="5"/>
        <v>38968</v>
      </c>
      <c r="BR8" s="280">
        <f t="shared" si="6"/>
        <v>-38881</v>
      </c>
      <c r="BS8" s="277"/>
    </row>
    <row r="9" spans="1:71" x14ac:dyDescent="0.2">
      <c r="A9" s="267" t="s">
        <v>449</v>
      </c>
      <c r="B9" s="268" t="s">
        <v>191</v>
      </c>
      <c r="C9" s="269">
        <v>1040</v>
      </c>
      <c r="D9" s="269">
        <v>0</v>
      </c>
      <c r="E9" s="269">
        <v>114</v>
      </c>
      <c r="F9" s="269">
        <v>0</v>
      </c>
      <c r="G9" s="269">
        <v>815</v>
      </c>
      <c r="H9" s="269">
        <v>6</v>
      </c>
      <c r="I9" s="269">
        <v>6</v>
      </c>
      <c r="J9" s="269">
        <v>589</v>
      </c>
      <c r="K9" s="269">
        <v>0</v>
      </c>
      <c r="L9" s="269">
        <v>0</v>
      </c>
      <c r="M9" s="269">
        <v>15</v>
      </c>
      <c r="N9" s="269">
        <v>0</v>
      </c>
      <c r="O9" s="269">
        <v>0</v>
      </c>
      <c r="P9" s="269">
        <v>0</v>
      </c>
      <c r="Q9" s="269">
        <v>0</v>
      </c>
      <c r="R9" s="269">
        <v>0</v>
      </c>
      <c r="S9" s="269">
        <v>0</v>
      </c>
      <c r="T9" s="269">
        <v>0</v>
      </c>
      <c r="U9" s="269">
        <v>0</v>
      </c>
      <c r="V9" s="269">
        <v>0</v>
      </c>
      <c r="W9" s="269">
        <v>0</v>
      </c>
      <c r="X9" s="269">
        <v>62</v>
      </c>
      <c r="Y9" s="269">
        <v>0</v>
      </c>
      <c r="Z9" s="269">
        <v>0</v>
      </c>
      <c r="AA9" s="269">
        <v>0</v>
      </c>
      <c r="AB9" s="269">
        <v>0</v>
      </c>
      <c r="AC9" s="269">
        <v>1</v>
      </c>
      <c r="AD9" s="269">
        <v>0</v>
      </c>
      <c r="AE9" s="269">
        <v>0</v>
      </c>
      <c r="AF9" s="269">
        <v>4</v>
      </c>
      <c r="AG9" s="269">
        <v>0</v>
      </c>
      <c r="AH9" s="269">
        <v>2</v>
      </c>
      <c r="AI9" s="269">
        <v>95</v>
      </c>
      <c r="AJ9" s="269">
        <v>134</v>
      </c>
      <c r="AK9" s="269">
        <v>1</v>
      </c>
      <c r="AL9" s="269">
        <v>0</v>
      </c>
      <c r="AM9" s="269">
        <v>2393</v>
      </c>
      <c r="AN9" s="269">
        <v>0</v>
      </c>
      <c r="AO9" s="269">
        <v>28</v>
      </c>
      <c r="AP9" s="270">
        <v>5305</v>
      </c>
      <c r="AQ9" s="269">
        <v>363</v>
      </c>
      <c r="AR9" s="269">
        <v>10221</v>
      </c>
      <c r="AS9" s="269">
        <v>0</v>
      </c>
      <c r="AT9" s="269">
        <v>0</v>
      </c>
      <c r="AU9" s="269">
        <v>0</v>
      </c>
      <c r="AV9" s="269">
        <v>-21</v>
      </c>
      <c r="AW9" s="270">
        <v>10563</v>
      </c>
      <c r="AX9" s="269">
        <v>15868</v>
      </c>
      <c r="AY9" s="270">
        <v>4001</v>
      </c>
      <c r="AZ9" s="270">
        <v>14564</v>
      </c>
      <c r="BA9" s="269">
        <v>19869</v>
      </c>
      <c r="BB9" s="270">
        <v>-15429</v>
      </c>
      <c r="BC9" s="269">
        <v>-865</v>
      </c>
      <c r="BD9" s="270">
        <v>4440</v>
      </c>
      <c r="BE9" s="271"/>
      <c r="BG9" s="267" t="s">
        <v>449</v>
      </c>
      <c r="BH9" s="272" t="s">
        <v>191</v>
      </c>
      <c r="BI9" s="273">
        <f t="shared" si="0"/>
        <v>15868</v>
      </c>
      <c r="BJ9" s="274">
        <f t="shared" si="1"/>
        <v>15429</v>
      </c>
      <c r="BK9" s="275">
        <f t="shared" si="2"/>
        <v>0.97233425762540959</v>
      </c>
      <c r="BL9" s="276">
        <f t="shared" si="3"/>
        <v>2.7665742374590407E-2</v>
      </c>
      <c r="BM9" s="277"/>
      <c r="BN9" s="267" t="s">
        <v>449</v>
      </c>
      <c r="BO9" s="272" t="s">
        <v>191</v>
      </c>
      <c r="BP9" s="278">
        <f t="shared" si="4"/>
        <v>4001</v>
      </c>
      <c r="BQ9" s="279">
        <f t="shared" si="5"/>
        <v>15429</v>
      </c>
      <c r="BR9" s="280">
        <f t="shared" si="6"/>
        <v>-11428</v>
      </c>
      <c r="BS9" s="277"/>
    </row>
    <row r="10" spans="1:71" x14ac:dyDescent="0.2">
      <c r="A10" s="281" t="s">
        <v>450</v>
      </c>
      <c r="B10" s="282" t="s">
        <v>28</v>
      </c>
      <c r="C10" s="269">
        <v>33</v>
      </c>
      <c r="D10" s="269">
        <v>0</v>
      </c>
      <c r="E10" s="269">
        <v>23</v>
      </c>
      <c r="F10" s="269">
        <v>1</v>
      </c>
      <c r="G10" s="269">
        <v>5</v>
      </c>
      <c r="H10" s="269">
        <v>572</v>
      </c>
      <c r="I10" s="269">
        <v>20</v>
      </c>
      <c r="J10" s="269">
        <v>80</v>
      </c>
      <c r="K10" s="269">
        <v>0</v>
      </c>
      <c r="L10" s="269">
        <v>8</v>
      </c>
      <c r="M10" s="269">
        <v>102</v>
      </c>
      <c r="N10" s="269">
        <v>5</v>
      </c>
      <c r="O10" s="269">
        <v>1</v>
      </c>
      <c r="P10" s="269">
        <v>11</v>
      </c>
      <c r="Q10" s="269">
        <v>1</v>
      </c>
      <c r="R10" s="269">
        <v>3</v>
      </c>
      <c r="S10" s="269">
        <v>1</v>
      </c>
      <c r="T10" s="269">
        <v>4</v>
      </c>
      <c r="U10" s="269">
        <v>61</v>
      </c>
      <c r="V10" s="269">
        <v>9</v>
      </c>
      <c r="W10" s="269">
        <v>3</v>
      </c>
      <c r="X10" s="269">
        <v>176</v>
      </c>
      <c r="Y10" s="269">
        <v>38</v>
      </c>
      <c r="Z10" s="269">
        <v>10</v>
      </c>
      <c r="AA10" s="269">
        <v>2</v>
      </c>
      <c r="AB10" s="269">
        <v>5</v>
      </c>
      <c r="AC10" s="269">
        <v>46</v>
      </c>
      <c r="AD10" s="269">
        <v>9</v>
      </c>
      <c r="AE10" s="269">
        <v>0</v>
      </c>
      <c r="AF10" s="269">
        <v>15</v>
      </c>
      <c r="AG10" s="269">
        <v>1</v>
      </c>
      <c r="AH10" s="269">
        <v>24</v>
      </c>
      <c r="AI10" s="269">
        <v>9</v>
      </c>
      <c r="AJ10" s="269">
        <v>59</v>
      </c>
      <c r="AK10" s="269">
        <v>12</v>
      </c>
      <c r="AL10" s="269">
        <v>17</v>
      </c>
      <c r="AM10" s="269">
        <v>76</v>
      </c>
      <c r="AN10" s="269">
        <v>45</v>
      </c>
      <c r="AO10" s="269">
        <v>59</v>
      </c>
      <c r="AP10" s="270">
        <v>1546</v>
      </c>
      <c r="AQ10" s="269">
        <v>45</v>
      </c>
      <c r="AR10" s="269">
        <v>1585</v>
      </c>
      <c r="AS10" s="269">
        <v>0</v>
      </c>
      <c r="AT10" s="269">
        <v>2</v>
      </c>
      <c r="AU10" s="269">
        <v>32</v>
      </c>
      <c r="AV10" s="269">
        <v>287</v>
      </c>
      <c r="AW10" s="270">
        <v>1951</v>
      </c>
      <c r="AX10" s="269">
        <v>3497</v>
      </c>
      <c r="AY10" s="270">
        <v>2329</v>
      </c>
      <c r="AZ10" s="270">
        <v>4280</v>
      </c>
      <c r="BA10" s="269">
        <v>5826</v>
      </c>
      <c r="BB10" s="270">
        <v>-3497</v>
      </c>
      <c r="BC10" s="269">
        <v>783</v>
      </c>
      <c r="BD10" s="270">
        <v>2329</v>
      </c>
      <c r="BE10" s="271"/>
      <c r="BG10" s="281" t="s">
        <v>450</v>
      </c>
      <c r="BH10" s="283" t="s">
        <v>28</v>
      </c>
      <c r="BI10" s="273">
        <f t="shared" si="0"/>
        <v>3497</v>
      </c>
      <c r="BJ10" s="274">
        <f t="shared" si="1"/>
        <v>3497</v>
      </c>
      <c r="BK10" s="275">
        <f t="shared" si="2"/>
        <v>1</v>
      </c>
      <c r="BL10" s="276">
        <f t="shared" si="3"/>
        <v>0</v>
      </c>
      <c r="BM10" s="277"/>
      <c r="BN10" s="281" t="s">
        <v>450</v>
      </c>
      <c r="BO10" s="283" t="s">
        <v>28</v>
      </c>
      <c r="BP10" s="278">
        <f t="shared" si="4"/>
        <v>2329</v>
      </c>
      <c r="BQ10" s="279">
        <f t="shared" si="5"/>
        <v>3497</v>
      </c>
      <c r="BR10" s="280">
        <f t="shared" si="6"/>
        <v>-1168</v>
      </c>
      <c r="BS10" s="277"/>
    </row>
    <row r="11" spans="1:71" x14ac:dyDescent="0.2">
      <c r="A11" s="281" t="s">
        <v>451</v>
      </c>
      <c r="B11" s="282" t="s">
        <v>285</v>
      </c>
      <c r="C11" s="269">
        <v>211</v>
      </c>
      <c r="D11" s="269">
        <v>0</v>
      </c>
      <c r="E11" s="269">
        <v>4</v>
      </c>
      <c r="F11" s="269">
        <v>1</v>
      </c>
      <c r="G11" s="269">
        <v>81</v>
      </c>
      <c r="H11" s="269">
        <v>14</v>
      </c>
      <c r="I11" s="269">
        <v>914</v>
      </c>
      <c r="J11" s="269">
        <v>1128</v>
      </c>
      <c r="K11" s="269">
        <v>0</v>
      </c>
      <c r="L11" s="269">
        <v>47</v>
      </c>
      <c r="M11" s="269">
        <v>631</v>
      </c>
      <c r="N11" s="269">
        <v>6</v>
      </c>
      <c r="O11" s="269">
        <v>1</v>
      </c>
      <c r="P11" s="269">
        <v>29</v>
      </c>
      <c r="Q11" s="269">
        <v>1</v>
      </c>
      <c r="R11" s="269">
        <v>3</v>
      </c>
      <c r="S11" s="269">
        <v>3</v>
      </c>
      <c r="T11" s="269">
        <v>6</v>
      </c>
      <c r="U11" s="269">
        <v>178</v>
      </c>
      <c r="V11" s="269">
        <v>31</v>
      </c>
      <c r="W11" s="269">
        <v>3</v>
      </c>
      <c r="X11" s="269">
        <v>1104</v>
      </c>
      <c r="Y11" s="269">
        <v>570</v>
      </c>
      <c r="Z11" s="269">
        <v>340</v>
      </c>
      <c r="AA11" s="269">
        <v>5</v>
      </c>
      <c r="AB11" s="269">
        <v>7</v>
      </c>
      <c r="AC11" s="269">
        <v>90</v>
      </c>
      <c r="AD11" s="269">
        <v>27</v>
      </c>
      <c r="AE11" s="269">
        <v>3</v>
      </c>
      <c r="AF11" s="269">
        <v>88</v>
      </c>
      <c r="AG11" s="269">
        <v>9</v>
      </c>
      <c r="AH11" s="269">
        <v>9</v>
      </c>
      <c r="AI11" s="269">
        <v>113</v>
      </c>
      <c r="AJ11" s="269">
        <v>83</v>
      </c>
      <c r="AK11" s="269">
        <v>9</v>
      </c>
      <c r="AL11" s="269">
        <v>29</v>
      </c>
      <c r="AM11" s="269">
        <v>106</v>
      </c>
      <c r="AN11" s="269">
        <v>195</v>
      </c>
      <c r="AO11" s="269">
        <v>1217</v>
      </c>
      <c r="AP11" s="270">
        <v>7296</v>
      </c>
      <c r="AQ11" s="269">
        <v>31</v>
      </c>
      <c r="AR11" s="269">
        <v>129</v>
      </c>
      <c r="AS11" s="269">
        <v>0</v>
      </c>
      <c r="AT11" s="269">
        <v>26</v>
      </c>
      <c r="AU11" s="269">
        <v>52</v>
      </c>
      <c r="AV11" s="269">
        <v>-67</v>
      </c>
      <c r="AW11" s="270">
        <v>171</v>
      </c>
      <c r="AX11" s="269">
        <v>7467</v>
      </c>
      <c r="AY11" s="270">
        <v>2313</v>
      </c>
      <c r="AZ11" s="270">
        <v>2484</v>
      </c>
      <c r="BA11" s="269">
        <v>9780</v>
      </c>
      <c r="BB11" s="270">
        <v>-6813</v>
      </c>
      <c r="BC11" s="269">
        <v>-4329</v>
      </c>
      <c r="BD11" s="270">
        <v>2967</v>
      </c>
      <c r="BE11" s="271"/>
      <c r="BG11" s="281" t="s">
        <v>451</v>
      </c>
      <c r="BH11" s="283" t="s">
        <v>285</v>
      </c>
      <c r="BI11" s="273">
        <f t="shared" si="0"/>
        <v>7467</v>
      </c>
      <c r="BJ11" s="274">
        <f t="shared" si="1"/>
        <v>6813</v>
      </c>
      <c r="BK11" s="275">
        <f t="shared" si="2"/>
        <v>0.91241462434712739</v>
      </c>
      <c r="BL11" s="276">
        <f t="shared" si="3"/>
        <v>8.758537565287261E-2</v>
      </c>
      <c r="BM11" s="277"/>
      <c r="BN11" s="281" t="s">
        <v>451</v>
      </c>
      <c r="BO11" s="283" t="s">
        <v>285</v>
      </c>
      <c r="BP11" s="278">
        <f t="shared" si="4"/>
        <v>2313</v>
      </c>
      <c r="BQ11" s="279">
        <f t="shared" si="5"/>
        <v>6813</v>
      </c>
      <c r="BR11" s="280">
        <f t="shared" si="6"/>
        <v>-4500</v>
      </c>
      <c r="BS11" s="277"/>
    </row>
    <row r="12" spans="1:71" x14ac:dyDescent="0.2">
      <c r="A12" s="281" t="s">
        <v>452</v>
      </c>
      <c r="B12" s="282" t="s">
        <v>29</v>
      </c>
      <c r="C12" s="269">
        <v>535</v>
      </c>
      <c r="D12" s="269">
        <v>0</v>
      </c>
      <c r="E12" s="269">
        <v>13</v>
      </c>
      <c r="F12" s="269">
        <v>5</v>
      </c>
      <c r="G12" s="269">
        <v>49</v>
      </c>
      <c r="H12" s="269">
        <v>265</v>
      </c>
      <c r="I12" s="269">
        <v>109</v>
      </c>
      <c r="J12" s="269">
        <v>28476</v>
      </c>
      <c r="K12" s="269">
        <v>8</v>
      </c>
      <c r="L12" s="269">
        <v>1368</v>
      </c>
      <c r="M12" s="269">
        <v>1062</v>
      </c>
      <c r="N12" s="269">
        <v>56</v>
      </c>
      <c r="O12" s="269">
        <v>5</v>
      </c>
      <c r="P12" s="269">
        <v>74</v>
      </c>
      <c r="Q12" s="269">
        <v>5</v>
      </c>
      <c r="R12" s="269">
        <v>9</v>
      </c>
      <c r="S12" s="269">
        <v>9</v>
      </c>
      <c r="T12" s="269">
        <v>16</v>
      </c>
      <c r="U12" s="269">
        <v>327</v>
      </c>
      <c r="V12" s="269">
        <v>54</v>
      </c>
      <c r="W12" s="269">
        <v>20</v>
      </c>
      <c r="X12" s="269">
        <v>988</v>
      </c>
      <c r="Y12" s="269">
        <v>65</v>
      </c>
      <c r="Z12" s="269">
        <v>41</v>
      </c>
      <c r="AA12" s="269">
        <v>16</v>
      </c>
      <c r="AB12" s="269">
        <v>32</v>
      </c>
      <c r="AC12" s="269">
        <v>0</v>
      </c>
      <c r="AD12" s="269">
        <v>0</v>
      </c>
      <c r="AE12" s="269">
        <v>1</v>
      </c>
      <c r="AF12" s="269">
        <v>7</v>
      </c>
      <c r="AG12" s="269">
        <v>0</v>
      </c>
      <c r="AH12" s="269">
        <v>6</v>
      </c>
      <c r="AI12" s="269">
        <v>140</v>
      </c>
      <c r="AJ12" s="269">
        <v>4094</v>
      </c>
      <c r="AK12" s="269">
        <v>1</v>
      </c>
      <c r="AL12" s="269">
        <v>40</v>
      </c>
      <c r="AM12" s="269">
        <v>91</v>
      </c>
      <c r="AN12" s="269">
        <v>39</v>
      </c>
      <c r="AO12" s="269">
        <v>91</v>
      </c>
      <c r="AP12" s="270">
        <v>38117</v>
      </c>
      <c r="AQ12" s="269">
        <v>67</v>
      </c>
      <c r="AR12" s="269">
        <v>942</v>
      </c>
      <c r="AS12" s="269">
        <v>0</v>
      </c>
      <c r="AT12" s="269">
        <v>0</v>
      </c>
      <c r="AU12" s="269">
        <v>0</v>
      </c>
      <c r="AV12" s="269">
        <v>3630</v>
      </c>
      <c r="AW12" s="270">
        <v>4639</v>
      </c>
      <c r="AX12" s="269">
        <v>42756</v>
      </c>
      <c r="AY12" s="270">
        <v>78950</v>
      </c>
      <c r="AZ12" s="270">
        <v>83589</v>
      </c>
      <c r="BA12" s="269">
        <v>121706</v>
      </c>
      <c r="BB12" s="270">
        <v>-42756</v>
      </c>
      <c r="BC12" s="269">
        <v>40833</v>
      </c>
      <c r="BD12" s="270">
        <v>78950</v>
      </c>
      <c r="BE12" s="271"/>
      <c r="BG12" s="281" t="s">
        <v>452</v>
      </c>
      <c r="BH12" s="283" t="s">
        <v>29</v>
      </c>
      <c r="BI12" s="273">
        <f t="shared" si="0"/>
        <v>42756</v>
      </c>
      <c r="BJ12" s="274">
        <f t="shared" si="1"/>
        <v>42756</v>
      </c>
      <c r="BK12" s="275">
        <f t="shared" si="2"/>
        <v>1</v>
      </c>
      <c r="BL12" s="276">
        <f t="shared" si="3"/>
        <v>0</v>
      </c>
      <c r="BM12" s="277"/>
      <c r="BN12" s="281" t="s">
        <v>452</v>
      </c>
      <c r="BO12" s="283" t="s">
        <v>29</v>
      </c>
      <c r="BP12" s="278">
        <f t="shared" si="4"/>
        <v>78950</v>
      </c>
      <c r="BQ12" s="279">
        <f t="shared" si="5"/>
        <v>42756</v>
      </c>
      <c r="BR12" s="280">
        <f t="shared" si="6"/>
        <v>36194</v>
      </c>
      <c r="BS12" s="277"/>
    </row>
    <row r="13" spans="1:71" x14ac:dyDescent="0.2">
      <c r="A13" s="281" t="s">
        <v>453</v>
      </c>
      <c r="B13" s="282" t="s">
        <v>30</v>
      </c>
      <c r="C13" s="269">
        <v>56</v>
      </c>
      <c r="D13" s="269">
        <v>0</v>
      </c>
      <c r="E13" s="269">
        <v>59</v>
      </c>
      <c r="F13" s="269">
        <v>8</v>
      </c>
      <c r="G13" s="269">
        <v>18</v>
      </c>
      <c r="H13" s="269">
        <v>14</v>
      </c>
      <c r="I13" s="269">
        <v>13</v>
      </c>
      <c r="J13" s="269">
        <v>6419</v>
      </c>
      <c r="K13" s="269">
        <v>259</v>
      </c>
      <c r="L13" s="269">
        <v>7</v>
      </c>
      <c r="M13" s="269">
        <v>688</v>
      </c>
      <c r="N13" s="269">
        <v>336</v>
      </c>
      <c r="O13" s="269">
        <v>2</v>
      </c>
      <c r="P13" s="269">
        <v>25</v>
      </c>
      <c r="Q13" s="269">
        <v>1</v>
      </c>
      <c r="R13" s="269">
        <v>3</v>
      </c>
      <c r="S13" s="269">
        <v>0</v>
      </c>
      <c r="T13" s="269">
        <v>1</v>
      </c>
      <c r="U13" s="269">
        <v>25</v>
      </c>
      <c r="V13" s="269">
        <v>3</v>
      </c>
      <c r="W13" s="269">
        <v>4</v>
      </c>
      <c r="X13" s="269">
        <v>56</v>
      </c>
      <c r="Y13" s="269">
        <v>146</v>
      </c>
      <c r="Z13" s="269">
        <v>6242</v>
      </c>
      <c r="AA13" s="269">
        <v>21</v>
      </c>
      <c r="AB13" s="269">
        <v>25</v>
      </c>
      <c r="AC13" s="269">
        <v>17</v>
      </c>
      <c r="AD13" s="269">
        <v>1</v>
      </c>
      <c r="AE13" s="269">
        <v>1</v>
      </c>
      <c r="AF13" s="269">
        <v>373</v>
      </c>
      <c r="AG13" s="269">
        <v>0</v>
      </c>
      <c r="AH13" s="269">
        <v>78</v>
      </c>
      <c r="AI13" s="269">
        <v>59</v>
      </c>
      <c r="AJ13" s="269">
        <v>51</v>
      </c>
      <c r="AK13" s="269">
        <v>2</v>
      </c>
      <c r="AL13" s="269">
        <v>23</v>
      </c>
      <c r="AM13" s="269">
        <v>90</v>
      </c>
      <c r="AN13" s="269">
        <v>0</v>
      </c>
      <c r="AO13" s="269">
        <v>173</v>
      </c>
      <c r="AP13" s="270">
        <v>15299</v>
      </c>
      <c r="AQ13" s="269">
        <v>7</v>
      </c>
      <c r="AR13" s="269">
        <v>1861</v>
      </c>
      <c r="AS13" s="269">
        <v>0</v>
      </c>
      <c r="AT13" s="269">
        <v>0</v>
      </c>
      <c r="AU13" s="269">
        <v>0</v>
      </c>
      <c r="AV13" s="269">
        <v>-5</v>
      </c>
      <c r="AW13" s="270">
        <v>1863</v>
      </c>
      <c r="AX13" s="269">
        <v>17162</v>
      </c>
      <c r="AY13" s="270">
        <v>2279</v>
      </c>
      <c r="AZ13" s="270">
        <v>4142</v>
      </c>
      <c r="BA13" s="269">
        <v>19441</v>
      </c>
      <c r="BB13" s="270">
        <v>-15273</v>
      </c>
      <c r="BC13" s="269">
        <v>-11131</v>
      </c>
      <c r="BD13" s="270">
        <v>4168</v>
      </c>
      <c r="BE13" s="271"/>
      <c r="BG13" s="281" t="s">
        <v>453</v>
      </c>
      <c r="BH13" s="283" t="s">
        <v>30</v>
      </c>
      <c r="BI13" s="273">
        <f t="shared" si="0"/>
        <v>17162</v>
      </c>
      <c r="BJ13" s="274">
        <f t="shared" si="1"/>
        <v>15273</v>
      </c>
      <c r="BK13" s="275">
        <f t="shared" si="2"/>
        <v>0.88993124344482</v>
      </c>
      <c r="BL13" s="276">
        <f t="shared" si="3"/>
        <v>0.11006875655518</v>
      </c>
      <c r="BM13" s="277"/>
      <c r="BN13" s="281" t="s">
        <v>453</v>
      </c>
      <c r="BO13" s="283" t="s">
        <v>30</v>
      </c>
      <c r="BP13" s="278">
        <f t="shared" si="4"/>
        <v>2279</v>
      </c>
      <c r="BQ13" s="279">
        <f t="shared" si="5"/>
        <v>15273</v>
      </c>
      <c r="BR13" s="280">
        <f t="shared" si="6"/>
        <v>-12994</v>
      </c>
      <c r="BS13" s="277"/>
    </row>
    <row r="14" spans="1:71" x14ac:dyDescent="0.2">
      <c r="A14" s="281" t="s">
        <v>454</v>
      </c>
      <c r="B14" s="282" t="s">
        <v>455</v>
      </c>
      <c r="C14" s="269">
        <v>65</v>
      </c>
      <c r="D14" s="269">
        <v>0</v>
      </c>
      <c r="E14" s="269">
        <v>18</v>
      </c>
      <c r="F14" s="269">
        <v>1</v>
      </c>
      <c r="G14" s="269">
        <v>90</v>
      </c>
      <c r="H14" s="269">
        <v>26</v>
      </c>
      <c r="I14" s="269">
        <v>63</v>
      </c>
      <c r="J14" s="269">
        <v>1489</v>
      </c>
      <c r="K14" s="269">
        <v>1</v>
      </c>
      <c r="L14" s="269">
        <v>1695</v>
      </c>
      <c r="M14" s="269">
        <v>240</v>
      </c>
      <c r="N14" s="269">
        <v>11</v>
      </c>
      <c r="O14" s="269">
        <v>3</v>
      </c>
      <c r="P14" s="269">
        <v>40</v>
      </c>
      <c r="Q14" s="269">
        <v>16</v>
      </c>
      <c r="R14" s="269">
        <v>46</v>
      </c>
      <c r="S14" s="269">
        <v>20</v>
      </c>
      <c r="T14" s="269">
        <v>19</v>
      </c>
      <c r="U14" s="269">
        <v>962</v>
      </c>
      <c r="V14" s="269">
        <v>216</v>
      </c>
      <c r="W14" s="269">
        <v>73</v>
      </c>
      <c r="X14" s="269">
        <v>1670</v>
      </c>
      <c r="Y14" s="269">
        <v>162</v>
      </c>
      <c r="Z14" s="269">
        <v>0</v>
      </c>
      <c r="AA14" s="269">
        <v>68</v>
      </c>
      <c r="AB14" s="269">
        <v>30</v>
      </c>
      <c r="AC14" s="269">
        <v>56</v>
      </c>
      <c r="AD14" s="269">
        <v>18</v>
      </c>
      <c r="AE14" s="269">
        <v>7</v>
      </c>
      <c r="AF14" s="269">
        <v>26</v>
      </c>
      <c r="AG14" s="269">
        <v>8</v>
      </c>
      <c r="AH14" s="269">
        <v>14</v>
      </c>
      <c r="AI14" s="269">
        <v>68</v>
      </c>
      <c r="AJ14" s="269">
        <v>54</v>
      </c>
      <c r="AK14" s="269">
        <v>4</v>
      </c>
      <c r="AL14" s="269">
        <v>146</v>
      </c>
      <c r="AM14" s="269">
        <v>60</v>
      </c>
      <c r="AN14" s="269">
        <v>31</v>
      </c>
      <c r="AO14" s="269">
        <v>167</v>
      </c>
      <c r="AP14" s="270">
        <v>7683</v>
      </c>
      <c r="AQ14" s="269">
        <v>10</v>
      </c>
      <c r="AR14" s="269">
        <v>324</v>
      </c>
      <c r="AS14" s="269">
        <v>1</v>
      </c>
      <c r="AT14" s="269">
        <v>0</v>
      </c>
      <c r="AU14" s="269">
        <v>0</v>
      </c>
      <c r="AV14" s="269">
        <v>24</v>
      </c>
      <c r="AW14" s="270">
        <v>359</v>
      </c>
      <c r="AX14" s="269">
        <v>8042</v>
      </c>
      <c r="AY14" s="270">
        <v>5367</v>
      </c>
      <c r="AZ14" s="270">
        <v>5726</v>
      </c>
      <c r="BA14" s="269">
        <v>13409</v>
      </c>
      <c r="BB14" s="270">
        <v>-6923</v>
      </c>
      <c r="BC14" s="269">
        <v>-1197</v>
      </c>
      <c r="BD14" s="270">
        <v>6486</v>
      </c>
      <c r="BE14" s="271"/>
      <c r="BG14" s="281" t="s">
        <v>454</v>
      </c>
      <c r="BH14" s="283" t="s">
        <v>455</v>
      </c>
      <c r="BI14" s="273">
        <f t="shared" si="0"/>
        <v>8042</v>
      </c>
      <c r="BJ14" s="274">
        <f t="shared" si="1"/>
        <v>6923</v>
      </c>
      <c r="BK14" s="275">
        <f t="shared" si="2"/>
        <v>0.86085550857995519</v>
      </c>
      <c r="BL14" s="276">
        <f t="shared" si="3"/>
        <v>0.13914449142004481</v>
      </c>
      <c r="BM14" s="277"/>
      <c r="BN14" s="281" t="s">
        <v>454</v>
      </c>
      <c r="BO14" s="283" t="s">
        <v>455</v>
      </c>
      <c r="BP14" s="278">
        <f t="shared" si="4"/>
        <v>5367</v>
      </c>
      <c r="BQ14" s="279">
        <f t="shared" si="5"/>
        <v>6923</v>
      </c>
      <c r="BR14" s="280">
        <f t="shared" si="6"/>
        <v>-1556</v>
      </c>
      <c r="BS14" s="277"/>
    </row>
    <row r="15" spans="1:71" x14ac:dyDescent="0.2">
      <c r="A15" s="281" t="s">
        <v>456</v>
      </c>
      <c r="B15" s="282" t="s">
        <v>31</v>
      </c>
      <c r="C15" s="269">
        <v>21</v>
      </c>
      <c r="D15" s="269">
        <v>0</v>
      </c>
      <c r="E15" s="269">
        <v>0</v>
      </c>
      <c r="F15" s="269">
        <v>0</v>
      </c>
      <c r="G15" s="269">
        <v>16</v>
      </c>
      <c r="H15" s="269">
        <v>1</v>
      </c>
      <c r="I15" s="269">
        <v>8</v>
      </c>
      <c r="J15" s="269">
        <v>541</v>
      </c>
      <c r="K15" s="269">
        <v>1</v>
      </c>
      <c r="L15" s="269">
        <v>25</v>
      </c>
      <c r="M15" s="269">
        <v>2644</v>
      </c>
      <c r="N15" s="269">
        <v>74</v>
      </c>
      <c r="O15" s="269">
        <v>5</v>
      </c>
      <c r="P15" s="269">
        <v>30</v>
      </c>
      <c r="Q15" s="269">
        <v>8</v>
      </c>
      <c r="R15" s="269">
        <v>10</v>
      </c>
      <c r="S15" s="269">
        <v>10</v>
      </c>
      <c r="T15" s="269">
        <v>31</v>
      </c>
      <c r="U15" s="269">
        <v>220</v>
      </c>
      <c r="V15" s="269">
        <v>15</v>
      </c>
      <c r="W15" s="269">
        <v>11</v>
      </c>
      <c r="X15" s="269">
        <v>259</v>
      </c>
      <c r="Y15" s="269">
        <v>648</v>
      </c>
      <c r="Z15" s="269">
        <v>4</v>
      </c>
      <c r="AA15" s="269">
        <v>8</v>
      </c>
      <c r="AB15" s="269">
        <v>1</v>
      </c>
      <c r="AC15" s="269">
        <v>2</v>
      </c>
      <c r="AD15" s="269">
        <v>0</v>
      </c>
      <c r="AE15" s="269">
        <v>2</v>
      </c>
      <c r="AF15" s="269">
        <v>0</v>
      </c>
      <c r="AG15" s="269">
        <v>0</v>
      </c>
      <c r="AH15" s="269">
        <v>1</v>
      </c>
      <c r="AI15" s="269">
        <v>31</v>
      </c>
      <c r="AJ15" s="269">
        <v>16</v>
      </c>
      <c r="AK15" s="269">
        <v>0</v>
      </c>
      <c r="AL15" s="269">
        <v>11</v>
      </c>
      <c r="AM15" s="269">
        <v>25</v>
      </c>
      <c r="AN15" s="269">
        <v>36</v>
      </c>
      <c r="AO15" s="269">
        <v>56</v>
      </c>
      <c r="AP15" s="270">
        <v>4771</v>
      </c>
      <c r="AQ15" s="269">
        <v>5</v>
      </c>
      <c r="AR15" s="269">
        <v>50</v>
      </c>
      <c r="AS15" s="269">
        <v>0</v>
      </c>
      <c r="AT15" s="269">
        <v>0</v>
      </c>
      <c r="AU15" s="269">
        <v>0</v>
      </c>
      <c r="AV15" s="269">
        <v>-672</v>
      </c>
      <c r="AW15" s="270">
        <v>-617</v>
      </c>
      <c r="AX15" s="269">
        <v>4154</v>
      </c>
      <c r="AY15" s="270">
        <v>26247</v>
      </c>
      <c r="AZ15" s="270">
        <v>25630</v>
      </c>
      <c r="BA15" s="269">
        <v>30401</v>
      </c>
      <c r="BB15" s="270">
        <v>0</v>
      </c>
      <c r="BC15" s="269">
        <v>25630</v>
      </c>
      <c r="BD15" s="270">
        <v>30401</v>
      </c>
      <c r="BE15" s="271"/>
      <c r="BG15" s="281" t="s">
        <v>456</v>
      </c>
      <c r="BH15" s="283" t="s">
        <v>31</v>
      </c>
      <c r="BI15" s="273">
        <f t="shared" si="0"/>
        <v>4154</v>
      </c>
      <c r="BJ15" s="274">
        <f t="shared" si="1"/>
        <v>0</v>
      </c>
      <c r="BK15" s="275">
        <f t="shared" si="2"/>
        <v>0</v>
      </c>
      <c r="BL15" s="276">
        <f t="shared" si="3"/>
        <v>1</v>
      </c>
      <c r="BM15" s="277"/>
      <c r="BN15" s="281" t="s">
        <v>456</v>
      </c>
      <c r="BO15" s="283" t="s">
        <v>31</v>
      </c>
      <c r="BP15" s="278">
        <f t="shared" si="4"/>
        <v>26247</v>
      </c>
      <c r="BQ15" s="279">
        <f t="shared" si="5"/>
        <v>0</v>
      </c>
      <c r="BR15" s="280">
        <f t="shared" si="6"/>
        <v>26247</v>
      </c>
      <c r="BS15" s="277"/>
    </row>
    <row r="16" spans="1:71" x14ac:dyDescent="0.2">
      <c r="A16" s="281" t="s">
        <v>457</v>
      </c>
      <c r="B16" s="282" t="s">
        <v>32</v>
      </c>
      <c r="C16" s="269">
        <v>0</v>
      </c>
      <c r="D16" s="269">
        <v>0</v>
      </c>
      <c r="E16" s="269">
        <v>0</v>
      </c>
      <c r="F16" s="269">
        <v>1</v>
      </c>
      <c r="G16" s="269">
        <v>0</v>
      </c>
      <c r="H16" s="269">
        <v>1</v>
      </c>
      <c r="I16" s="269">
        <v>20</v>
      </c>
      <c r="J16" s="269">
        <v>2</v>
      </c>
      <c r="K16" s="269">
        <v>0</v>
      </c>
      <c r="L16" s="269">
        <v>10</v>
      </c>
      <c r="M16" s="269">
        <v>256</v>
      </c>
      <c r="N16" s="269">
        <v>7874</v>
      </c>
      <c r="O16" s="269">
        <v>1</v>
      </c>
      <c r="P16" s="269">
        <v>1905</v>
      </c>
      <c r="Q16" s="269">
        <v>139</v>
      </c>
      <c r="R16" s="269">
        <v>209</v>
      </c>
      <c r="S16" s="269">
        <v>11</v>
      </c>
      <c r="T16" s="269">
        <v>5</v>
      </c>
      <c r="U16" s="269">
        <v>1095</v>
      </c>
      <c r="V16" s="269">
        <v>48</v>
      </c>
      <c r="W16" s="269">
        <v>106</v>
      </c>
      <c r="X16" s="269">
        <v>186</v>
      </c>
      <c r="Y16" s="269">
        <v>282</v>
      </c>
      <c r="Z16" s="269">
        <v>0</v>
      </c>
      <c r="AA16" s="269">
        <v>0</v>
      </c>
      <c r="AB16" s="269">
        <v>0</v>
      </c>
      <c r="AC16" s="269">
        <v>0</v>
      </c>
      <c r="AD16" s="269">
        <v>0</v>
      </c>
      <c r="AE16" s="269">
        <v>0</v>
      </c>
      <c r="AF16" s="269">
        <v>6</v>
      </c>
      <c r="AG16" s="269">
        <v>0</v>
      </c>
      <c r="AH16" s="269">
        <v>0</v>
      </c>
      <c r="AI16" s="269">
        <v>0</v>
      </c>
      <c r="AJ16" s="269">
        <v>0</v>
      </c>
      <c r="AK16" s="269">
        <v>0</v>
      </c>
      <c r="AL16" s="269">
        <v>2</v>
      </c>
      <c r="AM16" s="269">
        <v>0</v>
      </c>
      <c r="AN16" s="269">
        <v>0</v>
      </c>
      <c r="AO16" s="269">
        <v>44</v>
      </c>
      <c r="AP16" s="270">
        <v>12203</v>
      </c>
      <c r="AQ16" s="269">
        <v>0</v>
      </c>
      <c r="AR16" s="269">
        <v>-13</v>
      </c>
      <c r="AS16" s="269">
        <v>0</v>
      </c>
      <c r="AT16" s="269">
        <v>-58</v>
      </c>
      <c r="AU16" s="269">
        <v>-18</v>
      </c>
      <c r="AV16" s="269">
        <v>-100</v>
      </c>
      <c r="AW16" s="270">
        <v>-189</v>
      </c>
      <c r="AX16" s="269">
        <v>12014</v>
      </c>
      <c r="AY16" s="270">
        <v>11347</v>
      </c>
      <c r="AZ16" s="270">
        <v>11158</v>
      </c>
      <c r="BA16" s="269">
        <v>23361</v>
      </c>
      <c r="BB16" s="270">
        <v>-8699</v>
      </c>
      <c r="BC16" s="269">
        <v>2459</v>
      </c>
      <c r="BD16" s="270">
        <v>14662</v>
      </c>
      <c r="BE16" s="271"/>
      <c r="BG16" s="281" t="s">
        <v>457</v>
      </c>
      <c r="BH16" s="283" t="s">
        <v>32</v>
      </c>
      <c r="BI16" s="273">
        <f t="shared" si="0"/>
        <v>12014</v>
      </c>
      <c r="BJ16" s="274">
        <f t="shared" si="1"/>
        <v>8699</v>
      </c>
      <c r="BK16" s="275">
        <f t="shared" si="2"/>
        <v>0.72407191609788579</v>
      </c>
      <c r="BL16" s="276">
        <f t="shared" si="3"/>
        <v>0.27592808390211421</v>
      </c>
      <c r="BM16" s="277"/>
      <c r="BN16" s="281" t="s">
        <v>457</v>
      </c>
      <c r="BO16" s="283" t="s">
        <v>32</v>
      </c>
      <c r="BP16" s="278">
        <f t="shared" si="4"/>
        <v>11347</v>
      </c>
      <c r="BQ16" s="279">
        <f t="shared" si="5"/>
        <v>8699</v>
      </c>
      <c r="BR16" s="280">
        <f t="shared" si="6"/>
        <v>2648</v>
      </c>
      <c r="BS16" s="277"/>
    </row>
    <row r="17" spans="1:71" x14ac:dyDescent="0.2">
      <c r="A17" s="281" t="s">
        <v>458</v>
      </c>
      <c r="B17" s="282" t="s">
        <v>33</v>
      </c>
      <c r="C17" s="269">
        <v>0</v>
      </c>
      <c r="D17" s="269">
        <v>0</v>
      </c>
      <c r="E17" s="269">
        <v>0</v>
      </c>
      <c r="F17" s="269">
        <v>0</v>
      </c>
      <c r="G17" s="269">
        <v>7</v>
      </c>
      <c r="H17" s="269">
        <v>0</v>
      </c>
      <c r="I17" s="269">
        <v>6</v>
      </c>
      <c r="J17" s="269">
        <v>407</v>
      </c>
      <c r="K17" s="269">
        <v>0</v>
      </c>
      <c r="L17" s="269">
        <v>16</v>
      </c>
      <c r="M17" s="269">
        <v>314</v>
      </c>
      <c r="N17" s="269">
        <v>128</v>
      </c>
      <c r="O17" s="269">
        <v>241</v>
      </c>
      <c r="P17" s="269">
        <v>552</v>
      </c>
      <c r="Q17" s="269">
        <v>46</v>
      </c>
      <c r="R17" s="269">
        <v>44</v>
      </c>
      <c r="S17" s="269">
        <v>18</v>
      </c>
      <c r="T17" s="269">
        <v>41</v>
      </c>
      <c r="U17" s="269">
        <v>1592</v>
      </c>
      <c r="V17" s="269">
        <v>216</v>
      </c>
      <c r="W17" s="269">
        <v>48</v>
      </c>
      <c r="X17" s="269">
        <v>654</v>
      </c>
      <c r="Y17" s="269">
        <v>109</v>
      </c>
      <c r="Z17" s="269">
        <v>37</v>
      </c>
      <c r="AA17" s="269">
        <v>0</v>
      </c>
      <c r="AB17" s="269">
        <v>0</v>
      </c>
      <c r="AC17" s="269">
        <v>0</v>
      </c>
      <c r="AD17" s="269">
        <v>0</v>
      </c>
      <c r="AE17" s="269">
        <v>0</v>
      </c>
      <c r="AF17" s="269">
        <v>0</v>
      </c>
      <c r="AG17" s="269">
        <v>0</v>
      </c>
      <c r="AH17" s="269">
        <v>2</v>
      </c>
      <c r="AI17" s="269">
        <v>2</v>
      </c>
      <c r="AJ17" s="269">
        <v>38</v>
      </c>
      <c r="AK17" s="269">
        <v>0</v>
      </c>
      <c r="AL17" s="269">
        <v>6</v>
      </c>
      <c r="AM17" s="269">
        <v>6</v>
      </c>
      <c r="AN17" s="269">
        <v>0</v>
      </c>
      <c r="AO17" s="269">
        <v>36</v>
      </c>
      <c r="AP17" s="270">
        <v>4566</v>
      </c>
      <c r="AQ17" s="269">
        <v>1</v>
      </c>
      <c r="AR17" s="269">
        <v>62</v>
      </c>
      <c r="AS17" s="269">
        <v>0</v>
      </c>
      <c r="AT17" s="269">
        <v>0</v>
      </c>
      <c r="AU17" s="269">
        <v>-22</v>
      </c>
      <c r="AV17" s="269">
        <v>-16</v>
      </c>
      <c r="AW17" s="270">
        <v>25</v>
      </c>
      <c r="AX17" s="269">
        <v>4591</v>
      </c>
      <c r="AY17" s="270">
        <v>456</v>
      </c>
      <c r="AZ17" s="270">
        <v>481</v>
      </c>
      <c r="BA17" s="269">
        <v>5047</v>
      </c>
      <c r="BB17" s="270">
        <v>-4474</v>
      </c>
      <c r="BC17" s="269">
        <v>-3993</v>
      </c>
      <c r="BD17" s="270">
        <v>573</v>
      </c>
      <c r="BE17" s="271"/>
      <c r="BG17" s="281" t="s">
        <v>458</v>
      </c>
      <c r="BH17" s="283" t="s">
        <v>33</v>
      </c>
      <c r="BI17" s="273">
        <f t="shared" si="0"/>
        <v>4591</v>
      </c>
      <c r="BJ17" s="274">
        <f t="shared" si="1"/>
        <v>4474</v>
      </c>
      <c r="BK17" s="275">
        <f t="shared" si="2"/>
        <v>0.97451535613156171</v>
      </c>
      <c r="BL17" s="276">
        <f t="shared" si="3"/>
        <v>2.5484643868438295E-2</v>
      </c>
      <c r="BM17" s="277"/>
      <c r="BN17" s="281" t="s">
        <v>458</v>
      </c>
      <c r="BO17" s="283" t="s">
        <v>33</v>
      </c>
      <c r="BP17" s="278">
        <f t="shared" si="4"/>
        <v>456</v>
      </c>
      <c r="BQ17" s="279">
        <f t="shared" si="5"/>
        <v>4474</v>
      </c>
      <c r="BR17" s="280">
        <f t="shared" si="6"/>
        <v>-4018</v>
      </c>
      <c r="BS17" s="277"/>
    </row>
    <row r="18" spans="1:71" x14ac:dyDescent="0.2">
      <c r="A18" s="281" t="s">
        <v>459</v>
      </c>
      <c r="B18" s="282" t="s">
        <v>34</v>
      </c>
      <c r="C18" s="269">
        <v>11</v>
      </c>
      <c r="D18" s="269">
        <v>0</v>
      </c>
      <c r="E18" s="269">
        <v>2</v>
      </c>
      <c r="F18" s="269">
        <v>8</v>
      </c>
      <c r="G18" s="269">
        <v>68</v>
      </c>
      <c r="H18" s="269">
        <v>6</v>
      </c>
      <c r="I18" s="269">
        <v>29</v>
      </c>
      <c r="J18" s="269">
        <v>724</v>
      </c>
      <c r="K18" s="269">
        <v>2</v>
      </c>
      <c r="L18" s="269">
        <v>14</v>
      </c>
      <c r="M18" s="269">
        <v>337</v>
      </c>
      <c r="N18" s="269">
        <v>13</v>
      </c>
      <c r="O18" s="269">
        <v>1</v>
      </c>
      <c r="P18" s="269">
        <v>593</v>
      </c>
      <c r="Q18" s="269">
        <v>44</v>
      </c>
      <c r="R18" s="269">
        <v>74</v>
      </c>
      <c r="S18" s="269">
        <v>19</v>
      </c>
      <c r="T18" s="269">
        <v>18</v>
      </c>
      <c r="U18" s="269">
        <v>671</v>
      </c>
      <c r="V18" s="269">
        <v>143</v>
      </c>
      <c r="W18" s="269">
        <v>20</v>
      </c>
      <c r="X18" s="269">
        <v>603</v>
      </c>
      <c r="Y18" s="269">
        <v>1158</v>
      </c>
      <c r="Z18" s="269">
        <v>38</v>
      </c>
      <c r="AA18" s="269">
        <v>2</v>
      </c>
      <c r="AB18" s="269">
        <v>0</v>
      </c>
      <c r="AC18" s="269">
        <v>32</v>
      </c>
      <c r="AD18" s="269">
        <v>0</v>
      </c>
      <c r="AE18" s="269">
        <v>6</v>
      </c>
      <c r="AF18" s="269">
        <v>21</v>
      </c>
      <c r="AG18" s="269">
        <v>0</v>
      </c>
      <c r="AH18" s="269">
        <v>32</v>
      </c>
      <c r="AI18" s="269">
        <v>3</v>
      </c>
      <c r="AJ18" s="269">
        <v>7</v>
      </c>
      <c r="AK18" s="269">
        <v>1</v>
      </c>
      <c r="AL18" s="269">
        <v>15</v>
      </c>
      <c r="AM18" s="269">
        <v>34</v>
      </c>
      <c r="AN18" s="269">
        <v>0</v>
      </c>
      <c r="AO18" s="269">
        <v>53</v>
      </c>
      <c r="AP18" s="270">
        <v>4802</v>
      </c>
      <c r="AQ18" s="269">
        <v>13</v>
      </c>
      <c r="AR18" s="269">
        <v>103</v>
      </c>
      <c r="AS18" s="269">
        <v>0</v>
      </c>
      <c r="AT18" s="269">
        <v>34</v>
      </c>
      <c r="AU18" s="269">
        <v>58</v>
      </c>
      <c r="AV18" s="269">
        <v>-48</v>
      </c>
      <c r="AW18" s="270">
        <v>160</v>
      </c>
      <c r="AX18" s="269">
        <v>4962</v>
      </c>
      <c r="AY18" s="270">
        <v>6978</v>
      </c>
      <c r="AZ18" s="270">
        <v>7138</v>
      </c>
      <c r="BA18" s="269">
        <v>11940</v>
      </c>
      <c r="BB18" s="270">
        <v>-3866</v>
      </c>
      <c r="BC18" s="269">
        <v>3272</v>
      </c>
      <c r="BD18" s="270">
        <v>8074</v>
      </c>
      <c r="BE18" s="271"/>
      <c r="BG18" s="281" t="s">
        <v>459</v>
      </c>
      <c r="BH18" s="283" t="s">
        <v>34</v>
      </c>
      <c r="BI18" s="273">
        <f t="shared" si="0"/>
        <v>4962</v>
      </c>
      <c r="BJ18" s="274">
        <f t="shared" si="1"/>
        <v>3866</v>
      </c>
      <c r="BK18" s="275">
        <f t="shared" si="2"/>
        <v>0.77912132204756146</v>
      </c>
      <c r="BL18" s="276">
        <f t="shared" si="3"/>
        <v>0.22087867795243854</v>
      </c>
      <c r="BM18" s="277"/>
      <c r="BN18" s="281" t="s">
        <v>459</v>
      </c>
      <c r="BO18" s="283" t="s">
        <v>34</v>
      </c>
      <c r="BP18" s="278">
        <f t="shared" si="4"/>
        <v>6978</v>
      </c>
      <c r="BQ18" s="279">
        <f t="shared" si="5"/>
        <v>3866</v>
      </c>
      <c r="BR18" s="280">
        <f t="shared" si="6"/>
        <v>3112</v>
      </c>
      <c r="BS18" s="277"/>
    </row>
    <row r="19" spans="1:71" x14ac:dyDescent="0.2">
      <c r="A19" s="281" t="s">
        <v>460</v>
      </c>
      <c r="B19" s="284" t="s">
        <v>269</v>
      </c>
      <c r="C19" s="269">
        <v>0</v>
      </c>
      <c r="D19" s="269">
        <v>0</v>
      </c>
      <c r="E19" s="269">
        <v>0</v>
      </c>
      <c r="F19" s="269">
        <v>1</v>
      </c>
      <c r="G19" s="269">
        <v>0</v>
      </c>
      <c r="H19" s="269">
        <v>0</v>
      </c>
      <c r="I19" s="269">
        <v>2</v>
      </c>
      <c r="J19" s="269">
        <v>2</v>
      </c>
      <c r="K19" s="269">
        <v>0</v>
      </c>
      <c r="L19" s="269">
        <v>3</v>
      </c>
      <c r="M19" s="269">
        <v>68</v>
      </c>
      <c r="N19" s="269">
        <v>2</v>
      </c>
      <c r="O19" s="269">
        <v>0</v>
      </c>
      <c r="P19" s="269">
        <v>9</v>
      </c>
      <c r="Q19" s="269">
        <v>192</v>
      </c>
      <c r="R19" s="269">
        <v>90</v>
      </c>
      <c r="S19" s="269">
        <v>8</v>
      </c>
      <c r="T19" s="269">
        <v>2</v>
      </c>
      <c r="U19" s="269">
        <v>325</v>
      </c>
      <c r="V19" s="269">
        <v>12</v>
      </c>
      <c r="W19" s="269">
        <v>16</v>
      </c>
      <c r="X19" s="269">
        <v>29</v>
      </c>
      <c r="Y19" s="269">
        <v>77</v>
      </c>
      <c r="Z19" s="269">
        <v>0</v>
      </c>
      <c r="AA19" s="269">
        <v>19</v>
      </c>
      <c r="AB19" s="269">
        <v>0</v>
      </c>
      <c r="AC19" s="269">
        <v>0</v>
      </c>
      <c r="AD19" s="269">
        <v>0</v>
      </c>
      <c r="AE19" s="269">
        <v>0</v>
      </c>
      <c r="AF19" s="269">
        <v>1</v>
      </c>
      <c r="AG19" s="269">
        <v>0</v>
      </c>
      <c r="AH19" s="269">
        <v>3</v>
      </c>
      <c r="AI19" s="269">
        <v>0</v>
      </c>
      <c r="AJ19" s="269">
        <v>0</v>
      </c>
      <c r="AK19" s="269">
        <v>0</v>
      </c>
      <c r="AL19" s="269">
        <v>121</v>
      </c>
      <c r="AM19" s="269">
        <v>0</v>
      </c>
      <c r="AN19" s="269">
        <v>0</v>
      </c>
      <c r="AO19" s="269">
        <v>0</v>
      </c>
      <c r="AP19" s="270">
        <v>982</v>
      </c>
      <c r="AQ19" s="269">
        <v>0</v>
      </c>
      <c r="AR19" s="269">
        <v>5</v>
      </c>
      <c r="AS19" s="269">
        <v>0</v>
      </c>
      <c r="AT19" s="269">
        <v>315</v>
      </c>
      <c r="AU19" s="269">
        <v>641</v>
      </c>
      <c r="AV19" s="269">
        <v>22</v>
      </c>
      <c r="AW19" s="270">
        <v>983</v>
      </c>
      <c r="AX19" s="269">
        <v>1965</v>
      </c>
      <c r="AY19" s="270">
        <v>1122</v>
      </c>
      <c r="AZ19" s="270">
        <v>2105</v>
      </c>
      <c r="BA19" s="269">
        <v>3087</v>
      </c>
      <c r="BB19" s="270">
        <v>-1920</v>
      </c>
      <c r="BC19" s="269">
        <v>185</v>
      </c>
      <c r="BD19" s="270">
        <v>1167</v>
      </c>
      <c r="BE19" s="271"/>
      <c r="BG19" s="281" t="s">
        <v>460</v>
      </c>
      <c r="BH19" s="285" t="s">
        <v>269</v>
      </c>
      <c r="BI19" s="273">
        <f t="shared" si="0"/>
        <v>1965</v>
      </c>
      <c r="BJ19" s="274">
        <f t="shared" si="1"/>
        <v>1920</v>
      </c>
      <c r="BK19" s="275">
        <f t="shared" si="2"/>
        <v>0.97709923664122134</v>
      </c>
      <c r="BL19" s="276">
        <f t="shared" si="3"/>
        <v>2.2900763358778664E-2</v>
      </c>
      <c r="BM19" s="277"/>
      <c r="BN19" s="281" t="s">
        <v>460</v>
      </c>
      <c r="BO19" s="285" t="s">
        <v>269</v>
      </c>
      <c r="BP19" s="278">
        <f t="shared" si="4"/>
        <v>1122</v>
      </c>
      <c r="BQ19" s="279">
        <f t="shared" si="5"/>
        <v>1920</v>
      </c>
      <c r="BR19" s="280">
        <f t="shared" si="6"/>
        <v>-798</v>
      </c>
      <c r="BS19" s="277"/>
    </row>
    <row r="20" spans="1:71" x14ac:dyDescent="0.2">
      <c r="A20" s="281" t="s">
        <v>461</v>
      </c>
      <c r="B20" s="284" t="s">
        <v>270</v>
      </c>
      <c r="C20" s="269">
        <v>0</v>
      </c>
      <c r="D20" s="269">
        <v>0</v>
      </c>
      <c r="E20" s="269">
        <v>0</v>
      </c>
      <c r="F20" s="269">
        <v>1</v>
      </c>
      <c r="G20" s="269">
        <v>0</v>
      </c>
      <c r="H20" s="269">
        <v>0</v>
      </c>
      <c r="I20" s="269">
        <v>0</v>
      </c>
      <c r="J20" s="269">
        <v>0</v>
      </c>
      <c r="K20" s="269">
        <v>0</v>
      </c>
      <c r="L20" s="269">
        <v>22</v>
      </c>
      <c r="M20" s="269">
        <v>44</v>
      </c>
      <c r="N20" s="269">
        <v>2</v>
      </c>
      <c r="O20" s="269">
        <v>0</v>
      </c>
      <c r="P20" s="269">
        <v>4</v>
      </c>
      <c r="Q20" s="269">
        <v>6</v>
      </c>
      <c r="R20" s="269">
        <v>334</v>
      </c>
      <c r="S20" s="269">
        <v>1</v>
      </c>
      <c r="T20" s="269">
        <v>3</v>
      </c>
      <c r="U20" s="269">
        <v>57</v>
      </c>
      <c r="V20" s="269">
        <v>5</v>
      </c>
      <c r="W20" s="269">
        <v>2</v>
      </c>
      <c r="X20" s="269">
        <v>7</v>
      </c>
      <c r="Y20" s="269">
        <v>1</v>
      </c>
      <c r="Z20" s="269">
        <v>0</v>
      </c>
      <c r="AA20" s="269">
        <v>0</v>
      </c>
      <c r="AB20" s="269">
        <v>0</v>
      </c>
      <c r="AC20" s="269">
        <v>0</v>
      </c>
      <c r="AD20" s="269">
        <v>0</v>
      </c>
      <c r="AE20" s="269">
        <v>0</v>
      </c>
      <c r="AF20" s="269">
        <v>1</v>
      </c>
      <c r="AG20" s="269">
        <v>0</v>
      </c>
      <c r="AH20" s="269">
        <v>0</v>
      </c>
      <c r="AI20" s="269">
        <v>0</v>
      </c>
      <c r="AJ20" s="269">
        <v>0</v>
      </c>
      <c r="AK20" s="269">
        <v>0</v>
      </c>
      <c r="AL20" s="269">
        <v>178</v>
      </c>
      <c r="AM20" s="269">
        <v>0</v>
      </c>
      <c r="AN20" s="269">
        <v>0</v>
      </c>
      <c r="AO20" s="269">
        <v>0</v>
      </c>
      <c r="AP20" s="270">
        <v>668</v>
      </c>
      <c r="AQ20" s="269">
        <v>0</v>
      </c>
      <c r="AR20" s="269">
        <v>3</v>
      </c>
      <c r="AS20" s="269">
        <v>0</v>
      </c>
      <c r="AT20" s="269">
        <v>186</v>
      </c>
      <c r="AU20" s="269">
        <v>1091</v>
      </c>
      <c r="AV20" s="269">
        <v>4</v>
      </c>
      <c r="AW20" s="270">
        <v>1284</v>
      </c>
      <c r="AX20" s="269">
        <v>1952</v>
      </c>
      <c r="AY20" s="270">
        <v>2193</v>
      </c>
      <c r="AZ20" s="270">
        <v>3477</v>
      </c>
      <c r="BA20" s="269">
        <v>4145</v>
      </c>
      <c r="BB20" s="270">
        <v>-1952</v>
      </c>
      <c r="BC20" s="269">
        <v>1525</v>
      </c>
      <c r="BD20" s="270">
        <v>2193</v>
      </c>
      <c r="BE20" s="271"/>
      <c r="BG20" s="281" t="s">
        <v>461</v>
      </c>
      <c r="BH20" s="285" t="s">
        <v>270</v>
      </c>
      <c r="BI20" s="273">
        <f t="shared" si="0"/>
        <v>1952</v>
      </c>
      <c r="BJ20" s="274">
        <f t="shared" si="1"/>
        <v>1952</v>
      </c>
      <c r="BK20" s="275">
        <f t="shared" si="2"/>
        <v>1</v>
      </c>
      <c r="BL20" s="276">
        <f t="shared" si="3"/>
        <v>0</v>
      </c>
      <c r="BM20" s="277"/>
      <c r="BN20" s="281" t="s">
        <v>461</v>
      </c>
      <c r="BO20" s="285" t="s">
        <v>270</v>
      </c>
      <c r="BP20" s="278">
        <f t="shared" si="4"/>
        <v>2193</v>
      </c>
      <c r="BQ20" s="279">
        <f t="shared" si="5"/>
        <v>1952</v>
      </c>
      <c r="BR20" s="280">
        <f t="shared" si="6"/>
        <v>241</v>
      </c>
      <c r="BS20" s="277"/>
    </row>
    <row r="21" spans="1:71" x14ac:dyDescent="0.2">
      <c r="A21" s="281" t="s">
        <v>462</v>
      </c>
      <c r="B21" s="284" t="s">
        <v>271</v>
      </c>
      <c r="C21" s="269">
        <v>3</v>
      </c>
      <c r="D21" s="269">
        <v>0</v>
      </c>
      <c r="E21" s="269">
        <v>0</v>
      </c>
      <c r="F21" s="269">
        <v>0</v>
      </c>
      <c r="G21" s="269">
        <v>0</v>
      </c>
      <c r="H21" s="269">
        <v>0</v>
      </c>
      <c r="I21" s="269">
        <v>0</v>
      </c>
      <c r="J21" s="269">
        <v>0</v>
      </c>
      <c r="K21" s="269">
        <v>0</v>
      </c>
      <c r="L21" s="269">
        <v>0</v>
      </c>
      <c r="M21" s="269">
        <v>0</v>
      </c>
      <c r="N21" s="269">
        <v>0</v>
      </c>
      <c r="O21" s="269">
        <v>0</v>
      </c>
      <c r="P21" s="269">
        <v>0</v>
      </c>
      <c r="Q21" s="269">
        <v>3</v>
      </c>
      <c r="R21" s="269">
        <v>13</v>
      </c>
      <c r="S21" s="269">
        <v>42</v>
      </c>
      <c r="T21" s="269">
        <v>0</v>
      </c>
      <c r="U21" s="269">
        <v>23</v>
      </c>
      <c r="V21" s="269">
        <v>6</v>
      </c>
      <c r="W21" s="269">
        <v>1</v>
      </c>
      <c r="X21" s="269">
        <v>10</v>
      </c>
      <c r="Y21" s="269">
        <v>2</v>
      </c>
      <c r="Z21" s="269">
        <v>0</v>
      </c>
      <c r="AA21" s="269">
        <v>0</v>
      </c>
      <c r="AB21" s="269">
        <v>0</v>
      </c>
      <c r="AC21" s="269">
        <v>12</v>
      </c>
      <c r="AD21" s="269">
        <v>0</v>
      </c>
      <c r="AE21" s="269">
        <v>0</v>
      </c>
      <c r="AF21" s="269">
        <v>1</v>
      </c>
      <c r="AG21" s="269">
        <v>0</v>
      </c>
      <c r="AH21" s="269">
        <v>23</v>
      </c>
      <c r="AI21" s="269">
        <v>0</v>
      </c>
      <c r="AJ21" s="269">
        <v>314</v>
      </c>
      <c r="AK21" s="269">
        <v>0</v>
      </c>
      <c r="AL21" s="269">
        <v>60</v>
      </c>
      <c r="AM21" s="269">
        <v>16</v>
      </c>
      <c r="AN21" s="269">
        <v>3</v>
      </c>
      <c r="AO21" s="269">
        <v>69</v>
      </c>
      <c r="AP21" s="270">
        <v>601</v>
      </c>
      <c r="AQ21" s="269">
        <v>9</v>
      </c>
      <c r="AR21" s="269">
        <v>39</v>
      </c>
      <c r="AS21" s="269">
        <v>0</v>
      </c>
      <c r="AT21" s="269">
        <v>917</v>
      </c>
      <c r="AU21" s="269">
        <v>699</v>
      </c>
      <c r="AV21" s="269">
        <v>20</v>
      </c>
      <c r="AW21" s="270">
        <v>1684</v>
      </c>
      <c r="AX21" s="269">
        <v>2285</v>
      </c>
      <c r="AY21" s="270">
        <v>189</v>
      </c>
      <c r="AZ21" s="270">
        <v>1873</v>
      </c>
      <c r="BA21" s="269">
        <v>2474</v>
      </c>
      <c r="BB21" s="270">
        <v>-1993</v>
      </c>
      <c r="BC21" s="269">
        <v>-120</v>
      </c>
      <c r="BD21" s="270">
        <v>481</v>
      </c>
      <c r="BE21" s="271"/>
      <c r="BG21" s="281" t="s">
        <v>462</v>
      </c>
      <c r="BH21" s="285" t="s">
        <v>271</v>
      </c>
      <c r="BI21" s="273">
        <f t="shared" si="0"/>
        <v>2285</v>
      </c>
      <c r="BJ21" s="274">
        <f t="shared" si="1"/>
        <v>1993</v>
      </c>
      <c r="BK21" s="275">
        <f t="shared" si="2"/>
        <v>0.87221006564551418</v>
      </c>
      <c r="BL21" s="276">
        <f t="shared" si="3"/>
        <v>0.12778993435448582</v>
      </c>
      <c r="BM21" s="277"/>
      <c r="BN21" s="281" t="s">
        <v>462</v>
      </c>
      <c r="BO21" s="285" t="s">
        <v>271</v>
      </c>
      <c r="BP21" s="278">
        <f t="shared" si="4"/>
        <v>189</v>
      </c>
      <c r="BQ21" s="279">
        <f t="shared" si="5"/>
        <v>1993</v>
      </c>
      <c r="BR21" s="280">
        <f t="shared" si="6"/>
        <v>-1804</v>
      </c>
      <c r="BS21" s="277"/>
    </row>
    <row r="22" spans="1:71" x14ac:dyDescent="0.2">
      <c r="A22" s="281" t="s">
        <v>463</v>
      </c>
      <c r="B22" s="284" t="s">
        <v>281</v>
      </c>
      <c r="C22" s="269">
        <v>0</v>
      </c>
      <c r="D22" s="269">
        <v>0</v>
      </c>
      <c r="E22" s="269">
        <v>0</v>
      </c>
      <c r="F22" s="269">
        <v>0</v>
      </c>
      <c r="G22" s="269">
        <v>0</v>
      </c>
      <c r="H22" s="269">
        <v>0</v>
      </c>
      <c r="I22" s="269">
        <v>0</v>
      </c>
      <c r="J22" s="269">
        <v>0</v>
      </c>
      <c r="K22" s="269">
        <v>0</v>
      </c>
      <c r="L22" s="269">
        <v>0</v>
      </c>
      <c r="M22" s="269">
        <v>0</v>
      </c>
      <c r="N22" s="269">
        <v>0</v>
      </c>
      <c r="O22" s="269">
        <v>0</v>
      </c>
      <c r="P22" s="269">
        <v>22</v>
      </c>
      <c r="Q22" s="269">
        <v>9</v>
      </c>
      <c r="R22" s="269">
        <v>22</v>
      </c>
      <c r="S22" s="269">
        <v>67</v>
      </c>
      <c r="T22" s="269">
        <v>249</v>
      </c>
      <c r="U22" s="269">
        <v>3581</v>
      </c>
      <c r="V22" s="269">
        <v>1664</v>
      </c>
      <c r="W22" s="269">
        <v>22</v>
      </c>
      <c r="X22" s="269">
        <v>377</v>
      </c>
      <c r="Y22" s="269">
        <v>4</v>
      </c>
      <c r="Z22" s="269">
        <v>0</v>
      </c>
      <c r="AA22" s="269">
        <v>0</v>
      </c>
      <c r="AB22" s="269">
        <v>0</v>
      </c>
      <c r="AC22" s="269">
        <v>0</v>
      </c>
      <c r="AD22" s="269">
        <v>0</v>
      </c>
      <c r="AE22" s="269">
        <v>0</v>
      </c>
      <c r="AF22" s="269">
        <v>0</v>
      </c>
      <c r="AG22" s="269">
        <v>1</v>
      </c>
      <c r="AH22" s="269">
        <v>17</v>
      </c>
      <c r="AI22" s="269">
        <v>27</v>
      </c>
      <c r="AJ22" s="269">
        <v>0</v>
      </c>
      <c r="AK22" s="269">
        <v>0</v>
      </c>
      <c r="AL22" s="269">
        <v>181</v>
      </c>
      <c r="AM22" s="269">
        <v>0</v>
      </c>
      <c r="AN22" s="269">
        <v>6</v>
      </c>
      <c r="AO22" s="269">
        <v>100</v>
      </c>
      <c r="AP22" s="270">
        <v>6349</v>
      </c>
      <c r="AQ22" s="269">
        <v>0</v>
      </c>
      <c r="AR22" s="269">
        <v>57</v>
      </c>
      <c r="AS22" s="269">
        <v>0</v>
      </c>
      <c r="AT22" s="269">
        <v>0</v>
      </c>
      <c r="AU22" s="269">
        <v>0</v>
      </c>
      <c r="AV22" s="269">
        <v>-50</v>
      </c>
      <c r="AW22" s="270">
        <v>7</v>
      </c>
      <c r="AX22" s="269">
        <v>6356</v>
      </c>
      <c r="AY22" s="270">
        <v>793</v>
      </c>
      <c r="AZ22" s="270">
        <v>800</v>
      </c>
      <c r="BA22" s="269">
        <v>7149</v>
      </c>
      <c r="BB22" s="270">
        <v>-6285</v>
      </c>
      <c r="BC22" s="269">
        <v>-5485</v>
      </c>
      <c r="BD22" s="270">
        <v>864</v>
      </c>
      <c r="BE22" s="271"/>
      <c r="BG22" s="281" t="s">
        <v>463</v>
      </c>
      <c r="BH22" s="285" t="s">
        <v>281</v>
      </c>
      <c r="BI22" s="273">
        <f t="shared" si="0"/>
        <v>6356</v>
      </c>
      <c r="BJ22" s="274">
        <f t="shared" si="1"/>
        <v>6285</v>
      </c>
      <c r="BK22" s="275">
        <f t="shared" si="2"/>
        <v>0.9888294524858402</v>
      </c>
      <c r="BL22" s="276">
        <f t="shared" si="3"/>
        <v>1.1170547514159801E-2</v>
      </c>
      <c r="BM22" s="277"/>
      <c r="BN22" s="281" t="s">
        <v>463</v>
      </c>
      <c r="BO22" s="285" t="s">
        <v>281</v>
      </c>
      <c r="BP22" s="278">
        <f t="shared" si="4"/>
        <v>793</v>
      </c>
      <c r="BQ22" s="279">
        <f t="shared" si="5"/>
        <v>6285</v>
      </c>
      <c r="BR22" s="280">
        <f t="shared" si="6"/>
        <v>-5492</v>
      </c>
      <c r="BS22" s="277"/>
    </row>
    <row r="23" spans="1:71" x14ac:dyDescent="0.2">
      <c r="A23" s="281" t="s">
        <v>464</v>
      </c>
      <c r="B23" s="282" t="s">
        <v>35</v>
      </c>
      <c r="C23" s="269">
        <v>0</v>
      </c>
      <c r="D23" s="269">
        <v>0</v>
      </c>
      <c r="E23" s="269">
        <v>2</v>
      </c>
      <c r="F23" s="269">
        <v>0</v>
      </c>
      <c r="G23" s="269">
        <v>0</v>
      </c>
      <c r="H23" s="269">
        <v>0</v>
      </c>
      <c r="I23" s="269">
        <v>0</v>
      </c>
      <c r="J23" s="269">
        <v>0</v>
      </c>
      <c r="K23" s="269">
        <v>0</v>
      </c>
      <c r="L23" s="269">
        <v>0</v>
      </c>
      <c r="M23" s="269">
        <v>1</v>
      </c>
      <c r="N23" s="269">
        <v>0</v>
      </c>
      <c r="O23" s="269">
        <v>0</v>
      </c>
      <c r="P23" s="269">
        <v>7</v>
      </c>
      <c r="Q23" s="269">
        <v>29</v>
      </c>
      <c r="R23" s="269">
        <v>52</v>
      </c>
      <c r="S23" s="269">
        <v>10</v>
      </c>
      <c r="T23" s="269">
        <v>18</v>
      </c>
      <c r="U23" s="269">
        <v>2837</v>
      </c>
      <c r="V23" s="269">
        <v>99</v>
      </c>
      <c r="W23" s="269">
        <v>63</v>
      </c>
      <c r="X23" s="269">
        <v>73</v>
      </c>
      <c r="Y23" s="269">
        <v>97</v>
      </c>
      <c r="Z23" s="269">
        <v>0</v>
      </c>
      <c r="AA23" s="269">
        <v>0</v>
      </c>
      <c r="AB23" s="269">
        <v>0</v>
      </c>
      <c r="AC23" s="269">
        <v>2</v>
      </c>
      <c r="AD23" s="269">
        <v>0</v>
      </c>
      <c r="AE23" s="269">
        <v>0</v>
      </c>
      <c r="AF23" s="269">
        <v>1</v>
      </c>
      <c r="AG23" s="269">
        <v>0</v>
      </c>
      <c r="AH23" s="269">
        <v>14</v>
      </c>
      <c r="AI23" s="269">
        <v>8</v>
      </c>
      <c r="AJ23" s="269">
        <v>2</v>
      </c>
      <c r="AK23" s="269">
        <v>0</v>
      </c>
      <c r="AL23" s="269">
        <v>103</v>
      </c>
      <c r="AM23" s="269">
        <v>3</v>
      </c>
      <c r="AN23" s="269">
        <v>0</v>
      </c>
      <c r="AO23" s="269">
        <v>10</v>
      </c>
      <c r="AP23" s="270">
        <v>3431</v>
      </c>
      <c r="AQ23" s="269">
        <v>32</v>
      </c>
      <c r="AR23" s="269">
        <v>1202</v>
      </c>
      <c r="AS23" s="269">
        <v>0</v>
      </c>
      <c r="AT23" s="269">
        <v>602</v>
      </c>
      <c r="AU23" s="269">
        <v>714</v>
      </c>
      <c r="AV23" s="269">
        <v>214</v>
      </c>
      <c r="AW23" s="270">
        <v>2764</v>
      </c>
      <c r="AX23" s="269">
        <v>6195</v>
      </c>
      <c r="AY23" s="270">
        <v>19597</v>
      </c>
      <c r="AZ23" s="270">
        <v>22361</v>
      </c>
      <c r="BA23" s="269">
        <v>25792</v>
      </c>
      <c r="BB23" s="270">
        <v>-1956</v>
      </c>
      <c r="BC23" s="269">
        <v>20405</v>
      </c>
      <c r="BD23" s="270">
        <v>23836</v>
      </c>
      <c r="BE23" s="271"/>
      <c r="BG23" s="281" t="s">
        <v>464</v>
      </c>
      <c r="BH23" s="283" t="s">
        <v>35</v>
      </c>
      <c r="BI23" s="273">
        <f t="shared" si="0"/>
        <v>6195</v>
      </c>
      <c r="BJ23" s="274">
        <f t="shared" si="1"/>
        <v>1956</v>
      </c>
      <c r="BK23" s="275">
        <f t="shared" si="2"/>
        <v>0.31573849878934623</v>
      </c>
      <c r="BL23" s="276">
        <f t="shared" si="3"/>
        <v>0.68426150121065377</v>
      </c>
      <c r="BM23" s="277"/>
      <c r="BN23" s="281" t="s">
        <v>464</v>
      </c>
      <c r="BO23" s="283" t="s">
        <v>35</v>
      </c>
      <c r="BP23" s="278">
        <f t="shared" si="4"/>
        <v>19597</v>
      </c>
      <c r="BQ23" s="279">
        <f t="shared" si="5"/>
        <v>1956</v>
      </c>
      <c r="BR23" s="280">
        <f t="shared" si="6"/>
        <v>17641</v>
      </c>
      <c r="BS23" s="277"/>
    </row>
    <row r="24" spans="1:71" x14ac:dyDescent="0.2">
      <c r="A24" s="281" t="s">
        <v>465</v>
      </c>
      <c r="B24" s="282" t="s">
        <v>466</v>
      </c>
      <c r="C24" s="269">
        <v>0</v>
      </c>
      <c r="D24" s="269">
        <v>0</v>
      </c>
      <c r="E24" s="269">
        <v>0</v>
      </c>
      <c r="F24" s="269">
        <v>0</v>
      </c>
      <c r="G24" s="269">
        <v>0</v>
      </c>
      <c r="H24" s="269">
        <v>0</v>
      </c>
      <c r="I24" s="269">
        <v>0</v>
      </c>
      <c r="J24" s="269">
        <v>2</v>
      </c>
      <c r="K24" s="269">
        <v>0</v>
      </c>
      <c r="L24" s="269">
        <v>0</v>
      </c>
      <c r="M24" s="269">
        <v>0</v>
      </c>
      <c r="N24" s="269">
        <v>0</v>
      </c>
      <c r="O24" s="269">
        <v>0</v>
      </c>
      <c r="P24" s="269">
        <v>0</v>
      </c>
      <c r="Q24" s="269">
        <v>1</v>
      </c>
      <c r="R24" s="269">
        <v>1</v>
      </c>
      <c r="S24" s="269">
        <v>0</v>
      </c>
      <c r="T24" s="269">
        <v>0</v>
      </c>
      <c r="U24" s="269">
        <v>1</v>
      </c>
      <c r="V24" s="269">
        <v>138</v>
      </c>
      <c r="W24" s="269">
        <v>12</v>
      </c>
      <c r="X24" s="269">
        <v>1</v>
      </c>
      <c r="Y24" s="269">
        <v>20</v>
      </c>
      <c r="Z24" s="269">
        <v>2</v>
      </c>
      <c r="AA24" s="269">
        <v>0</v>
      </c>
      <c r="AB24" s="269">
        <v>0</v>
      </c>
      <c r="AC24" s="269">
        <v>3</v>
      </c>
      <c r="AD24" s="269">
        <v>1</v>
      </c>
      <c r="AE24" s="269">
        <v>0</v>
      </c>
      <c r="AF24" s="269">
        <v>1</v>
      </c>
      <c r="AG24" s="269">
        <v>0</v>
      </c>
      <c r="AH24" s="269">
        <v>12</v>
      </c>
      <c r="AI24" s="269">
        <v>2</v>
      </c>
      <c r="AJ24" s="269">
        <v>0</v>
      </c>
      <c r="AK24" s="269">
        <v>0</v>
      </c>
      <c r="AL24" s="269">
        <v>12</v>
      </c>
      <c r="AM24" s="269">
        <v>2</v>
      </c>
      <c r="AN24" s="269">
        <v>0</v>
      </c>
      <c r="AO24" s="269">
        <v>0</v>
      </c>
      <c r="AP24" s="270">
        <v>211</v>
      </c>
      <c r="AQ24" s="269">
        <v>4</v>
      </c>
      <c r="AR24" s="269">
        <v>1233</v>
      </c>
      <c r="AS24" s="269">
        <v>0</v>
      </c>
      <c r="AT24" s="269">
        <v>1771</v>
      </c>
      <c r="AU24" s="269">
        <v>318</v>
      </c>
      <c r="AV24" s="269">
        <v>-36</v>
      </c>
      <c r="AW24" s="270">
        <v>3290</v>
      </c>
      <c r="AX24" s="269">
        <v>3501</v>
      </c>
      <c r="AY24" s="270">
        <v>3213</v>
      </c>
      <c r="AZ24" s="270">
        <v>6503</v>
      </c>
      <c r="BA24" s="269">
        <v>6714</v>
      </c>
      <c r="BB24" s="270">
        <v>-1546</v>
      </c>
      <c r="BC24" s="269">
        <v>4957</v>
      </c>
      <c r="BD24" s="270">
        <v>5168</v>
      </c>
      <c r="BE24" s="271"/>
      <c r="BG24" s="281" t="s">
        <v>465</v>
      </c>
      <c r="BH24" s="283" t="s">
        <v>466</v>
      </c>
      <c r="BI24" s="273">
        <f t="shared" si="0"/>
        <v>3501</v>
      </c>
      <c r="BJ24" s="274">
        <f t="shared" si="1"/>
        <v>1546</v>
      </c>
      <c r="BK24" s="275">
        <f t="shared" si="2"/>
        <v>0.4415881176806627</v>
      </c>
      <c r="BL24" s="276">
        <f t="shared" si="3"/>
        <v>0.55841188231933736</v>
      </c>
      <c r="BM24" s="277"/>
      <c r="BN24" s="281" t="s">
        <v>465</v>
      </c>
      <c r="BO24" s="283" t="s">
        <v>466</v>
      </c>
      <c r="BP24" s="278">
        <f t="shared" si="4"/>
        <v>3213</v>
      </c>
      <c r="BQ24" s="279">
        <f t="shared" si="5"/>
        <v>1546</v>
      </c>
      <c r="BR24" s="280">
        <f t="shared" si="6"/>
        <v>1667</v>
      </c>
      <c r="BS24" s="277"/>
    </row>
    <row r="25" spans="1:71" x14ac:dyDescent="0.2">
      <c r="A25" s="281" t="s">
        <v>467</v>
      </c>
      <c r="B25" s="282" t="s">
        <v>192</v>
      </c>
      <c r="C25" s="269">
        <v>0</v>
      </c>
      <c r="D25" s="269">
        <v>0</v>
      </c>
      <c r="E25" s="269">
        <v>53</v>
      </c>
      <c r="F25" s="269">
        <v>0</v>
      </c>
      <c r="G25" s="269">
        <v>0</v>
      </c>
      <c r="H25" s="269">
        <v>0</v>
      </c>
      <c r="I25" s="269">
        <v>0</v>
      </c>
      <c r="J25" s="269">
        <v>0</v>
      </c>
      <c r="K25" s="269">
        <v>0</v>
      </c>
      <c r="L25" s="269">
        <v>0</v>
      </c>
      <c r="M25" s="269">
        <v>0</v>
      </c>
      <c r="N25" s="269">
        <v>0</v>
      </c>
      <c r="O25" s="269">
        <v>0</v>
      </c>
      <c r="P25" s="269">
        <v>0</v>
      </c>
      <c r="Q25" s="269">
        <v>0</v>
      </c>
      <c r="R25" s="269">
        <v>1</v>
      </c>
      <c r="S25" s="269">
        <v>0</v>
      </c>
      <c r="T25" s="269">
        <v>0</v>
      </c>
      <c r="U25" s="269">
        <v>0</v>
      </c>
      <c r="V25" s="269">
        <v>0</v>
      </c>
      <c r="W25" s="269">
        <v>894</v>
      </c>
      <c r="X25" s="269">
        <v>0</v>
      </c>
      <c r="Y25" s="269">
        <v>0</v>
      </c>
      <c r="Z25" s="269">
        <v>0</v>
      </c>
      <c r="AA25" s="269">
        <v>0</v>
      </c>
      <c r="AB25" s="269">
        <v>0</v>
      </c>
      <c r="AC25" s="269">
        <v>0</v>
      </c>
      <c r="AD25" s="269">
        <v>0</v>
      </c>
      <c r="AE25" s="269">
        <v>0</v>
      </c>
      <c r="AF25" s="269">
        <v>23</v>
      </c>
      <c r="AG25" s="269">
        <v>0</v>
      </c>
      <c r="AH25" s="269">
        <v>39</v>
      </c>
      <c r="AI25" s="269">
        <v>1</v>
      </c>
      <c r="AJ25" s="269">
        <v>0</v>
      </c>
      <c r="AK25" s="269">
        <v>0</v>
      </c>
      <c r="AL25" s="269">
        <v>439</v>
      </c>
      <c r="AM25" s="269">
        <v>0</v>
      </c>
      <c r="AN25" s="269">
        <v>0</v>
      </c>
      <c r="AO25" s="269">
        <v>0</v>
      </c>
      <c r="AP25" s="270">
        <v>1450</v>
      </c>
      <c r="AQ25" s="269">
        <v>0</v>
      </c>
      <c r="AR25" s="269">
        <v>2275</v>
      </c>
      <c r="AS25" s="269">
        <v>0</v>
      </c>
      <c r="AT25" s="269">
        <v>1666</v>
      </c>
      <c r="AU25" s="269">
        <v>573</v>
      </c>
      <c r="AV25" s="269">
        <v>13</v>
      </c>
      <c r="AW25" s="270">
        <v>4527</v>
      </c>
      <c r="AX25" s="269">
        <v>5977</v>
      </c>
      <c r="AY25" s="270">
        <v>1636</v>
      </c>
      <c r="AZ25" s="270">
        <v>6163</v>
      </c>
      <c r="BA25" s="269">
        <v>7613</v>
      </c>
      <c r="BB25" s="270">
        <v>-5698</v>
      </c>
      <c r="BC25" s="269">
        <v>465</v>
      </c>
      <c r="BD25" s="270">
        <v>1915</v>
      </c>
      <c r="BE25" s="271"/>
      <c r="BG25" s="281" t="s">
        <v>467</v>
      </c>
      <c r="BH25" s="283" t="s">
        <v>192</v>
      </c>
      <c r="BI25" s="273">
        <f t="shared" si="0"/>
        <v>5977</v>
      </c>
      <c r="BJ25" s="274">
        <f t="shared" si="1"/>
        <v>5698</v>
      </c>
      <c r="BK25" s="275">
        <f t="shared" si="2"/>
        <v>0.95332106407896944</v>
      </c>
      <c r="BL25" s="276">
        <f t="shared" si="3"/>
        <v>4.6678935921030562E-2</v>
      </c>
      <c r="BM25" s="277"/>
      <c r="BN25" s="281" t="s">
        <v>467</v>
      </c>
      <c r="BO25" s="283" t="s">
        <v>192</v>
      </c>
      <c r="BP25" s="278">
        <f t="shared" si="4"/>
        <v>1636</v>
      </c>
      <c r="BQ25" s="279">
        <f t="shared" si="5"/>
        <v>5698</v>
      </c>
      <c r="BR25" s="280">
        <f t="shared" si="6"/>
        <v>-4062</v>
      </c>
      <c r="BS25" s="277"/>
    </row>
    <row r="26" spans="1:71" x14ac:dyDescent="0.2">
      <c r="A26" s="281" t="s">
        <v>468</v>
      </c>
      <c r="B26" s="282" t="s">
        <v>50</v>
      </c>
      <c r="C26" s="269">
        <v>11</v>
      </c>
      <c r="D26" s="269">
        <v>0</v>
      </c>
      <c r="E26" s="269">
        <v>7</v>
      </c>
      <c r="F26" s="269">
        <v>1</v>
      </c>
      <c r="G26" s="269">
        <v>37</v>
      </c>
      <c r="H26" s="269">
        <v>39</v>
      </c>
      <c r="I26" s="269">
        <v>45</v>
      </c>
      <c r="J26" s="269">
        <v>292</v>
      </c>
      <c r="K26" s="269">
        <v>5</v>
      </c>
      <c r="L26" s="269">
        <v>14</v>
      </c>
      <c r="M26" s="269">
        <v>312</v>
      </c>
      <c r="N26" s="269">
        <v>120</v>
      </c>
      <c r="O26" s="269">
        <v>19</v>
      </c>
      <c r="P26" s="269">
        <v>24</v>
      </c>
      <c r="Q26" s="269">
        <v>1</v>
      </c>
      <c r="R26" s="269">
        <v>7</v>
      </c>
      <c r="S26" s="269">
        <v>4</v>
      </c>
      <c r="T26" s="269">
        <v>5</v>
      </c>
      <c r="U26" s="269">
        <v>99</v>
      </c>
      <c r="V26" s="269">
        <v>40</v>
      </c>
      <c r="W26" s="269">
        <v>3</v>
      </c>
      <c r="X26" s="269">
        <v>1204</v>
      </c>
      <c r="Y26" s="269">
        <v>38</v>
      </c>
      <c r="Z26" s="269">
        <v>971</v>
      </c>
      <c r="AA26" s="269">
        <v>6</v>
      </c>
      <c r="AB26" s="269">
        <v>8</v>
      </c>
      <c r="AC26" s="269">
        <v>66</v>
      </c>
      <c r="AD26" s="269">
        <v>97</v>
      </c>
      <c r="AE26" s="269">
        <v>0</v>
      </c>
      <c r="AF26" s="269">
        <v>37</v>
      </c>
      <c r="AG26" s="269">
        <v>11</v>
      </c>
      <c r="AH26" s="269">
        <v>64</v>
      </c>
      <c r="AI26" s="269">
        <v>297</v>
      </c>
      <c r="AJ26" s="269">
        <v>71</v>
      </c>
      <c r="AK26" s="269">
        <v>24</v>
      </c>
      <c r="AL26" s="269">
        <v>48</v>
      </c>
      <c r="AM26" s="269">
        <v>106</v>
      </c>
      <c r="AN26" s="269">
        <v>234</v>
      </c>
      <c r="AO26" s="269">
        <v>426</v>
      </c>
      <c r="AP26" s="270">
        <v>4793</v>
      </c>
      <c r="AQ26" s="269">
        <v>122</v>
      </c>
      <c r="AR26" s="269">
        <v>1110</v>
      </c>
      <c r="AS26" s="269">
        <v>0</v>
      </c>
      <c r="AT26" s="269">
        <v>208</v>
      </c>
      <c r="AU26" s="269">
        <v>122</v>
      </c>
      <c r="AV26" s="269">
        <v>176</v>
      </c>
      <c r="AW26" s="270">
        <v>1738</v>
      </c>
      <c r="AX26" s="269">
        <v>6531</v>
      </c>
      <c r="AY26" s="270">
        <v>20317</v>
      </c>
      <c r="AZ26" s="270">
        <v>22055</v>
      </c>
      <c r="BA26" s="269">
        <v>26848</v>
      </c>
      <c r="BB26" s="270">
        <v>-1862</v>
      </c>
      <c r="BC26" s="269">
        <v>20193</v>
      </c>
      <c r="BD26" s="270">
        <v>24986</v>
      </c>
      <c r="BE26" s="271"/>
      <c r="BG26" s="281" t="s">
        <v>468</v>
      </c>
      <c r="BH26" s="283" t="s">
        <v>50</v>
      </c>
      <c r="BI26" s="273">
        <f t="shared" si="0"/>
        <v>6531</v>
      </c>
      <c r="BJ26" s="274">
        <f t="shared" si="1"/>
        <v>1862</v>
      </c>
      <c r="BK26" s="275">
        <f t="shared" si="2"/>
        <v>0.28510182207931406</v>
      </c>
      <c r="BL26" s="276">
        <f t="shared" si="3"/>
        <v>0.714898177920686</v>
      </c>
      <c r="BM26" s="277"/>
      <c r="BN26" s="281" t="s">
        <v>468</v>
      </c>
      <c r="BO26" s="283" t="s">
        <v>50</v>
      </c>
      <c r="BP26" s="278">
        <f t="shared" si="4"/>
        <v>20317</v>
      </c>
      <c r="BQ26" s="279">
        <f t="shared" si="5"/>
        <v>1862</v>
      </c>
      <c r="BR26" s="280">
        <f t="shared" si="6"/>
        <v>18455</v>
      </c>
      <c r="BS26" s="277"/>
    </row>
    <row r="27" spans="1:71" x14ac:dyDescent="0.2">
      <c r="A27" s="281" t="s">
        <v>469</v>
      </c>
      <c r="B27" s="282" t="s">
        <v>36</v>
      </c>
      <c r="C27" s="269">
        <v>22</v>
      </c>
      <c r="D27" s="269">
        <v>0</v>
      </c>
      <c r="E27" s="269">
        <v>1</v>
      </c>
      <c r="F27" s="269">
        <v>1</v>
      </c>
      <c r="G27" s="269">
        <v>3</v>
      </c>
      <c r="H27" s="269">
        <v>6</v>
      </c>
      <c r="I27" s="269">
        <v>12</v>
      </c>
      <c r="J27" s="269">
        <v>255</v>
      </c>
      <c r="K27" s="269">
        <v>2</v>
      </c>
      <c r="L27" s="269">
        <v>23</v>
      </c>
      <c r="M27" s="269">
        <v>174</v>
      </c>
      <c r="N27" s="269">
        <v>59</v>
      </c>
      <c r="O27" s="269">
        <v>2</v>
      </c>
      <c r="P27" s="269">
        <v>31</v>
      </c>
      <c r="Q27" s="269">
        <v>2</v>
      </c>
      <c r="R27" s="269">
        <v>3</v>
      </c>
      <c r="S27" s="269">
        <v>1</v>
      </c>
      <c r="T27" s="269">
        <v>3</v>
      </c>
      <c r="U27" s="269">
        <v>41</v>
      </c>
      <c r="V27" s="269">
        <v>9</v>
      </c>
      <c r="W27" s="269">
        <v>1</v>
      </c>
      <c r="X27" s="269">
        <v>33</v>
      </c>
      <c r="Y27" s="269">
        <v>7</v>
      </c>
      <c r="Z27" s="269">
        <v>1464</v>
      </c>
      <c r="AA27" s="269">
        <v>54</v>
      </c>
      <c r="AB27" s="269">
        <v>6</v>
      </c>
      <c r="AC27" s="269">
        <v>32</v>
      </c>
      <c r="AD27" s="269">
        <v>16</v>
      </c>
      <c r="AE27" s="269">
        <v>166</v>
      </c>
      <c r="AF27" s="269">
        <v>48</v>
      </c>
      <c r="AG27" s="269">
        <v>0</v>
      </c>
      <c r="AH27" s="269">
        <v>59</v>
      </c>
      <c r="AI27" s="269">
        <v>89</v>
      </c>
      <c r="AJ27" s="269">
        <v>49</v>
      </c>
      <c r="AK27" s="269">
        <v>1</v>
      </c>
      <c r="AL27" s="269">
        <v>11</v>
      </c>
      <c r="AM27" s="269">
        <v>41</v>
      </c>
      <c r="AN27" s="269">
        <v>0</v>
      </c>
      <c r="AO27" s="269">
        <v>0</v>
      </c>
      <c r="AP27" s="270">
        <v>2727</v>
      </c>
      <c r="AQ27" s="269">
        <v>0</v>
      </c>
      <c r="AR27" s="269">
        <v>0</v>
      </c>
      <c r="AS27" s="269">
        <v>0</v>
      </c>
      <c r="AT27" s="269">
        <v>7795</v>
      </c>
      <c r="AU27" s="269">
        <v>831</v>
      </c>
      <c r="AV27" s="269">
        <v>0</v>
      </c>
      <c r="AW27" s="270">
        <v>8626</v>
      </c>
      <c r="AX27" s="269">
        <v>11353</v>
      </c>
      <c r="AY27" s="270">
        <v>0</v>
      </c>
      <c r="AZ27" s="270">
        <v>8626</v>
      </c>
      <c r="BA27" s="269">
        <v>11353</v>
      </c>
      <c r="BB27" s="270">
        <v>0</v>
      </c>
      <c r="BC27" s="269">
        <v>8626</v>
      </c>
      <c r="BD27" s="270">
        <v>11353</v>
      </c>
      <c r="BE27" s="271"/>
      <c r="BG27" s="281" t="s">
        <v>469</v>
      </c>
      <c r="BH27" s="283" t="s">
        <v>36</v>
      </c>
      <c r="BI27" s="273">
        <f t="shared" si="0"/>
        <v>11353</v>
      </c>
      <c r="BJ27" s="274">
        <f t="shared" si="1"/>
        <v>0</v>
      </c>
      <c r="BK27" s="275">
        <f t="shared" si="2"/>
        <v>0</v>
      </c>
      <c r="BL27" s="276">
        <f t="shared" si="3"/>
        <v>1</v>
      </c>
      <c r="BM27" s="277"/>
      <c r="BN27" s="281" t="s">
        <v>469</v>
      </c>
      <c r="BO27" s="283" t="s">
        <v>36</v>
      </c>
      <c r="BP27" s="278">
        <f t="shared" si="4"/>
        <v>0</v>
      </c>
      <c r="BQ27" s="279">
        <f t="shared" si="5"/>
        <v>0</v>
      </c>
      <c r="BR27" s="280">
        <f t="shared" si="6"/>
        <v>0</v>
      </c>
      <c r="BS27" s="277"/>
    </row>
    <row r="28" spans="1:71" x14ac:dyDescent="0.2">
      <c r="A28" s="281" t="s">
        <v>470</v>
      </c>
      <c r="B28" s="282" t="s">
        <v>193</v>
      </c>
      <c r="C28" s="269">
        <v>77</v>
      </c>
      <c r="D28" s="269">
        <v>0</v>
      </c>
      <c r="E28" s="269">
        <v>8</v>
      </c>
      <c r="F28" s="269">
        <v>13</v>
      </c>
      <c r="G28" s="269">
        <v>59</v>
      </c>
      <c r="H28" s="269">
        <v>72</v>
      </c>
      <c r="I28" s="269">
        <v>139</v>
      </c>
      <c r="J28" s="269">
        <v>2376</v>
      </c>
      <c r="K28" s="269">
        <v>32</v>
      </c>
      <c r="L28" s="269">
        <v>225</v>
      </c>
      <c r="M28" s="269">
        <v>1759</v>
      </c>
      <c r="N28" s="269">
        <v>647</v>
      </c>
      <c r="O28" s="269">
        <v>21</v>
      </c>
      <c r="P28" s="269">
        <v>195</v>
      </c>
      <c r="Q28" s="269">
        <v>17</v>
      </c>
      <c r="R28" s="269">
        <v>25</v>
      </c>
      <c r="S28" s="269">
        <v>5</v>
      </c>
      <c r="T28" s="269">
        <v>25</v>
      </c>
      <c r="U28" s="269">
        <v>220</v>
      </c>
      <c r="V28" s="269">
        <v>29</v>
      </c>
      <c r="W28" s="269">
        <v>24</v>
      </c>
      <c r="X28" s="269">
        <v>328</v>
      </c>
      <c r="Y28" s="269">
        <v>35</v>
      </c>
      <c r="Z28" s="269">
        <v>11282</v>
      </c>
      <c r="AA28" s="269">
        <v>77</v>
      </c>
      <c r="AB28" s="269">
        <v>164</v>
      </c>
      <c r="AC28" s="269">
        <v>246</v>
      </c>
      <c r="AD28" s="269">
        <v>31</v>
      </c>
      <c r="AE28" s="269">
        <v>23</v>
      </c>
      <c r="AF28" s="269">
        <v>76</v>
      </c>
      <c r="AG28" s="269">
        <v>1</v>
      </c>
      <c r="AH28" s="269">
        <v>87</v>
      </c>
      <c r="AI28" s="269">
        <v>312</v>
      </c>
      <c r="AJ28" s="269">
        <v>236</v>
      </c>
      <c r="AK28" s="269">
        <v>2</v>
      </c>
      <c r="AL28" s="269">
        <v>51</v>
      </c>
      <c r="AM28" s="269">
        <v>699</v>
      </c>
      <c r="AN28" s="269">
        <v>0</v>
      </c>
      <c r="AO28" s="269">
        <v>40</v>
      </c>
      <c r="AP28" s="270">
        <v>19658</v>
      </c>
      <c r="AQ28" s="269">
        <v>2</v>
      </c>
      <c r="AR28" s="269">
        <v>2536</v>
      </c>
      <c r="AS28" s="269">
        <v>0</v>
      </c>
      <c r="AT28" s="269">
        <v>0</v>
      </c>
      <c r="AU28" s="269">
        <v>0</v>
      </c>
      <c r="AV28" s="269">
        <v>0</v>
      </c>
      <c r="AW28" s="270">
        <v>2538</v>
      </c>
      <c r="AX28" s="269">
        <v>22196</v>
      </c>
      <c r="AY28" s="270">
        <v>89258</v>
      </c>
      <c r="AZ28" s="270">
        <v>91796</v>
      </c>
      <c r="BA28" s="269">
        <v>111454</v>
      </c>
      <c r="BB28" s="270">
        <v>-829</v>
      </c>
      <c r="BC28" s="269">
        <v>90967</v>
      </c>
      <c r="BD28" s="270">
        <v>110625</v>
      </c>
      <c r="BE28" s="271"/>
      <c r="BG28" s="281" t="s">
        <v>470</v>
      </c>
      <c r="BH28" s="283" t="s">
        <v>193</v>
      </c>
      <c r="BI28" s="273">
        <f t="shared" si="0"/>
        <v>22196</v>
      </c>
      <c r="BJ28" s="274">
        <f t="shared" si="1"/>
        <v>829</v>
      </c>
      <c r="BK28" s="275">
        <f t="shared" si="2"/>
        <v>3.7349071904847722E-2</v>
      </c>
      <c r="BL28" s="276">
        <f t="shared" si="3"/>
        <v>0.96265092809515229</v>
      </c>
      <c r="BM28" s="277"/>
      <c r="BN28" s="281" t="s">
        <v>470</v>
      </c>
      <c r="BO28" s="283" t="s">
        <v>193</v>
      </c>
      <c r="BP28" s="278">
        <f t="shared" si="4"/>
        <v>89258</v>
      </c>
      <c r="BQ28" s="279">
        <f t="shared" si="5"/>
        <v>829</v>
      </c>
      <c r="BR28" s="280">
        <f t="shared" si="6"/>
        <v>88429</v>
      </c>
      <c r="BS28" s="277"/>
    </row>
    <row r="29" spans="1:71" x14ac:dyDescent="0.2">
      <c r="A29" s="281" t="s">
        <v>471</v>
      </c>
      <c r="B29" s="282" t="s">
        <v>286</v>
      </c>
      <c r="C29" s="269">
        <v>5</v>
      </c>
      <c r="D29" s="269">
        <v>0</v>
      </c>
      <c r="E29" s="269">
        <v>0</v>
      </c>
      <c r="F29" s="269">
        <v>1</v>
      </c>
      <c r="G29" s="269">
        <v>9</v>
      </c>
      <c r="H29" s="269">
        <v>4</v>
      </c>
      <c r="I29" s="269">
        <v>6</v>
      </c>
      <c r="J29" s="269">
        <v>197</v>
      </c>
      <c r="K29" s="269">
        <v>2</v>
      </c>
      <c r="L29" s="269">
        <v>7</v>
      </c>
      <c r="M29" s="269">
        <v>39</v>
      </c>
      <c r="N29" s="269">
        <v>14</v>
      </c>
      <c r="O29" s="269">
        <v>0</v>
      </c>
      <c r="P29" s="269">
        <v>6</v>
      </c>
      <c r="Q29" s="269">
        <v>1</v>
      </c>
      <c r="R29" s="269">
        <v>1</v>
      </c>
      <c r="S29" s="269">
        <v>0</v>
      </c>
      <c r="T29" s="269">
        <v>2</v>
      </c>
      <c r="U29" s="269">
        <v>14</v>
      </c>
      <c r="V29" s="269">
        <v>2</v>
      </c>
      <c r="W29" s="269">
        <v>1</v>
      </c>
      <c r="X29" s="269">
        <v>30</v>
      </c>
      <c r="Y29" s="269">
        <v>8</v>
      </c>
      <c r="Z29" s="269">
        <v>46</v>
      </c>
      <c r="AA29" s="269">
        <v>164</v>
      </c>
      <c r="AB29" s="269">
        <v>20</v>
      </c>
      <c r="AC29" s="269">
        <v>25</v>
      </c>
      <c r="AD29" s="269">
        <v>7</v>
      </c>
      <c r="AE29" s="269">
        <v>3</v>
      </c>
      <c r="AF29" s="269">
        <v>19</v>
      </c>
      <c r="AG29" s="269">
        <v>0</v>
      </c>
      <c r="AH29" s="269">
        <v>29</v>
      </c>
      <c r="AI29" s="269">
        <v>150</v>
      </c>
      <c r="AJ29" s="269">
        <v>100</v>
      </c>
      <c r="AK29" s="269">
        <v>1</v>
      </c>
      <c r="AL29" s="269">
        <v>7</v>
      </c>
      <c r="AM29" s="269">
        <v>158</v>
      </c>
      <c r="AN29" s="269">
        <v>0</v>
      </c>
      <c r="AO29" s="269">
        <v>12</v>
      </c>
      <c r="AP29" s="270">
        <v>1090</v>
      </c>
      <c r="AQ29" s="269">
        <v>2</v>
      </c>
      <c r="AR29" s="269">
        <v>721</v>
      </c>
      <c r="AS29" s="269">
        <v>-9</v>
      </c>
      <c r="AT29" s="269">
        <v>0</v>
      </c>
      <c r="AU29" s="269">
        <v>0</v>
      </c>
      <c r="AV29" s="269">
        <v>0</v>
      </c>
      <c r="AW29" s="270">
        <v>714</v>
      </c>
      <c r="AX29" s="269">
        <v>1804</v>
      </c>
      <c r="AY29" s="270">
        <v>12</v>
      </c>
      <c r="AZ29" s="270">
        <v>726</v>
      </c>
      <c r="BA29" s="269">
        <v>1816</v>
      </c>
      <c r="BB29" s="270">
        <v>-48</v>
      </c>
      <c r="BC29" s="269">
        <v>678</v>
      </c>
      <c r="BD29" s="270">
        <v>1768</v>
      </c>
      <c r="BE29" s="271"/>
      <c r="BG29" s="281" t="s">
        <v>471</v>
      </c>
      <c r="BH29" s="283" t="s">
        <v>286</v>
      </c>
      <c r="BI29" s="273">
        <f t="shared" si="0"/>
        <v>1804</v>
      </c>
      <c r="BJ29" s="274">
        <f t="shared" si="1"/>
        <v>48</v>
      </c>
      <c r="BK29" s="275">
        <f t="shared" si="2"/>
        <v>2.6607538802660754E-2</v>
      </c>
      <c r="BL29" s="276">
        <f t="shared" si="3"/>
        <v>0.97339246119733924</v>
      </c>
      <c r="BM29" s="277"/>
      <c r="BN29" s="281" t="s">
        <v>471</v>
      </c>
      <c r="BO29" s="283" t="s">
        <v>286</v>
      </c>
      <c r="BP29" s="278">
        <f t="shared" si="4"/>
        <v>12</v>
      </c>
      <c r="BQ29" s="279">
        <f t="shared" si="5"/>
        <v>48</v>
      </c>
      <c r="BR29" s="280">
        <f t="shared" si="6"/>
        <v>-36</v>
      </c>
      <c r="BS29" s="277"/>
    </row>
    <row r="30" spans="1:71" x14ac:dyDescent="0.2">
      <c r="A30" s="281" t="s">
        <v>472</v>
      </c>
      <c r="B30" s="282" t="s">
        <v>282</v>
      </c>
      <c r="C30" s="269">
        <v>4</v>
      </c>
      <c r="D30" s="269">
        <v>0</v>
      </c>
      <c r="E30" s="269">
        <v>0</v>
      </c>
      <c r="F30" s="269">
        <v>1</v>
      </c>
      <c r="G30" s="269">
        <v>4</v>
      </c>
      <c r="H30" s="269">
        <v>1</v>
      </c>
      <c r="I30" s="269">
        <v>2</v>
      </c>
      <c r="J30" s="269">
        <v>186</v>
      </c>
      <c r="K30" s="269">
        <v>0</v>
      </c>
      <c r="L30" s="269">
        <v>0</v>
      </c>
      <c r="M30" s="269">
        <v>61</v>
      </c>
      <c r="N30" s="269">
        <v>2</v>
      </c>
      <c r="O30" s="269">
        <v>0</v>
      </c>
      <c r="P30" s="269">
        <v>1</v>
      </c>
      <c r="Q30" s="269">
        <v>0</v>
      </c>
      <c r="R30" s="269">
        <v>0</v>
      </c>
      <c r="S30" s="269">
        <v>0</v>
      </c>
      <c r="T30" s="269">
        <v>1</v>
      </c>
      <c r="U30" s="269">
        <v>5</v>
      </c>
      <c r="V30" s="269">
        <v>2</v>
      </c>
      <c r="W30" s="269">
        <v>1</v>
      </c>
      <c r="X30" s="269">
        <v>1</v>
      </c>
      <c r="Y30" s="269">
        <v>22</v>
      </c>
      <c r="Z30" s="269">
        <v>1363</v>
      </c>
      <c r="AA30" s="269">
        <v>4</v>
      </c>
      <c r="AB30" s="269">
        <v>0</v>
      </c>
      <c r="AC30" s="269">
        <v>15</v>
      </c>
      <c r="AD30" s="269">
        <v>19</v>
      </c>
      <c r="AE30" s="269">
        <v>0</v>
      </c>
      <c r="AF30" s="269">
        <v>41</v>
      </c>
      <c r="AG30" s="269">
        <v>0</v>
      </c>
      <c r="AH30" s="269">
        <v>197</v>
      </c>
      <c r="AI30" s="269">
        <v>77</v>
      </c>
      <c r="AJ30" s="269">
        <v>82</v>
      </c>
      <c r="AK30" s="269">
        <v>0</v>
      </c>
      <c r="AL30" s="269">
        <v>3</v>
      </c>
      <c r="AM30" s="269">
        <v>365</v>
      </c>
      <c r="AN30" s="269">
        <v>0</v>
      </c>
      <c r="AO30" s="269">
        <v>129</v>
      </c>
      <c r="AP30" s="270">
        <v>2589</v>
      </c>
      <c r="AQ30" s="269">
        <v>0</v>
      </c>
      <c r="AR30" s="269">
        <v>107</v>
      </c>
      <c r="AS30" s="269">
        <v>207</v>
      </c>
      <c r="AT30" s="269">
        <v>0</v>
      </c>
      <c r="AU30" s="269">
        <v>0</v>
      </c>
      <c r="AV30" s="269">
        <v>0</v>
      </c>
      <c r="AW30" s="270">
        <v>314</v>
      </c>
      <c r="AX30" s="269">
        <v>2903</v>
      </c>
      <c r="AY30" s="270">
        <v>4</v>
      </c>
      <c r="AZ30" s="270">
        <v>318</v>
      </c>
      <c r="BA30" s="269">
        <v>2907</v>
      </c>
      <c r="BB30" s="270">
        <v>-766</v>
      </c>
      <c r="BC30" s="269">
        <v>-448</v>
      </c>
      <c r="BD30" s="270">
        <v>2141</v>
      </c>
      <c r="BE30" s="271"/>
      <c r="BG30" s="281" t="s">
        <v>472</v>
      </c>
      <c r="BH30" s="283" t="s">
        <v>282</v>
      </c>
      <c r="BI30" s="273">
        <f t="shared" si="0"/>
        <v>2903</v>
      </c>
      <c r="BJ30" s="274">
        <f t="shared" si="1"/>
        <v>766</v>
      </c>
      <c r="BK30" s="275">
        <f t="shared" si="2"/>
        <v>0.26386496727523251</v>
      </c>
      <c r="BL30" s="276">
        <f t="shared" si="3"/>
        <v>0.73613503272476755</v>
      </c>
      <c r="BM30" s="277"/>
      <c r="BN30" s="281" t="s">
        <v>472</v>
      </c>
      <c r="BO30" s="283" t="s">
        <v>282</v>
      </c>
      <c r="BP30" s="278">
        <f t="shared" si="4"/>
        <v>4</v>
      </c>
      <c r="BQ30" s="279">
        <f t="shared" si="5"/>
        <v>766</v>
      </c>
      <c r="BR30" s="280">
        <f t="shared" si="6"/>
        <v>-762</v>
      </c>
      <c r="BS30" s="277"/>
    </row>
    <row r="31" spans="1:71" x14ac:dyDescent="0.2">
      <c r="A31" s="281" t="s">
        <v>473</v>
      </c>
      <c r="B31" s="282" t="s">
        <v>385</v>
      </c>
      <c r="C31" s="269">
        <v>571</v>
      </c>
      <c r="D31" s="269">
        <v>0</v>
      </c>
      <c r="E31" s="269">
        <v>68</v>
      </c>
      <c r="F31" s="269">
        <v>8</v>
      </c>
      <c r="G31" s="269">
        <v>322</v>
      </c>
      <c r="H31" s="269">
        <v>178</v>
      </c>
      <c r="I31" s="269">
        <v>242</v>
      </c>
      <c r="J31" s="269">
        <v>3174</v>
      </c>
      <c r="K31" s="269">
        <v>44</v>
      </c>
      <c r="L31" s="269">
        <v>391</v>
      </c>
      <c r="M31" s="269">
        <v>1171</v>
      </c>
      <c r="N31" s="269">
        <v>340</v>
      </c>
      <c r="O31" s="269">
        <v>23</v>
      </c>
      <c r="P31" s="269">
        <v>374</v>
      </c>
      <c r="Q31" s="269">
        <v>53</v>
      </c>
      <c r="R31" s="269">
        <v>91</v>
      </c>
      <c r="S31" s="269">
        <v>24</v>
      </c>
      <c r="T31" s="269">
        <v>37</v>
      </c>
      <c r="U31" s="269">
        <v>1239</v>
      </c>
      <c r="V31" s="269">
        <v>225</v>
      </c>
      <c r="W31" s="269">
        <v>77</v>
      </c>
      <c r="X31" s="269">
        <v>1846</v>
      </c>
      <c r="Y31" s="269">
        <v>670</v>
      </c>
      <c r="Z31" s="269">
        <v>1916</v>
      </c>
      <c r="AA31" s="269">
        <v>33</v>
      </c>
      <c r="AB31" s="269">
        <v>33</v>
      </c>
      <c r="AC31" s="269">
        <v>120</v>
      </c>
      <c r="AD31" s="269">
        <v>34</v>
      </c>
      <c r="AE31" s="269">
        <v>13</v>
      </c>
      <c r="AF31" s="269">
        <v>116</v>
      </c>
      <c r="AG31" s="269">
        <v>10</v>
      </c>
      <c r="AH31" s="269">
        <v>72</v>
      </c>
      <c r="AI31" s="269">
        <v>328</v>
      </c>
      <c r="AJ31" s="269">
        <v>1405</v>
      </c>
      <c r="AK31" s="269">
        <v>18</v>
      </c>
      <c r="AL31" s="269">
        <v>244</v>
      </c>
      <c r="AM31" s="269">
        <v>1400</v>
      </c>
      <c r="AN31" s="269">
        <v>43</v>
      </c>
      <c r="AO31" s="269">
        <v>724</v>
      </c>
      <c r="AP31" s="270">
        <v>17677</v>
      </c>
      <c r="AQ31" s="269">
        <v>589</v>
      </c>
      <c r="AR31" s="269">
        <v>17935</v>
      </c>
      <c r="AS31" s="269">
        <v>2</v>
      </c>
      <c r="AT31" s="269">
        <v>1115</v>
      </c>
      <c r="AU31" s="269">
        <v>1274</v>
      </c>
      <c r="AV31" s="269">
        <v>11</v>
      </c>
      <c r="AW31" s="270">
        <v>20926</v>
      </c>
      <c r="AX31" s="269">
        <v>38603</v>
      </c>
      <c r="AY31" s="270">
        <v>4083</v>
      </c>
      <c r="AZ31" s="270">
        <v>25009</v>
      </c>
      <c r="BA31" s="269">
        <v>42686</v>
      </c>
      <c r="BB31" s="270">
        <v>-32252</v>
      </c>
      <c r="BC31" s="269">
        <v>-7243</v>
      </c>
      <c r="BD31" s="270">
        <v>10434</v>
      </c>
      <c r="BE31" s="271"/>
      <c r="BG31" s="281" t="s">
        <v>473</v>
      </c>
      <c r="BH31" s="283" t="s">
        <v>385</v>
      </c>
      <c r="BI31" s="273">
        <f t="shared" si="0"/>
        <v>38603</v>
      </c>
      <c r="BJ31" s="274">
        <f t="shared" si="1"/>
        <v>32252</v>
      </c>
      <c r="BK31" s="275">
        <f t="shared" si="2"/>
        <v>0.83547910784135948</v>
      </c>
      <c r="BL31" s="276">
        <f t="shared" si="3"/>
        <v>0.16452089215864052</v>
      </c>
      <c r="BM31" s="277"/>
      <c r="BN31" s="281" t="s">
        <v>473</v>
      </c>
      <c r="BO31" s="283" t="s">
        <v>385</v>
      </c>
      <c r="BP31" s="278">
        <f t="shared" si="4"/>
        <v>4083</v>
      </c>
      <c r="BQ31" s="279">
        <f t="shared" si="5"/>
        <v>32252</v>
      </c>
      <c r="BR31" s="280">
        <f t="shared" si="6"/>
        <v>-28169</v>
      </c>
      <c r="BS31" s="277"/>
    </row>
    <row r="32" spans="1:71" x14ac:dyDescent="0.2">
      <c r="A32" s="281" t="s">
        <v>474</v>
      </c>
      <c r="B32" s="282" t="s">
        <v>37</v>
      </c>
      <c r="C32" s="269">
        <v>39</v>
      </c>
      <c r="D32" s="269">
        <v>0</v>
      </c>
      <c r="E32" s="269">
        <v>10</v>
      </c>
      <c r="F32" s="269">
        <v>14</v>
      </c>
      <c r="G32" s="269">
        <v>26</v>
      </c>
      <c r="H32" s="269">
        <v>43</v>
      </c>
      <c r="I32" s="269">
        <v>24</v>
      </c>
      <c r="J32" s="269">
        <v>470</v>
      </c>
      <c r="K32" s="269">
        <v>14</v>
      </c>
      <c r="L32" s="269">
        <v>18</v>
      </c>
      <c r="M32" s="269">
        <v>328</v>
      </c>
      <c r="N32" s="269">
        <v>56</v>
      </c>
      <c r="O32" s="269">
        <v>4</v>
      </c>
      <c r="P32" s="269">
        <v>91</v>
      </c>
      <c r="Q32" s="269">
        <v>7</v>
      </c>
      <c r="R32" s="269">
        <v>14</v>
      </c>
      <c r="S32" s="269">
        <v>5</v>
      </c>
      <c r="T32" s="269">
        <v>5</v>
      </c>
      <c r="U32" s="269">
        <v>138</v>
      </c>
      <c r="V32" s="269">
        <v>32</v>
      </c>
      <c r="W32" s="269">
        <v>7</v>
      </c>
      <c r="X32" s="269">
        <v>547</v>
      </c>
      <c r="Y32" s="269">
        <v>142</v>
      </c>
      <c r="Z32" s="269">
        <v>2117</v>
      </c>
      <c r="AA32" s="269">
        <v>42</v>
      </c>
      <c r="AB32" s="269">
        <v>56</v>
      </c>
      <c r="AC32" s="269">
        <v>184</v>
      </c>
      <c r="AD32" s="269">
        <v>284</v>
      </c>
      <c r="AE32" s="269">
        <v>1312</v>
      </c>
      <c r="AF32" s="269">
        <v>115</v>
      </c>
      <c r="AG32" s="269">
        <v>3</v>
      </c>
      <c r="AH32" s="269">
        <v>152</v>
      </c>
      <c r="AI32" s="269">
        <v>113</v>
      </c>
      <c r="AJ32" s="269">
        <v>153</v>
      </c>
      <c r="AK32" s="269">
        <v>12</v>
      </c>
      <c r="AL32" s="269">
        <v>53</v>
      </c>
      <c r="AM32" s="269">
        <v>143</v>
      </c>
      <c r="AN32" s="269">
        <v>0</v>
      </c>
      <c r="AO32" s="269">
        <v>25</v>
      </c>
      <c r="AP32" s="270">
        <v>6798</v>
      </c>
      <c r="AQ32" s="269">
        <v>0</v>
      </c>
      <c r="AR32" s="269">
        <v>6714</v>
      </c>
      <c r="AS32" s="269">
        <v>0</v>
      </c>
      <c r="AT32" s="269">
        <v>0</v>
      </c>
      <c r="AU32" s="269">
        <v>0</v>
      </c>
      <c r="AV32" s="269">
        <v>0</v>
      </c>
      <c r="AW32" s="270">
        <v>6714</v>
      </c>
      <c r="AX32" s="269">
        <v>13512</v>
      </c>
      <c r="AY32" s="270">
        <v>368</v>
      </c>
      <c r="AZ32" s="270">
        <v>7082</v>
      </c>
      <c r="BA32" s="269">
        <v>13880</v>
      </c>
      <c r="BB32" s="270">
        <v>-7990</v>
      </c>
      <c r="BC32" s="269">
        <v>-908</v>
      </c>
      <c r="BD32" s="270">
        <v>5890</v>
      </c>
      <c r="BE32" s="271"/>
      <c r="BG32" s="281" t="s">
        <v>474</v>
      </c>
      <c r="BH32" s="283" t="s">
        <v>37</v>
      </c>
      <c r="BI32" s="273">
        <f t="shared" si="0"/>
        <v>13512</v>
      </c>
      <c r="BJ32" s="274">
        <f t="shared" si="1"/>
        <v>7990</v>
      </c>
      <c r="BK32" s="275">
        <f t="shared" si="2"/>
        <v>0.5913262285375962</v>
      </c>
      <c r="BL32" s="276">
        <f t="shared" si="3"/>
        <v>0.4086737714624038</v>
      </c>
      <c r="BM32" s="277"/>
      <c r="BN32" s="281" t="s">
        <v>474</v>
      </c>
      <c r="BO32" s="283" t="s">
        <v>37</v>
      </c>
      <c r="BP32" s="278">
        <f t="shared" si="4"/>
        <v>368</v>
      </c>
      <c r="BQ32" s="279">
        <f t="shared" si="5"/>
        <v>7990</v>
      </c>
      <c r="BR32" s="280">
        <f t="shared" si="6"/>
        <v>-7622</v>
      </c>
      <c r="BS32" s="277"/>
    </row>
    <row r="33" spans="1:71" x14ac:dyDescent="0.2">
      <c r="A33" s="281" t="s">
        <v>475</v>
      </c>
      <c r="B33" s="282" t="s">
        <v>38</v>
      </c>
      <c r="C33" s="269">
        <v>17</v>
      </c>
      <c r="D33" s="269">
        <v>0</v>
      </c>
      <c r="E33" s="269">
        <v>1</v>
      </c>
      <c r="F33" s="269">
        <v>3</v>
      </c>
      <c r="G33" s="269">
        <v>6</v>
      </c>
      <c r="H33" s="269">
        <v>6</v>
      </c>
      <c r="I33" s="269">
        <v>4</v>
      </c>
      <c r="J33" s="269">
        <v>137</v>
      </c>
      <c r="K33" s="269">
        <v>2</v>
      </c>
      <c r="L33" s="269">
        <v>3</v>
      </c>
      <c r="M33" s="269">
        <v>70</v>
      </c>
      <c r="N33" s="269">
        <v>14</v>
      </c>
      <c r="O33" s="269">
        <v>1</v>
      </c>
      <c r="P33" s="269">
        <v>26</v>
      </c>
      <c r="Q33" s="269">
        <v>2</v>
      </c>
      <c r="R33" s="269">
        <v>3</v>
      </c>
      <c r="S33" s="269">
        <v>1</v>
      </c>
      <c r="T33" s="269">
        <v>0</v>
      </c>
      <c r="U33" s="269">
        <v>44</v>
      </c>
      <c r="V33" s="269">
        <v>9</v>
      </c>
      <c r="W33" s="269">
        <v>1</v>
      </c>
      <c r="X33" s="269">
        <v>20</v>
      </c>
      <c r="Y33" s="269">
        <v>39</v>
      </c>
      <c r="Z33" s="269">
        <v>224</v>
      </c>
      <c r="AA33" s="269">
        <v>0</v>
      </c>
      <c r="AB33" s="269">
        <v>2</v>
      </c>
      <c r="AC33" s="269">
        <v>284</v>
      </c>
      <c r="AD33" s="269">
        <v>85</v>
      </c>
      <c r="AE33" s="269">
        <v>215</v>
      </c>
      <c r="AF33" s="269">
        <v>168</v>
      </c>
      <c r="AG33" s="269">
        <v>23</v>
      </c>
      <c r="AH33" s="269">
        <v>12</v>
      </c>
      <c r="AI33" s="269">
        <v>105</v>
      </c>
      <c r="AJ33" s="269">
        <v>438</v>
      </c>
      <c r="AK33" s="269">
        <v>7</v>
      </c>
      <c r="AL33" s="269">
        <v>41</v>
      </c>
      <c r="AM33" s="269">
        <v>154</v>
      </c>
      <c r="AN33" s="269">
        <v>0</v>
      </c>
      <c r="AO33" s="269">
        <v>282</v>
      </c>
      <c r="AP33" s="270">
        <v>2449</v>
      </c>
      <c r="AQ33" s="269">
        <v>15541</v>
      </c>
      <c r="AR33" s="269">
        <v>4490</v>
      </c>
      <c r="AS33" s="269">
        <v>4</v>
      </c>
      <c r="AT33" s="269">
        <v>0</v>
      </c>
      <c r="AU33" s="269">
        <v>471</v>
      </c>
      <c r="AV33" s="269">
        <v>0</v>
      </c>
      <c r="AW33" s="270">
        <v>20506</v>
      </c>
      <c r="AX33" s="269">
        <v>22955</v>
      </c>
      <c r="AY33" s="270">
        <v>50</v>
      </c>
      <c r="AZ33" s="270">
        <v>20556</v>
      </c>
      <c r="BA33" s="269">
        <v>23005</v>
      </c>
      <c r="BB33" s="270">
        <v>-5810</v>
      </c>
      <c r="BC33" s="269">
        <v>14746</v>
      </c>
      <c r="BD33" s="270">
        <v>17195</v>
      </c>
      <c r="BE33" s="271"/>
      <c r="BG33" s="281" t="s">
        <v>475</v>
      </c>
      <c r="BH33" s="283" t="s">
        <v>38</v>
      </c>
      <c r="BI33" s="273">
        <f t="shared" si="0"/>
        <v>22955</v>
      </c>
      <c r="BJ33" s="274">
        <f t="shared" si="1"/>
        <v>5810</v>
      </c>
      <c r="BK33" s="275">
        <f t="shared" si="2"/>
        <v>0.25310389893269442</v>
      </c>
      <c r="BL33" s="276">
        <f t="shared" si="3"/>
        <v>0.74689610106730564</v>
      </c>
      <c r="BM33" s="277"/>
      <c r="BN33" s="281" t="s">
        <v>475</v>
      </c>
      <c r="BO33" s="283" t="s">
        <v>38</v>
      </c>
      <c r="BP33" s="278">
        <f t="shared" si="4"/>
        <v>50</v>
      </c>
      <c r="BQ33" s="279">
        <f t="shared" si="5"/>
        <v>5810</v>
      </c>
      <c r="BR33" s="280">
        <f t="shared" si="6"/>
        <v>-5760</v>
      </c>
      <c r="BS33" s="277"/>
    </row>
    <row r="34" spans="1:71" x14ac:dyDescent="0.2">
      <c r="A34" s="281" t="s">
        <v>476</v>
      </c>
      <c r="B34" s="282" t="s">
        <v>477</v>
      </c>
      <c r="C34" s="269">
        <v>234</v>
      </c>
      <c r="D34" s="269">
        <v>0</v>
      </c>
      <c r="E34" s="269">
        <v>22</v>
      </c>
      <c r="F34" s="269">
        <v>6</v>
      </c>
      <c r="G34" s="269">
        <v>114</v>
      </c>
      <c r="H34" s="269">
        <v>39</v>
      </c>
      <c r="I34" s="269">
        <v>105</v>
      </c>
      <c r="J34" s="269">
        <v>1714</v>
      </c>
      <c r="K34" s="269">
        <v>80</v>
      </c>
      <c r="L34" s="269">
        <v>109</v>
      </c>
      <c r="M34" s="269">
        <v>1386</v>
      </c>
      <c r="N34" s="269">
        <v>250</v>
      </c>
      <c r="O34" s="269">
        <v>15</v>
      </c>
      <c r="P34" s="269">
        <v>166</v>
      </c>
      <c r="Q34" s="269">
        <v>18</v>
      </c>
      <c r="R34" s="269">
        <v>32</v>
      </c>
      <c r="S34" s="269">
        <v>7</v>
      </c>
      <c r="T34" s="269">
        <v>15</v>
      </c>
      <c r="U34" s="269">
        <v>439</v>
      </c>
      <c r="V34" s="269">
        <v>104</v>
      </c>
      <c r="W34" s="269">
        <v>27</v>
      </c>
      <c r="X34" s="269">
        <v>3459</v>
      </c>
      <c r="Y34" s="269">
        <v>299</v>
      </c>
      <c r="Z34" s="269">
        <v>3586</v>
      </c>
      <c r="AA34" s="269">
        <v>23</v>
      </c>
      <c r="AB34" s="269">
        <v>94</v>
      </c>
      <c r="AC34" s="269">
        <v>219</v>
      </c>
      <c r="AD34" s="269">
        <v>168</v>
      </c>
      <c r="AE34" s="269">
        <v>2</v>
      </c>
      <c r="AF34" s="269">
        <v>450</v>
      </c>
      <c r="AG34" s="269">
        <v>9</v>
      </c>
      <c r="AH34" s="269">
        <v>166</v>
      </c>
      <c r="AI34" s="269">
        <v>303</v>
      </c>
      <c r="AJ34" s="269">
        <v>272</v>
      </c>
      <c r="AK34" s="269">
        <v>12</v>
      </c>
      <c r="AL34" s="269">
        <v>81</v>
      </c>
      <c r="AM34" s="269">
        <v>534</v>
      </c>
      <c r="AN34" s="269">
        <v>35</v>
      </c>
      <c r="AO34" s="269">
        <v>884</v>
      </c>
      <c r="AP34" s="270">
        <v>15478</v>
      </c>
      <c r="AQ34" s="269">
        <v>166</v>
      </c>
      <c r="AR34" s="269">
        <v>5418</v>
      </c>
      <c r="AS34" s="269">
        <v>22</v>
      </c>
      <c r="AT34" s="269">
        <v>111</v>
      </c>
      <c r="AU34" s="269">
        <v>80</v>
      </c>
      <c r="AV34" s="269">
        <v>8</v>
      </c>
      <c r="AW34" s="270">
        <v>5805</v>
      </c>
      <c r="AX34" s="269">
        <v>21283</v>
      </c>
      <c r="AY34" s="270">
        <v>5804</v>
      </c>
      <c r="AZ34" s="270">
        <v>11609</v>
      </c>
      <c r="BA34" s="269">
        <v>27087</v>
      </c>
      <c r="BB34" s="270">
        <v>-17200</v>
      </c>
      <c r="BC34" s="269">
        <v>-5591</v>
      </c>
      <c r="BD34" s="270">
        <v>9887</v>
      </c>
      <c r="BE34" s="271"/>
      <c r="BG34" s="281" t="s">
        <v>476</v>
      </c>
      <c r="BH34" s="283" t="s">
        <v>477</v>
      </c>
      <c r="BI34" s="273">
        <f t="shared" si="0"/>
        <v>21283</v>
      </c>
      <c r="BJ34" s="274">
        <f t="shared" si="1"/>
        <v>17200</v>
      </c>
      <c r="BK34" s="275">
        <f t="shared" si="2"/>
        <v>0.80815674481980926</v>
      </c>
      <c r="BL34" s="276">
        <f t="shared" si="3"/>
        <v>0.19184325518019074</v>
      </c>
      <c r="BM34" s="277"/>
      <c r="BN34" s="281" t="s">
        <v>476</v>
      </c>
      <c r="BO34" s="283" t="s">
        <v>477</v>
      </c>
      <c r="BP34" s="278">
        <f t="shared" si="4"/>
        <v>5804</v>
      </c>
      <c r="BQ34" s="279">
        <f t="shared" si="5"/>
        <v>17200</v>
      </c>
      <c r="BR34" s="280">
        <f t="shared" si="6"/>
        <v>-11396</v>
      </c>
      <c r="BS34" s="277"/>
    </row>
    <row r="35" spans="1:71" x14ac:dyDescent="0.2">
      <c r="A35" s="281" t="s">
        <v>478</v>
      </c>
      <c r="B35" s="282" t="s">
        <v>194</v>
      </c>
      <c r="C35" s="269">
        <v>27</v>
      </c>
      <c r="D35" s="269">
        <v>0</v>
      </c>
      <c r="E35" s="269">
        <v>4</v>
      </c>
      <c r="F35" s="269">
        <v>1</v>
      </c>
      <c r="G35" s="269">
        <v>16</v>
      </c>
      <c r="H35" s="269">
        <v>11</v>
      </c>
      <c r="I35" s="269">
        <v>14</v>
      </c>
      <c r="J35" s="269">
        <v>888</v>
      </c>
      <c r="K35" s="269">
        <v>3</v>
      </c>
      <c r="L35" s="269">
        <v>22</v>
      </c>
      <c r="M35" s="269">
        <v>155</v>
      </c>
      <c r="N35" s="269">
        <v>26</v>
      </c>
      <c r="O35" s="269">
        <v>1</v>
      </c>
      <c r="P35" s="269">
        <v>47</v>
      </c>
      <c r="Q35" s="269">
        <v>7</v>
      </c>
      <c r="R35" s="269">
        <v>22</v>
      </c>
      <c r="S35" s="269">
        <v>3</v>
      </c>
      <c r="T35" s="269">
        <v>7</v>
      </c>
      <c r="U35" s="269">
        <v>291</v>
      </c>
      <c r="V35" s="269">
        <v>98</v>
      </c>
      <c r="W35" s="269">
        <v>3</v>
      </c>
      <c r="X35" s="269">
        <v>121</v>
      </c>
      <c r="Y35" s="269">
        <v>95</v>
      </c>
      <c r="Z35" s="269">
        <v>676</v>
      </c>
      <c r="AA35" s="269">
        <v>71</v>
      </c>
      <c r="AB35" s="269">
        <v>21</v>
      </c>
      <c r="AC35" s="269">
        <v>402</v>
      </c>
      <c r="AD35" s="269">
        <v>342</v>
      </c>
      <c r="AE35" s="269">
        <v>12</v>
      </c>
      <c r="AF35" s="269">
        <v>142</v>
      </c>
      <c r="AG35" s="269">
        <v>50</v>
      </c>
      <c r="AH35" s="269">
        <v>222</v>
      </c>
      <c r="AI35" s="269">
        <v>481</v>
      </c>
      <c r="AJ35" s="269">
        <v>250</v>
      </c>
      <c r="AK35" s="269">
        <v>32</v>
      </c>
      <c r="AL35" s="269">
        <v>216</v>
      </c>
      <c r="AM35" s="269">
        <v>394</v>
      </c>
      <c r="AN35" s="269">
        <v>0</v>
      </c>
      <c r="AO35" s="269">
        <v>677</v>
      </c>
      <c r="AP35" s="270">
        <v>5850</v>
      </c>
      <c r="AQ35" s="269">
        <v>71</v>
      </c>
      <c r="AR35" s="269">
        <v>4781</v>
      </c>
      <c r="AS35" s="269">
        <v>2</v>
      </c>
      <c r="AT35" s="269">
        <v>1967</v>
      </c>
      <c r="AU35" s="269">
        <v>879</v>
      </c>
      <c r="AV35" s="269">
        <v>0</v>
      </c>
      <c r="AW35" s="270">
        <v>7700</v>
      </c>
      <c r="AX35" s="269">
        <v>13550</v>
      </c>
      <c r="AY35" s="270">
        <v>223</v>
      </c>
      <c r="AZ35" s="270">
        <v>7923</v>
      </c>
      <c r="BA35" s="269">
        <v>13773</v>
      </c>
      <c r="BB35" s="270">
        <v>-13029</v>
      </c>
      <c r="BC35" s="269">
        <v>-5106</v>
      </c>
      <c r="BD35" s="270">
        <v>744</v>
      </c>
      <c r="BE35" s="271"/>
      <c r="BG35" s="281" t="s">
        <v>478</v>
      </c>
      <c r="BH35" s="283" t="s">
        <v>194</v>
      </c>
      <c r="BI35" s="273">
        <f t="shared" si="0"/>
        <v>13550</v>
      </c>
      <c r="BJ35" s="274">
        <f t="shared" si="1"/>
        <v>13029</v>
      </c>
      <c r="BK35" s="275">
        <f t="shared" si="2"/>
        <v>0.96154981549815499</v>
      </c>
      <c r="BL35" s="276">
        <f t="shared" si="3"/>
        <v>3.8450184501845008E-2</v>
      </c>
      <c r="BM35" s="277"/>
      <c r="BN35" s="281" t="s">
        <v>478</v>
      </c>
      <c r="BO35" s="283" t="s">
        <v>194</v>
      </c>
      <c r="BP35" s="278">
        <f t="shared" si="4"/>
        <v>223</v>
      </c>
      <c r="BQ35" s="279">
        <f t="shared" si="5"/>
        <v>13029</v>
      </c>
      <c r="BR35" s="280">
        <f t="shared" si="6"/>
        <v>-12806</v>
      </c>
      <c r="BS35" s="277"/>
    </row>
    <row r="36" spans="1:71" x14ac:dyDescent="0.2">
      <c r="A36" s="281" t="s">
        <v>479</v>
      </c>
      <c r="B36" s="282" t="s">
        <v>39</v>
      </c>
      <c r="C36" s="269">
        <v>0</v>
      </c>
      <c r="D36" s="269">
        <v>0</v>
      </c>
      <c r="E36" s="269">
        <v>0</v>
      </c>
      <c r="F36" s="269">
        <v>0</v>
      </c>
      <c r="G36" s="269">
        <v>0</v>
      </c>
      <c r="H36" s="269">
        <v>0</v>
      </c>
      <c r="I36" s="269">
        <v>0</v>
      </c>
      <c r="J36" s="269">
        <v>0</v>
      </c>
      <c r="K36" s="269">
        <v>0</v>
      </c>
      <c r="L36" s="269">
        <v>0</v>
      </c>
      <c r="M36" s="269">
        <v>0</v>
      </c>
      <c r="N36" s="269">
        <v>0</v>
      </c>
      <c r="O36" s="269">
        <v>0</v>
      </c>
      <c r="P36" s="269">
        <v>0</v>
      </c>
      <c r="Q36" s="269">
        <v>0</v>
      </c>
      <c r="R36" s="269">
        <v>0</v>
      </c>
      <c r="S36" s="269">
        <v>0</v>
      </c>
      <c r="T36" s="269">
        <v>0</v>
      </c>
      <c r="U36" s="269">
        <v>0</v>
      </c>
      <c r="V36" s="269">
        <v>0</v>
      </c>
      <c r="W36" s="269">
        <v>0</v>
      </c>
      <c r="X36" s="269">
        <v>0</v>
      </c>
      <c r="Y36" s="269">
        <v>0</v>
      </c>
      <c r="Z36" s="269">
        <v>0</v>
      </c>
      <c r="AA36" s="269">
        <v>0</v>
      </c>
      <c r="AB36" s="269">
        <v>0</v>
      </c>
      <c r="AC36" s="269">
        <v>0</v>
      </c>
      <c r="AD36" s="269">
        <v>0</v>
      </c>
      <c r="AE36" s="269">
        <v>0</v>
      </c>
      <c r="AF36" s="269">
        <v>0</v>
      </c>
      <c r="AG36" s="269">
        <v>0</v>
      </c>
      <c r="AH36" s="269">
        <v>0</v>
      </c>
      <c r="AI36" s="269">
        <v>0</v>
      </c>
      <c r="AJ36" s="269">
        <v>0</v>
      </c>
      <c r="AK36" s="269">
        <v>0</v>
      </c>
      <c r="AL36" s="269">
        <v>0</v>
      </c>
      <c r="AM36" s="269">
        <v>0</v>
      </c>
      <c r="AN36" s="269">
        <v>0</v>
      </c>
      <c r="AO36" s="269">
        <v>2209</v>
      </c>
      <c r="AP36" s="270">
        <v>2209</v>
      </c>
      <c r="AQ36" s="269">
        <v>0</v>
      </c>
      <c r="AR36" s="269">
        <v>428</v>
      </c>
      <c r="AS36" s="269">
        <v>4547</v>
      </c>
      <c r="AT36" s="269">
        <v>0</v>
      </c>
      <c r="AU36" s="269">
        <v>0</v>
      </c>
      <c r="AV36" s="269">
        <v>0</v>
      </c>
      <c r="AW36" s="270">
        <v>4975</v>
      </c>
      <c r="AX36" s="269">
        <v>7184</v>
      </c>
      <c r="AY36" s="270">
        <v>0</v>
      </c>
      <c r="AZ36" s="270">
        <v>4975</v>
      </c>
      <c r="BA36" s="269">
        <v>7184</v>
      </c>
      <c r="BB36" s="270">
        <v>0</v>
      </c>
      <c r="BC36" s="269">
        <v>4975</v>
      </c>
      <c r="BD36" s="270">
        <v>7184</v>
      </c>
      <c r="BE36" s="271"/>
      <c r="BG36" s="281" t="s">
        <v>479</v>
      </c>
      <c r="BH36" s="283" t="s">
        <v>39</v>
      </c>
      <c r="BI36" s="273">
        <f t="shared" si="0"/>
        <v>7184</v>
      </c>
      <c r="BJ36" s="274">
        <f t="shared" si="1"/>
        <v>0</v>
      </c>
      <c r="BK36" s="275">
        <f t="shared" si="2"/>
        <v>0</v>
      </c>
      <c r="BL36" s="276">
        <f t="shared" si="3"/>
        <v>1</v>
      </c>
      <c r="BM36" s="277"/>
      <c r="BN36" s="281" t="s">
        <v>479</v>
      </c>
      <c r="BO36" s="283" t="s">
        <v>39</v>
      </c>
      <c r="BP36" s="278">
        <f t="shared" si="4"/>
        <v>0</v>
      </c>
      <c r="BQ36" s="279">
        <f t="shared" si="5"/>
        <v>0</v>
      </c>
      <c r="BR36" s="280">
        <f t="shared" si="6"/>
        <v>0</v>
      </c>
      <c r="BS36" s="277"/>
    </row>
    <row r="37" spans="1:71" x14ac:dyDescent="0.2">
      <c r="A37" s="281" t="s">
        <v>480</v>
      </c>
      <c r="B37" s="282" t="s">
        <v>40</v>
      </c>
      <c r="C37" s="269">
        <v>0</v>
      </c>
      <c r="D37" s="269">
        <v>0</v>
      </c>
      <c r="E37" s="269">
        <v>0</v>
      </c>
      <c r="F37" s="269">
        <v>0</v>
      </c>
      <c r="G37" s="269">
        <v>0</v>
      </c>
      <c r="H37" s="269">
        <v>0</v>
      </c>
      <c r="I37" s="269">
        <v>0</v>
      </c>
      <c r="J37" s="269">
        <v>15</v>
      </c>
      <c r="K37" s="269">
        <v>0</v>
      </c>
      <c r="L37" s="269">
        <v>1</v>
      </c>
      <c r="M37" s="269">
        <v>10</v>
      </c>
      <c r="N37" s="269">
        <v>1</v>
      </c>
      <c r="O37" s="269">
        <v>0</v>
      </c>
      <c r="P37" s="269">
        <v>2</v>
      </c>
      <c r="Q37" s="269">
        <v>0</v>
      </c>
      <c r="R37" s="269">
        <v>0</v>
      </c>
      <c r="S37" s="269">
        <v>0</v>
      </c>
      <c r="T37" s="269">
        <v>1</v>
      </c>
      <c r="U37" s="269">
        <v>21</v>
      </c>
      <c r="V37" s="269">
        <v>6</v>
      </c>
      <c r="W37" s="269">
        <v>0</v>
      </c>
      <c r="X37" s="269">
        <v>3</v>
      </c>
      <c r="Y37" s="269">
        <v>2</v>
      </c>
      <c r="Z37" s="269">
        <v>6</v>
      </c>
      <c r="AA37" s="269">
        <v>0</v>
      </c>
      <c r="AB37" s="269">
        <v>0</v>
      </c>
      <c r="AC37" s="269">
        <v>0</v>
      </c>
      <c r="AD37" s="269">
        <v>1</v>
      </c>
      <c r="AE37" s="269">
        <v>0</v>
      </c>
      <c r="AF37" s="269">
        <v>4</v>
      </c>
      <c r="AG37" s="269">
        <v>3</v>
      </c>
      <c r="AH37" s="269">
        <v>1</v>
      </c>
      <c r="AI37" s="269">
        <v>0</v>
      </c>
      <c r="AJ37" s="269">
        <v>2</v>
      </c>
      <c r="AK37" s="269">
        <v>0</v>
      </c>
      <c r="AL37" s="269">
        <v>1</v>
      </c>
      <c r="AM37" s="269">
        <v>2</v>
      </c>
      <c r="AN37" s="269">
        <v>0</v>
      </c>
      <c r="AO37" s="269">
        <v>1</v>
      </c>
      <c r="AP37" s="270">
        <v>83</v>
      </c>
      <c r="AQ37" s="269">
        <v>0</v>
      </c>
      <c r="AR37" s="269">
        <v>3353</v>
      </c>
      <c r="AS37" s="269">
        <v>4464</v>
      </c>
      <c r="AT37" s="269">
        <v>5382</v>
      </c>
      <c r="AU37" s="269">
        <v>2583</v>
      </c>
      <c r="AV37" s="269">
        <v>0</v>
      </c>
      <c r="AW37" s="270">
        <v>15782</v>
      </c>
      <c r="AX37" s="269">
        <v>15865</v>
      </c>
      <c r="AY37" s="270">
        <v>1932</v>
      </c>
      <c r="AZ37" s="270">
        <v>17714</v>
      </c>
      <c r="BA37" s="269">
        <v>17797</v>
      </c>
      <c r="BB37" s="270">
        <v>-2051</v>
      </c>
      <c r="BC37" s="269">
        <v>15663</v>
      </c>
      <c r="BD37" s="270">
        <v>15746</v>
      </c>
      <c r="BE37" s="271"/>
      <c r="BG37" s="281" t="s">
        <v>480</v>
      </c>
      <c r="BH37" s="283" t="s">
        <v>40</v>
      </c>
      <c r="BI37" s="273">
        <f t="shared" si="0"/>
        <v>15865</v>
      </c>
      <c r="BJ37" s="274">
        <f t="shared" si="1"/>
        <v>2051</v>
      </c>
      <c r="BK37" s="275">
        <f t="shared" si="2"/>
        <v>0.12927828553419476</v>
      </c>
      <c r="BL37" s="276">
        <f t="shared" si="3"/>
        <v>0.87072171446580526</v>
      </c>
      <c r="BM37" s="277"/>
      <c r="BN37" s="281" t="s">
        <v>480</v>
      </c>
      <c r="BO37" s="283" t="s">
        <v>40</v>
      </c>
      <c r="BP37" s="278">
        <f t="shared" si="4"/>
        <v>1932</v>
      </c>
      <c r="BQ37" s="279">
        <f t="shared" si="5"/>
        <v>2051</v>
      </c>
      <c r="BR37" s="280">
        <f t="shared" si="6"/>
        <v>-119</v>
      </c>
      <c r="BS37" s="277"/>
    </row>
    <row r="38" spans="1:71" x14ac:dyDescent="0.2">
      <c r="A38" s="281" t="s">
        <v>481</v>
      </c>
      <c r="B38" s="282" t="s">
        <v>482</v>
      </c>
      <c r="C38" s="269">
        <v>4</v>
      </c>
      <c r="D38" s="269">
        <v>0</v>
      </c>
      <c r="E38" s="269">
        <v>0</v>
      </c>
      <c r="F38" s="269">
        <v>0</v>
      </c>
      <c r="G38" s="269">
        <v>0</v>
      </c>
      <c r="H38" s="269">
        <v>0</v>
      </c>
      <c r="I38" s="269">
        <v>0</v>
      </c>
      <c r="J38" s="269">
        <v>1</v>
      </c>
      <c r="K38" s="269">
        <v>0</v>
      </c>
      <c r="L38" s="269">
        <v>0</v>
      </c>
      <c r="M38" s="269">
        <v>0</v>
      </c>
      <c r="N38" s="269">
        <v>0</v>
      </c>
      <c r="O38" s="269">
        <v>0</v>
      </c>
      <c r="P38" s="269">
        <v>0</v>
      </c>
      <c r="Q38" s="269">
        <v>0</v>
      </c>
      <c r="R38" s="269">
        <v>0</v>
      </c>
      <c r="S38" s="269">
        <v>0</v>
      </c>
      <c r="T38" s="269">
        <v>0</v>
      </c>
      <c r="U38" s="269">
        <v>0</v>
      </c>
      <c r="V38" s="269">
        <v>0</v>
      </c>
      <c r="W38" s="269">
        <v>0</v>
      </c>
      <c r="X38" s="269">
        <v>0</v>
      </c>
      <c r="Y38" s="269">
        <v>0</v>
      </c>
      <c r="Z38" s="269">
        <v>3</v>
      </c>
      <c r="AA38" s="269">
        <v>1</v>
      </c>
      <c r="AB38" s="269">
        <v>0</v>
      </c>
      <c r="AC38" s="269">
        <v>0</v>
      </c>
      <c r="AD38" s="269">
        <v>1</v>
      </c>
      <c r="AE38" s="269">
        <v>0</v>
      </c>
      <c r="AF38" s="269">
        <v>5</v>
      </c>
      <c r="AG38" s="269">
        <v>0</v>
      </c>
      <c r="AH38" s="269">
        <v>0</v>
      </c>
      <c r="AI38" s="269">
        <v>0</v>
      </c>
      <c r="AJ38" s="269">
        <v>464</v>
      </c>
      <c r="AK38" s="269">
        <v>0</v>
      </c>
      <c r="AL38" s="269">
        <v>0</v>
      </c>
      <c r="AM38" s="269">
        <v>1</v>
      </c>
      <c r="AN38" s="269">
        <v>0</v>
      </c>
      <c r="AO38" s="269">
        <v>22</v>
      </c>
      <c r="AP38" s="270">
        <v>502</v>
      </c>
      <c r="AQ38" s="269">
        <v>215</v>
      </c>
      <c r="AR38" s="269">
        <v>7425</v>
      </c>
      <c r="AS38" s="269">
        <v>18168</v>
      </c>
      <c r="AT38" s="269">
        <v>0</v>
      </c>
      <c r="AU38" s="269">
        <v>0</v>
      </c>
      <c r="AV38" s="269">
        <v>0</v>
      </c>
      <c r="AW38" s="270">
        <v>25808</v>
      </c>
      <c r="AX38" s="269">
        <v>26310</v>
      </c>
      <c r="AY38" s="270">
        <v>25</v>
      </c>
      <c r="AZ38" s="270">
        <v>25833</v>
      </c>
      <c r="BA38" s="269">
        <v>26335</v>
      </c>
      <c r="BB38" s="270">
        <v>-4056</v>
      </c>
      <c r="BC38" s="269">
        <v>21777</v>
      </c>
      <c r="BD38" s="270">
        <v>22279</v>
      </c>
      <c r="BE38" s="271"/>
      <c r="BG38" s="281" t="s">
        <v>481</v>
      </c>
      <c r="BH38" s="283" t="s">
        <v>482</v>
      </c>
      <c r="BI38" s="273">
        <f t="shared" si="0"/>
        <v>26310</v>
      </c>
      <c r="BJ38" s="274">
        <f t="shared" si="1"/>
        <v>4056</v>
      </c>
      <c r="BK38" s="275">
        <f t="shared" si="2"/>
        <v>0.15416191562143672</v>
      </c>
      <c r="BL38" s="276">
        <f t="shared" si="3"/>
        <v>0.84583808437856334</v>
      </c>
      <c r="BM38" s="277"/>
      <c r="BN38" s="281" t="s">
        <v>481</v>
      </c>
      <c r="BO38" s="283" t="s">
        <v>482</v>
      </c>
      <c r="BP38" s="278">
        <f t="shared" si="4"/>
        <v>25</v>
      </c>
      <c r="BQ38" s="279">
        <f t="shared" si="5"/>
        <v>4056</v>
      </c>
      <c r="BR38" s="280">
        <f t="shared" si="6"/>
        <v>-4031</v>
      </c>
      <c r="BS38" s="277"/>
    </row>
    <row r="39" spans="1:71" x14ac:dyDescent="0.2">
      <c r="A39" s="281" t="s">
        <v>483</v>
      </c>
      <c r="B39" s="282" t="s">
        <v>484</v>
      </c>
      <c r="C39" s="269">
        <v>1</v>
      </c>
      <c r="D39" s="269">
        <v>0</v>
      </c>
      <c r="E39" s="269">
        <v>9</v>
      </c>
      <c r="F39" s="269">
        <v>1</v>
      </c>
      <c r="G39" s="269">
        <v>3</v>
      </c>
      <c r="H39" s="269">
        <v>1</v>
      </c>
      <c r="I39" s="269">
        <v>2</v>
      </c>
      <c r="J39" s="269">
        <v>111</v>
      </c>
      <c r="K39" s="269">
        <v>0</v>
      </c>
      <c r="L39" s="269">
        <v>2</v>
      </c>
      <c r="M39" s="269">
        <v>8</v>
      </c>
      <c r="N39" s="269">
        <v>8</v>
      </c>
      <c r="O39" s="269">
        <v>0</v>
      </c>
      <c r="P39" s="269">
        <v>6</v>
      </c>
      <c r="Q39" s="269">
        <v>3</v>
      </c>
      <c r="R39" s="269">
        <v>3</v>
      </c>
      <c r="S39" s="269">
        <v>1</v>
      </c>
      <c r="T39" s="269">
        <v>1</v>
      </c>
      <c r="U39" s="269">
        <v>12</v>
      </c>
      <c r="V39" s="269">
        <v>3</v>
      </c>
      <c r="W39" s="269">
        <v>0</v>
      </c>
      <c r="X39" s="269">
        <v>18</v>
      </c>
      <c r="Y39" s="269">
        <v>8</v>
      </c>
      <c r="Z39" s="269">
        <v>41</v>
      </c>
      <c r="AA39" s="269">
        <v>16</v>
      </c>
      <c r="AB39" s="269">
        <v>4</v>
      </c>
      <c r="AC39" s="269">
        <v>3</v>
      </c>
      <c r="AD39" s="269">
        <v>15</v>
      </c>
      <c r="AE39" s="269">
        <v>1</v>
      </c>
      <c r="AF39" s="269">
        <v>14</v>
      </c>
      <c r="AG39" s="269">
        <v>0</v>
      </c>
      <c r="AH39" s="269">
        <v>0</v>
      </c>
      <c r="AI39" s="269">
        <v>33</v>
      </c>
      <c r="AJ39" s="269">
        <v>23</v>
      </c>
      <c r="AK39" s="269">
        <v>0</v>
      </c>
      <c r="AL39" s="269">
        <v>17</v>
      </c>
      <c r="AM39" s="269">
        <v>53</v>
      </c>
      <c r="AN39" s="269">
        <v>0</v>
      </c>
      <c r="AO39" s="269">
        <v>43</v>
      </c>
      <c r="AP39" s="270">
        <v>464</v>
      </c>
      <c r="AQ39" s="269">
        <v>0</v>
      </c>
      <c r="AR39" s="269">
        <v>1467</v>
      </c>
      <c r="AS39" s="269">
        <v>0</v>
      </c>
      <c r="AT39" s="269">
        <v>0</v>
      </c>
      <c r="AU39" s="269">
        <v>0</v>
      </c>
      <c r="AV39" s="269">
        <v>0</v>
      </c>
      <c r="AW39" s="270">
        <v>1467</v>
      </c>
      <c r="AX39" s="269">
        <v>1931</v>
      </c>
      <c r="AY39" s="270">
        <v>3</v>
      </c>
      <c r="AZ39" s="270">
        <v>1470</v>
      </c>
      <c r="BA39" s="269">
        <v>1934</v>
      </c>
      <c r="BB39" s="270">
        <v>-1479</v>
      </c>
      <c r="BC39" s="269">
        <v>-9</v>
      </c>
      <c r="BD39" s="270">
        <v>455</v>
      </c>
      <c r="BE39" s="271"/>
      <c r="BG39" s="281" t="s">
        <v>483</v>
      </c>
      <c r="BH39" s="283" t="s">
        <v>484</v>
      </c>
      <c r="BI39" s="273">
        <f t="shared" si="0"/>
        <v>1931</v>
      </c>
      <c r="BJ39" s="274">
        <f t="shared" si="1"/>
        <v>1479</v>
      </c>
      <c r="BK39" s="275">
        <f t="shared" si="2"/>
        <v>0.76592439150699121</v>
      </c>
      <c r="BL39" s="276">
        <f t="shared" si="3"/>
        <v>0.23407560849300879</v>
      </c>
      <c r="BM39" s="277"/>
      <c r="BN39" s="281" t="s">
        <v>483</v>
      </c>
      <c r="BO39" s="283" t="s">
        <v>484</v>
      </c>
      <c r="BP39" s="278">
        <f t="shared" si="4"/>
        <v>3</v>
      </c>
      <c r="BQ39" s="279">
        <f t="shared" si="5"/>
        <v>1479</v>
      </c>
      <c r="BR39" s="280">
        <f t="shared" si="6"/>
        <v>-1476</v>
      </c>
      <c r="BS39" s="277"/>
    </row>
    <row r="40" spans="1:71" x14ac:dyDescent="0.2">
      <c r="A40" s="281" t="s">
        <v>485</v>
      </c>
      <c r="B40" s="282" t="s">
        <v>41</v>
      </c>
      <c r="C40" s="269">
        <v>156</v>
      </c>
      <c r="D40" s="269">
        <v>0</v>
      </c>
      <c r="E40" s="269">
        <v>11</v>
      </c>
      <c r="F40" s="269">
        <v>16</v>
      </c>
      <c r="G40" s="269">
        <v>119</v>
      </c>
      <c r="H40" s="269">
        <v>71</v>
      </c>
      <c r="I40" s="269">
        <v>54</v>
      </c>
      <c r="J40" s="269">
        <v>3535</v>
      </c>
      <c r="K40" s="269">
        <v>18</v>
      </c>
      <c r="L40" s="269">
        <v>236</v>
      </c>
      <c r="M40" s="269">
        <v>1619</v>
      </c>
      <c r="N40" s="269">
        <v>144</v>
      </c>
      <c r="O40" s="269">
        <v>7</v>
      </c>
      <c r="P40" s="269">
        <v>208</v>
      </c>
      <c r="Q40" s="269">
        <v>43</v>
      </c>
      <c r="R40" s="269">
        <v>67</v>
      </c>
      <c r="S40" s="269">
        <v>13</v>
      </c>
      <c r="T40" s="269">
        <v>37</v>
      </c>
      <c r="U40" s="269">
        <v>872</v>
      </c>
      <c r="V40" s="269">
        <v>176</v>
      </c>
      <c r="W40" s="269">
        <v>44</v>
      </c>
      <c r="X40" s="269">
        <v>779</v>
      </c>
      <c r="Y40" s="269">
        <v>1085</v>
      </c>
      <c r="Z40" s="269">
        <v>7536</v>
      </c>
      <c r="AA40" s="269">
        <v>238</v>
      </c>
      <c r="AB40" s="269">
        <v>133</v>
      </c>
      <c r="AC40" s="269">
        <v>898</v>
      </c>
      <c r="AD40" s="269">
        <v>683</v>
      </c>
      <c r="AE40" s="269">
        <v>155</v>
      </c>
      <c r="AF40" s="269">
        <v>837</v>
      </c>
      <c r="AG40" s="269">
        <v>173</v>
      </c>
      <c r="AH40" s="269">
        <v>663</v>
      </c>
      <c r="AI40" s="269">
        <v>1142</v>
      </c>
      <c r="AJ40" s="269">
        <v>1030</v>
      </c>
      <c r="AK40" s="269">
        <v>37</v>
      </c>
      <c r="AL40" s="269">
        <v>1130</v>
      </c>
      <c r="AM40" s="269">
        <v>578</v>
      </c>
      <c r="AN40" s="269">
        <v>0</v>
      </c>
      <c r="AO40" s="269">
        <v>357</v>
      </c>
      <c r="AP40" s="270">
        <v>24900</v>
      </c>
      <c r="AQ40" s="269">
        <v>231</v>
      </c>
      <c r="AR40" s="269">
        <v>3999</v>
      </c>
      <c r="AS40" s="269">
        <v>0</v>
      </c>
      <c r="AT40" s="269">
        <v>328</v>
      </c>
      <c r="AU40" s="269">
        <v>246</v>
      </c>
      <c r="AV40" s="269">
        <v>0</v>
      </c>
      <c r="AW40" s="270">
        <v>4804</v>
      </c>
      <c r="AX40" s="269">
        <v>29704</v>
      </c>
      <c r="AY40" s="270">
        <v>433</v>
      </c>
      <c r="AZ40" s="270">
        <v>5237</v>
      </c>
      <c r="BA40" s="269">
        <v>30137</v>
      </c>
      <c r="BB40" s="270">
        <v>-21476</v>
      </c>
      <c r="BC40" s="269">
        <v>-16239</v>
      </c>
      <c r="BD40" s="270">
        <v>8661</v>
      </c>
      <c r="BE40" s="271"/>
      <c r="BG40" s="281" t="s">
        <v>485</v>
      </c>
      <c r="BH40" s="283" t="s">
        <v>41</v>
      </c>
      <c r="BI40" s="273">
        <f t="shared" si="0"/>
        <v>29704</v>
      </c>
      <c r="BJ40" s="274">
        <f t="shared" si="1"/>
        <v>21476</v>
      </c>
      <c r="BK40" s="275">
        <f t="shared" si="2"/>
        <v>0.72300026932399675</v>
      </c>
      <c r="BL40" s="276">
        <f t="shared" si="3"/>
        <v>0.27699973067600325</v>
      </c>
      <c r="BM40" s="277"/>
      <c r="BN40" s="281" t="s">
        <v>485</v>
      </c>
      <c r="BO40" s="283" t="s">
        <v>41</v>
      </c>
      <c r="BP40" s="278">
        <f t="shared" si="4"/>
        <v>433</v>
      </c>
      <c r="BQ40" s="279">
        <f t="shared" si="5"/>
        <v>21476</v>
      </c>
      <c r="BR40" s="280">
        <f t="shared" si="6"/>
        <v>-21043</v>
      </c>
      <c r="BS40" s="277"/>
    </row>
    <row r="41" spans="1:71" x14ac:dyDescent="0.2">
      <c r="A41" s="286">
        <v>37</v>
      </c>
      <c r="B41" s="282" t="s">
        <v>42</v>
      </c>
      <c r="C41" s="269">
        <v>1</v>
      </c>
      <c r="D41" s="269">
        <v>0</v>
      </c>
      <c r="E41" s="269">
        <v>1</v>
      </c>
      <c r="F41" s="269">
        <v>0</v>
      </c>
      <c r="G41" s="269">
        <v>0</v>
      </c>
      <c r="H41" s="269">
        <v>0</v>
      </c>
      <c r="I41" s="269">
        <v>0</v>
      </c>
      <c r="J41" s="269">
        <v>7</v>
      </c>
      <c r="K41" s="269">
        <v>0</v>
      </c>
      <c r="L41" s="269">
        <v>0</v>
      </c>
      <c r="M41" s="269">
        <v>2</v>
      </c>
      <c r="N41" s="269">
        <v>1</v>
      </c>
      <c r="O41" s="269">
        <v>0</v>
      </c>
      <c r="P41" s="269">
        <v>0</v>
      </c>
      <c r="Q41" s="269">
        <v>0</v>
      </c>
      <c r="R41" s="269">
        <v>0</v>
      </c>
      <c r="S41" s="269">
        <v>0</v>
      </c>
      <c r="T41" s="269">
        <v>0</v>
      </c>
      <c r="U41" s="269">
        <v>2</v>
      </c>
      <c r="V41" s="269">
        <v>0</v>
      </c>
      <c r="W41" s="269">
        <v>0</v>
      </c>
      <c r="X41" s="269">
        <v>20</v>
      </c>
      <c r="Y41" s="269">
        <v>3</v>
      </c>
      <c r="Z41" s="269">
        <v>8</v>
      </c>
      <c r="AA41" s="269">
        <v>0</v>
      </c>
      <c r="AB41" s="269">
        <v>0</v>
      </c>
      <c r="AC41" s="269">
        <v>9</v>
      </c>
      <c r="AD41" s="269">
        <v>1</v>
      </c>
      <c r="AE41" s="269">
        <v>6</v>
      </c>
      <c r="AF41" s="269">
        <v>4</v>
      </c>
      <c r="AG41" s="269">
        <v>1</v>
      </c>
      <c r="AH41" s="269">
        <v>4</v>
      </c>
      <c r="AI41" s="269">
        <v>50</v>
      </c>
      <c r="AJ41" s="269">
        <v>284</v>
      </c>
      <c r="AK41" s="269">
        <v>1</v>
      </c>
      <c r="AL41" s="269">
        <v>7</v>
      </c>
      <c r="AM41" s="269">
        <v>323</v>
      </c>
      <c r="AN41" s="269">
        <v>0</v>
      </c>
      <c r="AO41" s="269">
        <v>14</v>
      </c>
      <c r="AP41" s="270">
        <v>749</v>
      </c>
      <c r="AQ41" s="269">
        <v>4072</v>
      </c>
      <c r="AR41" s="269">
        <v>12638</v>
      </c>
      <c r="AS41" s="269">
        <v>0</v>
      </c>
      <c r="AT41" s="269">
        <v>0</v>
      </c>
      <c r="AU41" s="269">
        <v>0</v>
      </c>
      <c r="AV41" s="269">
        <v>0</v>
      </c>
      <c r="AW41" s="270">
        <v>16710</v>
      </c>
      <c r="AX41" s="269">
        <v>17459</v>
      </c>
      <c r="AY41" s="270">
        <v>8908</v>
      </c>
      <c r="AZ41" s="270">
        <v>25618</v>
      </c>
      <c r="BA41" s="269">
        <v>26367</v>
      </c>
      <c r="BB41" s="270">
        <v>-8802</v>
      </c>
      <c r="BC41" s="269">
        <v>16816</v>
      </c>
      <c r="BD41" s="270">
        <v>17565</v>
      </c>
      <c r="BE41" s="271"/>
      <c r="BG41" s="286">
        <v>37</v>
      </c>
      <c r="BH41" s="283" t="s">
        <v>42</v>
      </c>
      <c r="BI41" s="273">
        <f t="shared" si="0"/>
        <v>17459</v>
      </c>
      <c r="BJ41" s="274">
        <f t="shared" si="1"/>
        <v>8802</v>
      </c>
      <c r="BK41" s="275">
        <f t="shared" si="2"/>
        <v>0.50415258605876623</v>
      </c>
      <c r="BL41" s="276">
        <f t="shared" si="3"/>
        <v>0.49584741394123377</v>
      </c>
      <c r="BM41" s="277"/>
      <c r="BN41" s="286">
        <v>37</v>
      </c>
      <c r="BO41" s="283" t="s">
        <v>42</v>
      </c>
      <c r="BP41" s="278">
        <f t="shared" si="4"/>
        <v>8908</v>
      </c>
      <c r="BQ41" s="279">
        <f t="shared" si="5"/>
        <v>8802</v>
      </c>
      <c r="BR41" s="280">
        <f t="shared" si="6"/>
        <v>106</v>
      </c>
      <c r="BS41" s="277"/>
    </row>
    <row r="42" spans="1:71" x14ac:dyDescent="0.2">
      <c r="A42" s="287">
        <v>38</v>
      </c>
      <c r="B42" s="268" t="s">
        <v>283</v>
      </c>
      <c r="C42" s="269">
        <v>10</v>
      </c>
      <c r="D42" s="269">
        <v>0</v>
      </c>
      <c r="E42" s="269">
        <v>1</v>
      </c>
      <c r="F42" s="269">
        <v>0</v>
      </c>
      <c r="G42" s="269">
        <v>5</v>
      </c>
      <c r="H42" s="269">
        <v>3</v>
      </c>
      <c r="I42" s="269">
        <v>3</v>
      </c>
      <c r="J42" s="269">
        <v>74</v>
      </c>
      <c r="K42" s="269">
        <v>0</v>
      </c>
      <c r="L42" s="269">
        <v>1</v>
      </c>
      <c r="M42" s="269">
        <v>59</v>
      </c>
      <c r="N42" s="269">
        <v>4</v>
      </c>
      <c r="O42" s="269">
        <v>0</v>
      </c>
      <c r="P42" s="269">
        <v>6</v>
      </c>
      <c r="Q42" s="269">
        <v>1</v>
      </c>
      <c r="R42" s="269">
        <v>3</v>
      </c>
      <c r="S42" s="269">
        <v>1</v>
      </c>
      <c r="T42" s="269">
        <v>1</v>
      </c>
      <c r="U42" s="269">
        <v>37</v>
      </c>
      <c r="V42" s="269">
        <v>7</v>
      </c>
      <c r="W42" s="269">
        <v>1</v>
      </c>
      <c r="X42" s="269">
        <v>50</v>
      </c>
      <c r="Y42" s="269">
        <v>15</v>
      </c>
      <c r="Z42" s="269">
        <v>4</v>
      </c>
      <c r="AA42" s="269">
        <v>3</v>
      </c>
      <c r="AB42" s="269">
        <v>10</v>
      </c>
      <c r="AC42" s="269">
        <v>37</v>
      </c>
      <c r="AD42" s="269">
        <v>34</v>
      </c>
      <c r="AE42" s="269">
        <v>1</v>
      </c>
      <c r="AF42" s="269">
        <v>29</v>
      </c>
      <c r="AG42" s="269">
        <v>0</v>
      </c>
      <c r="AH42" s="269">
        <v>32</v>
      </c>
      <c r="AI42" s="269">
        <v>97</v>
      </c>
      <c r="AJ42" s="269">
        <v>59</v>
      </c>
      <c r="AK42" s="269">
        <v>4</v>
      </c>
      <c r="AL42" s="269">
        <v>22</v>
      </c>
      <c r="AM42" s="269">
        <v>51</v>
      </c>
      <c r="AN42" s="269">
        <v>0</v>
      </c>
      <c r="AO42" s="269">
        <v>4</v>
      </c>
      <c r="AP42" s="270">
        <v>669</v>
      </c>
      <c r="AQ42" s="269">
        <v>0</v>
      </c>
      <c r="AR42" s="269">
        <v>0</v>
      </c>
      <c r="AS42" s="269">
        <v>0</v>
      </c>
      <c r="AT42" s="269">
        <v>0</v>
      </c>
      <c r="AU42" s="269">
        <v>0</v>
      </c>
      <c r="AV42" s="269">
        <v>0</v>
      </c>
      <c r="AW42" s="270">
        <v>0</v>
      </c>
      <c r="AX42" s="269">
        <v>669</v>
      </c>
      <c r="AY42" s="270">
        <v>0</v>
      </c>
      <c r="AZ42" s="270">
        <v>0</v>
      </c>
      <c r="BA42" s="269">
        <v>669</v>
      </c>
      <c r="BB42" s="270">
        <v>0</v>
      </c>
      <c r="BC42" s="269">
        <v>0</v>
      </c>
      <c r="BD42" s="270">
        <v>669</v>
      </c>
      <c r="BE42" s="271"/>
      <c r="BG42" s="287">
        <v>38</v>
      </c>
      <c r="BH42" s="272" t="s">
        <v>283</v>
      </c>
      <c r="BI42" s="273">
        <f t="shared" si="0"/>
        <v>669</v>
      </c>
      <c r="BJ42" s="274">
        <f t="shared" si="1"/>
        <v>0</v>
      </c>
      <c r="BK42" s="275">
        <f t="shared" si="2"/>
        <v>0</v>
      </c>
      <c r="BL42" s="276">
        <f t="shared" si="3"/>
        <v>1</v>
      </c>
      <c r="BM42" s="277"/>
      <c r="BN42" s="287">
        <v>38</v>
      </c>
      <c r="BO42" s="272" t="s">
        <v>283</v>
      </c>
      <c r="BP42" s="278">
        <f t="shared" si="4"/>
        <v>0</v>
      </c>
      <c r="BQ42" s="279">
        <f t="shared" si="5"/>
        <v>0</v>
      </c>
      <c r="BR42" s="280">
        <f t="shared" si="6"/>
        <v>0</v>
      </c>
      <c r="BS42" s="277"/>
    </row>
    <row r="43" spans="1:71" x14ac:dyDescent="0.2">
      <c r="A43" s="287">
        <v>39</v>
      </c>
      <c r="B43" s="268" t="s">
        <v>284</v>
      </c>
      <c r="C43" s="269">
        <v>32</v>
      </c>
      <c r="D43" s="269">
        <v>0</v>
      </c>
      <c r="E43" s="269">
        <v>11</v>
      </c>
      <c r="F43" s="269">
        <v>5</v>
      </c>
      <c r="G43" s="269">
        <v>31</v>
      </c>
      <c r="H43" s="269">
        <v>9</v>
      </c>
      <c r="I43" s="269">
        <v>12</v>
      </c>
      <c r="J43" s="269">
        <v>145</v>
      </c>
      <c r="K43" s="269">
        <v>2</v>
      </c>
      <c r="L43" s="269">
        <v>11</v>
      </c>
      <c r="M43" s="269">
        <v>282</v>
      </c>
      <c r="N43" s="269">
        <v>54</v>
      </c>
      <c r="O43" s="269">
        <v>3</v>
      </c>
      <c r="P43" s="269">
        <v>34</v>
      </c>
      <c r="Q43" s="269">
        <v>10</v>
      </c>
      <c r="R43" s="269">
        <v>15</v>
      </c>
      <c r="S43" s="269">
        <v>2</v>
      </c>
      <c r="T43" s="269">
        <v>1</v>
      </c>
      <c r="U43" s="269">
        <v>78</v>
      </c>
      <c r="V43" s="269">
        <v>12</v>
      </c>
      <c r="W43" s="269">
        <v>4</v>
      </c>
      <c r="X43" s="269">
        <v>82</v>
      </c>
      <c r="Y43" s="269">
        <v>177</v>
      </c>
      <c r="Z43" s="269">
        <v>354</v>
      </c>
      <c r="AA43" s="269">
        <v>18</v>
      </c>
      <c r="AB43" s="269">
        <v>55</v>
      </c>
      <c r="AC43" s="269">
        <v>97</v>
      </c>
      <c r="AD43" s="269">
        <v>50</v>
      </c>
      <c r="AE43" s="269">
        <v>12</v>
      </c>
      <c r="AF43" s="269">
        <v>132</v>
      </c>
      <c r="AG43" s="269">
        <v>1</v>
      </c>
      <c r="AH43" s="269">
        <v>28</v>
      </c>
      <c r="AI43" s="269">
        <v>227</v>
      </c>
      <c r="AJ43" s="269">
        <v>98</v>
      </c>
      <c r="AK43" s="269">
        <v>4</v>
      </c>
      <c r="AL43" s="269">
        <v>39</v>
      </c>
      <c r="AM43" s="269">
        <v>69</v>
      </c>
      <c r="AN43" s="269">
        <v>2</v>
      </c>
      <c r="AO43" s="269">
        <v>3</v>
      </c>
      <c r="AP43" s="270">
        <v>2201</v>
      </c>
      <c r="AQ43" s="269">
        <v>0</v>
      </c>
      <c r="AR43" s="269">
        <v>9416</v>
      </c>
      <c r="AS43" s="269">
        <v>0</v>
      </c>
      <c r="AT43" s="269">
        <v>0</v>
      </c>
      <c r="AU43" s="269">
        <v>0</v>
      </c>
      <c r="AV43" s="269">
        <v>0</v>
      </c>
      <c r="AW43" s="270">
        <v>9416</v>
      </c>
      <c r="AX43" s="269">
        <v>11617</v>
      </c>
      <c r="AY43" s="270">
        <v>26</v>
      </c>
      <c r="AZ43" s="270">
        <v>9442</v>
      </c>
      <c r="BA43" s="269">
        <v>11643</v>
      </c>
      <c r="BB43" s="270">
        <v>0</v>
      </c>
      <c r="BC43" s="269">
        <v>9442</v>
      </c>
      <c r="BD43" s="270">
        <v>11643</v>
      </c>
      <c r="BE43" s="271"/>
      <c r="BG43" s="287">
        <v>39</v>
      </c>
      <c r="BH43" s="272" t="s">
        <v>284</v>
      </c>
      <c r="BI43" s="273">
        <f t="shared" si="0"/>
        <v>11617</v>
      </c>
      <c r="BJ43" s="274">
        <f t="shared" si="1"/>
        <v>0</v>
      </c>
      <c r="BK43" s="275">
        <f t="shared" si="2"/>
        <v>0</v>
      </c>
      <c r="BL43" s="276">
        <f t="shared" si="3"/>
        <v>1</v>
      </c>
      <c r="BM43" s="277"/>
      <c r="BN43" s="287">
        <v>39</v>
      </c>
      <c r="BO43" s="272" t="s">
        <v>284</v>
      </c>
      <c r="BP43" s="278">
        <f t="shared" si="4"/>
        <v>26</v>
      </c>
      <c r="BQ43" s="279">
        <f t="shared" si="5"/>
        <v>0</v>
      </c>
      <c r="BR43" s="280">
        <f t="shared" si="6"/>
        <v>26</v>
      </c>
      <c r="BS43" s="277"/>
    </row>
    <row r="44" spans="1:71" x14ac:dyDescent="0.2">
      <c r="A44" s="288">
        <v>40</v>
      </c>
      <c r="B44" s="289" t="s">
        <v>43</v>
      </c>
      <c r="C44" s="290">
        <v>4298</v>
      </c>
      <c r="D44" s="290">
        <v>2</v>
      </c>
      <c r="E44" s="290">
        <v>489</v>
      </c>
      <c r="F44" s="290">
        <v>98</v>
      </c>
      <c r="G44" s="290">
        <v>2749</v>
      </c>
      <c r="H44" s="290">
        <v>1409</v>
      </c>
      <c r="I44" s="290">
        <v>1963</v>
      </c>
      <c r="J44" s="290">
        <v>53981</v>
      </c>
      <c r="K44" s="290">
        <v>2925</v>
      </c>
      <c r="L44" s="290">
        <v>4281</v>
      </c>
      <c r="M44" s="290">
        <v>15931</v>
      </c>
      <c r="N44" s="290">
        <v>11002</v>
      </c>
      <c r="O44" s="290">
        <v>442</v>
      </c>
      <c r="P44" s="290">
        <v>4520</v>
      </c>
      <c r="Q44" s="290">
        <v>666</v>
      </c>
      <c r="R44" s="290">
        <v>1200</v>
      </c>
      <c r="S44" s="290">
        <v>286</v>
      </c>
      <c r="T44" s="290">
        <v>554</v>
      </c>
      <c r="U44" s="290">
        <v>15508</v>
      </c>
      <c r="V44" s="290">
        <v>3413</v>
      </c>
      <c r="W44" s="290">
        <v>1492</v>
      </c>
      <c r="X44" s="290">
        <v>15182</v>
      </c>
      <c r="Y44" s="290">
        <v>6111</v>
      </c>
      <c r="Z44" s="290">
        <v>71554</v>
      </c>
      <c r="AA44" s="290">
        <v>891</v>
      </c>
      <c r="AB44" s="290">
        <v>706</v>
      </c>
      <c r="AC44" s="290">
        <v>2899</v>
      </c>
      <c r="AD44" s="290">
        <v>1924</v>
      </c>
      <c r="AE44" s="290">
        <v>1941</v>
      </c>
      <c r="AF44" s="290">
        <v>2806</v>
      </c>
      <c r="AG44" s="290">
        <v>304</v>
      </c>
      <c r="AH44" s="290">
        <v>2064</v>
      </c>
      <c r="AI44" s="290">
        <v>4400</v>
      </c>
      <c r="AJ44" s="290">
        <v>9912</v>
      </c>
      <c r="AK44" s="290">
        <v>186</v>
      </c>
      <c r="AL44" s="290">
        <v>3354</v>
      </c>
      <c r="AM44" s="290">
        <v>8384</v>
      </c>
      <c r="AN44" s="290">
        <v>669</v>
      </c>
      <c r="AO44" s="290">
        <v>7957</v>
      </c>
      <c r="AP44" s="291">
        <v>268453</v>
      </c>
      <c r="AQ44" s="290">
        <v>21624</v>
      </c>
      <c r="AR44" s="290">
        <v>104099</v>
      </c>
      <c r="AS44" s="290">
        <v>27408</v>
      </c>
      <c r="AT44" s="290">
        <v>22367</v>
      </c>
      <c r="AU44" s="290">
        <v>10653</v>
      </c>
      <c r="AV44" s="290">
        <v>3395</v>
      </c>
      <c r="AW44" s="291">
        <v>189546</v>
      </c>
      <c r="AX44" s="290">
        <v>457999</v>
      </c>
      <c r="AY44" s="291">
        <v>305052</v>
      </c>
      <c r="AZ44" s="291">
        <v>494598</v>
      </c>
      <c r="BA44" s="290">
        <v>763051</v>
      </c>
      <c r="BB44" s="291">
        <v>-285907</v>
      </c>
      <c r="BC44" s="290">
        <v>208691</v>
      </c>
      <c r="BD44" s="291">
        <v>477144</v>
      </c>
      <c r="BE44" s="271"/>
      <c r="BG44" s="288">
        <v>40</v>
      </c>
      <c r="BH44" s="292" t="s">
        <v>43</v>
      </c>
      <c r="BI44" s="293">
        <f t="shared" si="0"/>
        <v>457999</v>
      </c>
      <c r="BJ44" s="294">
        <f t="shared" si="1"/>
        <v>285907</v>
      </c>
      <c r="BK44" s="295">
        <f t="shared" si="2"/>
        <v>0.62425245469968271</v>
      </c>
      <c r="BL44" s="296">
        <f t="shared" si="3"/>
        <v>0.37574754530031729</v>
      </c>
      <c r="BM44" s="277"/>
      <c r="BN44" s="288">
        <v>40</v>
      </c>
      <c r="BO44" s="292" t="s">
        <v>43</v>
      </c>
      <c r="BP44" s="297">
        <f t="shared" si="4"/>
        <v>305052</v>
      </c>
      <c r="BQ44" s="298">
        <f t="shared" si="5"/>
        <v>285907</v>
      </c>
      <c r="BR44" s="299">
        <f t="shared" si="6"/>
        <v>19145</v>
      </c>
    </row>
    <row r="45" spans="1:71" x14ac:dyDescent="0.2">
      <c r="A45" s="300">
        <v>41</v>
      </c>
      <c r="B45" s="301" t="s">
        <v>52</v>
      </c>
      <c r="C45" s="302">
        <v>28</v>
      </c>
      <c r="D45" s="302">
        <v>0</v>
      </c>
      <c r="E45" s="302">
        <v>30</v>
      </c>
      <c r="F45" s="302">
        <v>21</v>
      </c>
      <c r="G45" s="302">
        <v>47</v>
      </c>
      <c r="H45" s="302">
        <v>28</v>
      </c>
      <c r="I45" s="302">
        <v>55</v>
      </c>
      <c r="J45" s="302">
        <v>1010</v>
      </c>
      <c r="K45" s="302">
        <v>40</v>
      </c>
      <c r="L45" s="302">
        <v>115</v>
      </c>
      <c r="M45" s="302">
        <v>520</v>
      </c>
      <c r="N45" s="302">
        <v>143</v>
      </c>
      <c r="O45" s="302">
        <v>3</v>
      </c>
      <c r="P45" s="302">
        <v>120</v>
      </c>
      <c r="Q45" s="302">
        <v>18</v>
      </c>
      <c r="R45" s="302">
        <v>27</v>
      </c>
      <c r="S45" s="302">
        <v>8</v>
      </c>
      <c r="T45" s="302">
        <v>10</v>
      </c>
      <c r="U45" s="302">
        <v>357</v>
      </c>
      <c r="V45" s="302">
        <v>93</v>
      </c>
      <c r="W45" s="302">
        <v>13</v>
      </c>
      <c r="X45" s="302">
        <v>488</v>
      </c>
      <c r="Y45" s="302">
        <v>243</v>
      </c>
      <c r="Z45" s="302">
        <v>948</v>
      </c>
      <c r="AA45" s="302">
        <v>25</v>
      </c>
      <c r="AB45" s="302">
        <v>56</v>
      </c>
      <c r="AC45" s="302">
        <v>246</v>
      </c>
      <c r="AD45" s="302">
        <v>181</v>
      </c>
      <c r="AE45" s="302">
        <v>19</v>
      </c>
      <c r="AF45" s="302">
        <v>211</v>
      </c>
      <c r="AG45" s="302">
        <v>17</v>
      </c>
      <c r="AH45" s="302">
        <v>76</v>
      </c>
      <c r="AI45" s="302">
        <v>153</v>
      </c>
      <c r="AJ45" s="302">
        <v>182</v>
      </c>
      <c r="AK45" s="302">
        <v>17</v>
      </c>
      <c r="AL45" s="302">
        <v>131</v>
      </c>
      <c r="AM45" s="302">
        <v>368</v>
      </c>
      <c r="AN45" s="302">
        <v>0</v>
      </c>
      <c r="AO45" s="302">
        <v>36</v>
      </c>
      <c r="AP45" s="303">
        <v>6083</v>
      </c>
      <c r="AQ45" s="269"/>
      <c r="AR45" s="269"/>
      <c r="AS45" s="269"/>
      <c r="AT45" s="269"/>
      <c r="AU45" s="269"/>
      <c r="AV45" s="269"/>
      <c r="AW45" s="269"/>
      <c r="AX45" s="269"/>
      <c r="AY45" s="269"/>
      <c r="AZ45" s="269"/>
      <c r="BA45" s="269"/>
      <c r="BB45" s="269"/>
      <c r="BC45" s="269"/>
      <c r="BD45" s="269"/>
      <c r="BE45" s="271"/>
      <c r="BG45" s="56" t="s">
        <v>486</v>
      </c>
      <c r="BI45" s="274"/>
      <c r="BJ45" s="274"/>
      <c r="BN45" s="56" t="s">
        <v>486</v>
      </c>
    </row>
    <row r="46" spans="1:71" x14ac:dyDescent="0.2">
      <c r="A46" s="286">
        <v>42</v>
      </c>
      <c r="B46" s="282" t="s">
        <v>53</v>
      </c>
      <c r="C46" s="269">
        <v>944</v>
      </c>
      <c r="D46" s="269">
        <v>2</v>
      </c>
      <c r="E46" s="269">
        <v>194</v>
      </c>
      <c r="F46" s="269">
        <v>94</v>
      </c>
      <c r="G46" s="269">
        <v>585</v>
      </c>
      <c r="H46" s="269">
        <v>571</v>
      </c>
      <c r="I46" s="269">
        <v>497</v>
      </c>
      <c r="J46" s="269">
        <v>7548</v>
      </c>
      <c r="K46" s="269">
        <v>139</v>
      </c>
      <c r="L46" s="269">
        <v>1376</v>
      </c>
      <c r="M46" s="269">
        <v>6557</v>
      </c>
      <c r="N46" s="269">
        <v>845</v>
      </c>
      <c r="O46" s="269">
        <v>57</v>
      </c>
      <c r="P46" s="269">
        <v>2302</v>
      </c>
      <c r="Q46" s="269">
        <v>228</v>
      </c>
      <c r="R46" s="269">
        <v>473</v>
      </c>
      <c r="S46" s="269">
        <v>99</v>
      </c>
      <c r="T46" s="269">
        <v>169</v>
      </c>
      <c r="U46" s="269">
        <v>4683</v>
      </c>
      <c r="V46" s="269">
        <v>883</v>
      </c>
      <c r="W46" s="269">
        <v>239</v>
      </c>
      <c r="X46" s="269">
        <v>6470</v>
      </c>
      <c r="Y46" s="269">
        <v>3912</v>
      </c>
      <c r="Z46" s="269">
        <v>7842</v>
      </c>
      <c r="AA46" s="269">
        <v>248</v>
      </c>
      <c r="AB46" s="269">
        <v>1086</v>
      </c>
      <c r="AC46" s="269">
        <v>4434</v>
      </c>
      <c r="AD46" s="269">
        <v>1850</v>
      </c>
      <c r="AE46" s="269">
        <v>273</v>
      </c>
      <c r="AF46" s="269">
        <v>4151</v>
      </c>
      <c r="AG46" s="269">
        <v>265</v>
      </c>
      <c r="AH46" s="269">
        <v>2525</v>
      </c>
      <c r="AI46" s="269">
        <v>8130</v>
      </c>
      <c r="AJ46" s="269">
        <v>9870</v>
      </c>
      <c r="AK46" s="269">
        <v>220</v>
      </c>
      <c r="AL46" s="269">
        <v>3200</v>
      </c>
      <c r="AM46" s="269">
        <v>4620</v>
      </c>
      <c r="AN46" s="269">
        <v>0</v>
      </c>
      <c r="AO46" s="269">
        <v>108</v>
      </c>
      <c r="AP46" s="270">
        <v>87689</v>
      </c>
      <c r="AQ46" s="269"/>
      <c r="AR46" s="269"/>
      <c r="AS46" s="269"/>
      <c r="AT46" s="269"/>
      <c r="AU46" s="269"/>
      <c r="AV46" s="269"/>
      <c r="AW46" s="269"/>
      <c r="AX46" s="269"/>
      <c r="AY46" s="269"/>
      <c r="AZ46" s="269"/>
      <c r="BA46" s="269"/>
      <c r="BB46" s="269"/>
      <c r="BC46" s="269"/>
      <c r="BD46" s="269"/>
      <c r="BE46" s="271"/>
      <c r="BI46" s="274"/>
      <c r="BJ46" s="274"/>
    </row>
    <row r="47" spans="1:71" x14ac:dyDescent="0.2">
      <c r="A47" s="286">
        <v>43</v>
      </c>
      <c r="B47" s="282" t="s">
        <v>54</v>
      </c>
      <c r="C47" s="269">
        <v>1587</v>
      </c>
      <c r="D47" s="269">
        <v>3</v>
      </c>
      <c r="E47" s="269">
        <v>160</v>
      </c>
      <c r="F47" s="269">
        <v>12</v>
      </c>
      <c r="G47" s="269">
        <v>388</v>
      </c>
      <c r="H47" s="269">
        <v>-46</v>
      </c>
      <c r="I47" s="269">
        <v>216</v>
      </c>
      <c r="J47" s="269">
        <v>4760</v>
      </c>
      <c r="K47" s="269">
        <v>115</v>
      </c>
      <c r="L47" s="269">
        <v>-42</v>
      </c>
      <c r="M47" s="269">
        <v>2921</v>
      </c>
      <c r="N47" s="269">
        <v>1608</v>
      </c>
      <c r="O47" s="269">
        <v>49</v>
      </c>
      <c r="P47" s="269">
        <v>238</v>
      </c>
      <c r="Q47" s="269">
        <v>124</v>
      </c>
      <c r="R47" s="269">
        <v>245</v>
      </c>
      <c r="S47" s="269">
        <v>11</v>
      </c>
      <c r="T47" s="269">
        <v>-37</v>
      </c>
      <c r="U47" s="269">
        <v>-528</v>
      </c>
      <c r="V47" s="269">
        <v>-253</v>
      </c>
      <c r="W47" s="269">
        <v>24</v>
      </c>
      <c r="X47" s="269">
        <v>-80</v>
      </c>
      <c r="Y47" s="269">
        <v>299</v>
      </c>
      <c r="Z47" s="269">
        <v>5702</v>
      </c>
      <c r="AA47" s="269">
        <v>229</v>
      </c>
      <c r="AB47" s="269">
        <v>77</v>
      </c>
      <c r="AC47" s="269">
        <v>1416</v>
      </c>
      <c r="AD47" s="269">
        <v>1466</v>
      </c>
      <c r="AE47" s="269">
        <v>8008</v>
      </c>
      <c r="AF47" s="269">
        <v>1035</v>
      </c>
      <c r="AG47" s="269">
        <v>72</v>
      </c>
      <c r="AH47" s="269">
        <v>0</v>
      </c>
      <c r="AI47" s="269">
        <v>291</v>
      </c>
      <c r="AJ47" s="269">
        <v>830</v>
      </c>
      <c r="AK47" s="269">
        <v>-4</v>
      </c>
      <c r="AL47" s="269">
        <v>767</v>
      </c>
      <c r="AM47" s="269">
        <v>1598</v>
      </c>
      <c r="AN47" s="269">
        <v>0</v>
      </c>
      <c r="AO47" s="269">
        <v>3018</v>
      </c>
      <c r="AP47" s="270">
        <v>36279</v>
      </c>
      <c r="AQ47" s="269"/>
      <c r="AR47" s="269"/>
      <c r="AS47" s="269"/>
      <c r="AT47" s="269"/>
      <c r="AU47" s="269"/>
      <c r="AV47" s="269"/>
      <c r="AW47" s="269"/>
      <c r="AX47" s="269"/>
      <c r="AY47" s="269"/>
      <c r="AZ47" s="269"/>
      <c r="BA47" s="269"/>
      <c r="BB47" s="269"/>
      <c r="BC47" s="269"/>
      <c r="BD47" s="269"/>
      <c r="BE47" s="271"/>
      <c r="BI47" s="274"/>
      <c r="BJ47" s="274"/>
    </row>
    <row r="48" spans="1:71" x14ac:dyDescent="0.2">
      <c r="A48" s="286">
        <v>44</v>
      </c>
      <c r="B48" s="282" t="s">
        <v>55</v>
      </c>
      <c r="C48" s="269">
        <v>1261</v>
      </c>
      <c r="D48" s="269">
        <v>0</v>
      </c>
      <c r="E48" s="269">
        <v>151</v>
      </c>
      <c r="F48" s="269">
        <v>30</v>
      </c>
      <c r="G48" s="269">
        <v>251</v>
      </c>
      <c r="H48" s="269">
        <v>264</v>
      </c>
      <c r="I48" s="269">
        <v>160</v>
      </c>
      <c r="J48" s="269">
        <v>10106</v>
      </c>
      <c r="K48" s="269">
        <v>391</v>
      </c>
      <c r="L48" s="269">
        <v>519</v>
      </c>
      <c r="M48" s="269">
        <v>3531</v>
      </c>
      <c r="N48" s="269">
        <v>807</v>
      </c>
      <c r="O48" s="269">
        <v>18</v>
      </c>
      <c r="P48" s="269">
        <v>671</v>
      </c>
      <c r="Q48" s="269">
        <v>123</v>
      </c>
      <c r="R48" s="269">
        <v>226</v>
      </c>
      <c r="S48" s="269">
        <v>69</v>
      </c>
      <c r="T48" s="269">
        <v>162</v>
      </c>
      <c r="U48" s="269">
        <v>3722</v>
      </c>
      <c r="V48" s="269">
        <v>970</v>
      </c>
      <c r="W48" s="269">
        <v>131</v>
      </c>
      <c r="X48" s="269">
        <v>2386</v>
      </c>
      <c r="Y48" s="269">
        <v>417</v>
      </c>
      <c r="Z48" s="269">
        <v>21206</v>
      </c>
      <c r="AA48" s="269">
        <v>381</v>
      </c>
      <c r="AB48" s="269">
        <v>174</v>
      </c>
      <c r="AC48" s="269">
        <v>991</v>
      </c>
      <c r="AD48" s="269">
        <v>435</v>
      </c>
      <c r="AE48" s="269">
        <v>6171</v>
      </c>
      <c r="AF48" s="269">
        <v>937</v>
      </c>
      <c r="AG48" s="269">
        <v>63</v>
      </c>
      <c r="AH48" s="269">
        <v>2508</v>
      </c>
      <c r="AI48" s="269">
        <v>2621</v>
      </c>
      <c r="AJ48" s="269">
        <v>1456</v>
      </c>
      <c r="AK48" s="269">
        <v>28</v>
      </c>
      <c r="AL48" s="269">
        <v>769</v>
      </c>
      <c r="AM48" s="269">
        <v>1663</v>
      </c>
      <c r="AN48" s="269">
        <v>0</v>
      </c>
      <c r="AO48" s="269">
        <v>418</v>
      </c>
      <c r="AP48" s="270">
        <v>66187</v>
      </c>
      <c r="AQ48" s="269"/>
      <c r="AR48" s="269"/>
      <c r="AS48" s="269"/>
      <c r="AT48" s="269"/>
      <c r="AU48" s="269"/>
      <c r="AV48" s="269"/>
      <c r="AW48" s="269"/>
      <c r="AX48" s="269"/>
      <c r="AY48" s="269"/>
      <c r="AZ48" s="269"/>
      <c r="BA48" s="269"/>
      <c r="BB48" s="269"/>
      <c r="BC48" s="269"/>
      <c r="BD48" s="269"/>
      <c r="BE48" s="271"/>
      <c r="BI48" s="274"/>
      <c r="BJ48" s="274"/>
    </row>
    <row r="49" spans="1:57" x14ac:dyDescent="0.2">
      <c r="A49" s="286">
        <v>45</v>
      </c>
      <c r="B49" s="282" t="s">
        <v>56</v>
      </c>
      <c r="C49" s="269">
        <v>314</v>
      </c>
      <c r="D49" s="269">
        <v>0</v>
      </c>
      <c r="E49" s="269">
        <v>56</v>
      </c>
      <c r="F49" s="269">
        <v>19</v>
      </c>
      <c r="G49" s="269">
        <v>434</v>
      </c>
      <c r="H49" s="269">
        <v>103</v>
      </c>
      <c r="I49" s="269">
        <v>76</v>
      </c>
      <c r="J49" s="269">
        <v>1545</v>
      </c>
      <c r="K49" s="269">
        <v>567</v>
      </c>
      <c r="L49" s="269">
        <v>237</v>
      </c>
      <c r="M49" s="269">
        <v>941</v>
      </c>
      <c r="N49" s="269">
        <v>257</v>
      </c>
      <c r="O49" s="269">
        <v>4</v>
      </c>
      <c r="P49" s="269">
        <v>223</v>
      </c>
      <c r="Q49" s="269">
        <v>8</v>
      </c>
      <c r="R49" s="269">
        <v>22</v>
      </c>
      <c r="S49" s="269">
        <v>8</v>
      </c>
      <c r="T49" s="269">
        <v>6</v>
      </c>
      <c r="U49" s="269">
        <v>94</v>
      </c>
      <c r="V49" s="269">
        <v>62</v>
      </c>
      <c r="W49" s="269">
        <v>16</v>
      </c>
      <c r="X49" s="269">
        <v>540</v>
      </c>
      <c r="Y49" s="269">
        <v>419</v>
      </c>
      <c r="Z49" s="269">
        <v>3376</v>
      </c>
      <c r="AA49" s="269">
        <v>80</v>
      </c>
      <c r="AB49" s="269">
        <v>42</v>
      </c>
      <c r="AC49" s="269">
        <v>454</v>
      </c>
      <c r="AD49" s="269">
        <v>122</v>
      </c>
      <c r="AE49" s="269">
        <v>784</v>
      </c>
      <c r="AF49" s="269">
        <v>780</v>
      </c>
      <c r="AG49" s="269">
        <v>23</v>
      </c>
      <c r="AH49" s="269">
        <v>11</v>
      </c>
      <c r="AI49" s="269">
        <v>197</v>
      </c>
      <c r="AJ49" s="269">
        <v>334</v>
      </c>
      <c r="AK49" s="269">
        <v>16</v>
      </c>
      <c r="AL49" s="269">
        <v>440</v>
      </c>
      <c r="AM49" s="269">
        <v>932</v>
      </c>
      <c r="AN49" s="269">
        <v>0</v>
      </c>
      <c r="AO49" s="269">
        <v>149</v>
      </c>
      <c r="AP49" s="270">
        <v>13691</v>
      </c>
      <c r="AQ49" s="269"/>
      <c r="AR49" s="269"/>
      <c r="AS49" s="269"/>
      <c r="AT49" s="269"/>
      <c r="AU49" s="269"/>
      <c r="AV49" s="269"/>
      <c r="AW49" s="269"/>
      <c r="AX49" s="269"/>
      <c r="AY49" s="269"/>
      <c r="AZ49" s="269"/>
      <c r="BA49" s="269"/>
      <c r="BB49" s="269"/>
      <c r="BC49" s="269"/>
      <c r="BD49" s="269"/>
      <c r="BE49" s="271"/>
    </row>
    <row r="50" spans="1:57" x14ac:dyDescent="0.2">
      <c r="A50" s="286">
        <v>46</v>
      </c>
      <c r="B50" s="282" t="s">
        <v>205</v>
      </c>
      <c r="C50" s="269">
        <v>-547</v>
      </c>
      <c r="D50" s="269">
        <v>0</v>
      </c>
      <c r="E50" s="269">
        <v>-1</v>
      </c>
      <c r="F50" s="269">
        <v>0</v>
      </c>
      <c r="G50" s="269">
        <v>-14</v>
      </c>
      <c r="H50" s="269">
        <v>0</v>
      </c>
      <c r="I50" s="269">
        <v>0</v>
      </c>
      <c r="J50" s="269">
        <v>0</v>
      </c>
      <c r="K50" s="269">
        <v>-9</v>
      </c>
      <c r="L50" s="269">
        <v>0</v>
      </c>
      <c r="M50" s="269">
        <v>0</v>
      </c>
      <c r="N50" s="269">
        <v>0</v>
      </c>
      <c r="O50" s="269">
        <v>0</v>
      </c>
      <c r="P50" s="269">
        <v>0</v>
      </c>
      <c r="Q50" s="269">
        <v>0</v>
      </c>
      <c r="R50" s="269">
        <v>0</v>
      </c>
      <c r="S50" s="269">
        <v>0</v>
      </c>
      <c r="T50" s="269">
        <v>0</v>
      </c>
      <c r="U50" s="269">
        <v>0</v>
      </c>
      <c r="V50" s="269">
        <v>0</v>
      </c>
      <c r="W50" s="269">
        <v>0</v>
      </c>
      <c r="X50" s="269">
        <v>0</v>
      </c>
      <c r="Y50" s="269">
        <v>-48</v>
      </c>
      <c r="Z50" s="269">
        <v>-3</v>
      </c>
      <c r="AA50" s="269">
        <v>-86</v>
      </c>
      <c r="AB50" s="269">
        <v>0</v>
      </c>
      <c r="AC50" s="269">
        <v>-6</v>
      </c>
      <c r="AD50" s="269">
        <v>-88</v>
      </c>
      <c r="AE50" s="269">
        <v>-1</v>
      </c>
      <c r="AF50" s="269">
        <v>-33</v>
      </c>
      <c r="AG50" s="269">
        <v>0</v>
      </c>
      <c r="AH50" s="269">
        <v>0</v>
      </c>
      <c r="AI50" s="269">
        <v>-46</v>
      </c>
      <c r="AJ50" s="269">
        <v>-305</v>
      </c>
      <c r="AK50" s="269">
        <v>-8</v>
      </c>
      <c r="AL50" s="269">
        <v>0</v>
      </c>
      <c r="AM50" s="269">
        <v>0</v>
      </c>
      <c r="AN50" s="269">
        <v>0</v>
      </c>
      <c r="AO50" s="269">
        <v>-43</v>
      </c>
      <c r="AP50" s="270">
        <v>-1238</v>
      </c>
      <c r="AQ50" s="269"/>
      <c r="AR50" s="269"/>
      <c r="AS50" s="269"/>
      <c r="AT50" s="269"/>
      <c r="AU50" s="269"/>
      <c r="AV50" s="269"/>
      <c r="AW50" s="269"/>
      <c r="AX50" s="269"/>
      <c r="AY50" s="269"/>
      <c r="AZ50" s="269"/>
      <c r="BA50" s="269"/>
      <c r="BB50" s="269"/>
      <c r="BC50" s="269"/>
      <c r="BD50" s="269"/>
      <c r="BE50" s="271"/>
    </row>
    <row r="51" spans="1:57" x14ac:dyDescent="0.2">
      <c r="A51" s="288">
        <v>47</v>
      </c>
      <c r="B51" s="289" t="s">
        <v>58</v>
      </c>
      <c r="C51" s="290">
        <v>3587</v>
      </c>
      <c r="D51" s="290">
        <v>5</v>
      </c>
      <c r="E51" s="290">
        <v>590</v>
      </c>
      <c r="F51" s="290">
        <v>176</v>
      </c>
      <c r="G51" s="290">
        <v>1691</v>
      </c>
      <c r="H51" s="290">
        <v>920</v>
      </c>
      <c r="I51" s="290">
        <v>1004</v>
      </c>
      <c r="J51" s="290">
        <v>24969</v>
      </c>
      <c r="K51" s="290">
        <v>1243</v>
      </c>
      <c r="L51" s="290">
        <v>2205</v>
      </c>
      <c r="M51" s="290">
        <v>14470</v>
      </c>
      <c r="N51" s="290">
        <v>3660</v>
      </c>
      <c r="O51" s="290">
        <v>131</v>
      </c>
      <c r="P51" s="290">
        <v>3554</v>
      </c>
      <c r="Q51" s="290">
        <v>501</v>
      </c>
      <c r="R51" s="290">
        <v>993</v>
      </c>
      <c r="S51" s="290">
        <v>195</v>
      </c>
      <c r="T51" s="290">
        <v>310</v>
      </c>
      <c r="U51" s="290">
        <v>8328</v>
      </c>
      <c r="V51" s="290">
        <v>1755</v>
      </c>
      <c r="W51" s="290">
        <v>423</v>
      </c>
      <c r="X51" s="290">
        <v>9804</v>
      </c>
      <c r="Y51" s="290">
        <v>5242</v>
      </c>
      <c r="Z51" s="290">
        <v>39071</v>
      </c>
      <c r="AA51" s="290">
        <v>877</v>
      </c>
      <c r="AB51" s="290">
        <v>1435</v>
      </c>
      <c r="AC51" s="290">
        <v>7535</v>
      </c>
      <c r="AD51" s="290">
        <v>3966</v>
      </c>
      <c r="AE51" s="290">
        <v>15254</v>
      </c>
      <c r="AF51" s="290">
        <v>7081</v>
      </c>
      <c r="AG51" s="290">
        <v>440</v>
      </c>
      <c r="AH51" s="290">
        <v>5120</v>
      </c>
      <c r="AI51" s="290">
        <v>11346</v>
      </c>
      <c r="AJ51" s="290">
        <v>12367</v>
      </c>
      <c r="AK51" s="290">
        <v>269</v>
      </c>
      <c r="AL51" s="290">
        <v>5307</v>
      </c>
      <c r="AM51" s="290">
        <v>9181</v>
      </c>
      <c r="AN51" s="290">
        <v>0</v>
      </c>
      <c r="AO51" s="290">
        <v>3686</v>
      </c>
      <c r="AP51" s="291">
        <v>208691</v>
      </c>
      <c r="AQ51" s="269"/>
      <c r="AR51" s="269"/>
      <c r="AS51" s="269"/>
      <c r="AT51" s="269"/>
      <c r="AU51" s="269"/>
      <c r="AV51" s="269"/>
      <c r="AW51" s="269"/>
      <c r="AX51" s="269"/>
      <c r="AY51" s="269"/>
      <c r="AZ51" s="269"/>
      <c r="BA51" s="269"/>
      <c r="BB51" s="269"/>
      <c r="BC51" s="269"/>
      <c r="BD51" s="269"/>
      <c r="BE51" s="271"/>
    </row>
    <row r="52" spans="1:57" x14ac:dyDescent="0.2">
      <c r="A52" s="304">
        <v>48</v>
      </c>
      <c r="B52" s="305" t="s">
        <v>440</v>
      </c>
      <c r="C52" s="306">
        <v>7885</v>
      </c>
      <c r="D52" s="306">
        <v>7</v>
      </c>
      <c r="E52" s="306">
        <v>1079</v>
      </c>
      <c r="F52" s="306">
        <v>274</v>
      </c>
      <c r="G52" s="306">
        <v>4440</v>
      </c>
      <c r="H52" s="306">
        <v>2329</v>
      </c>
      <c r="I52" s="306">
        <v>2967</v>
      </c>
      <c r="J52" s="306">
        <v>78950</v>
      </c>
      <c r="K52" s="306">
        <v>4168</v>
      </c>
      <c r="L52" s="306">
        <v>6486</v>
      </c>
      <c r="M52" s="306">
        <v>30401</v>
      </c>
      <c r="N52" s="306">
        <v>14662</v>
      </c>
      <c r="O52" s="306">
        <v>573</v>
      </c>
      <c r="P52" s="306">
        <v>8074</v>
      </c>
      <c r="Q52" s="306">
        <v>1167</v>
      </c>
      <c r="R52" s="306">
        <v>2193</v>
      </c>
      <c r="S52" s="306">
        <v>481</v>
      </c>
      <c r="T52" s="306">
        <v>864</v>
      </c>
      <c r="U52" s="306">
        <v>23836</v>
      </c>
      <c r="V52" s="306">
        <v>5168</v>
      </c>
      <c r="W52" s="306">
        <v>1915</v>
      </c>
      <c r="X52" s="306">
        <v>24986</v>
      </c>
      <c r="Y52" s="306">
        <v>11353</v>
      </c>
      <c r="Z52" s="306">
        <v>110625</v>
      </c>
      <c r="AA52" s="306">
        <v>1768</v>
      </c>
      <c r="AB52" s="306">
        <v>2141</v>
      </c>
      <c r="AC52" s="306">
        <v>10434</v>
      </c>
      <c r="AD52" s="306">
        <v>5890</v>
      </c>
      <c r="AE52" s="306">
        <v>17195</v>
      </c>
      <c r="AF52" s="306">
        <v>9887</v>
      </c>
      <c r="AG52" s="306">
        <v>744</v>
      </c>
      <c r="AH52" s="306">
        <v>7184</v>
      </c>
      <c r="AI52" s="306">
        <v>15746</v>
      </c>
      <c r="AJ52" s="306">
        <v>22279</v>
      </c>
      <c r="AK52" s="306">
        <v>455</v>
      </c>
      <c r="AL52" s="306">
        <v>8661</v>
      </c>
      <c r="AM52" s="306">
        <v>17565</v>
      </c>
      <c r="AN52" s="306">
        <v>669</v>
      </c>
      <c r="AO52" s="306">
        <v>11643</v>
      </c>
      <c r="AP52" s="307">
        <v>477144</v>
      </c>
      <c r="AQ52" s="269"/>
      <c r="AR52" s="269"/>
      <c r="AS52" s="269"/>
      <c r="AT52" s="269"/>
      <c r="AU52" s="269"/>
      <c r="AV52" s="269"/>
      <c r="AW52" s="269"/>
      <c r="AX52" s="269"/>
      <c r="AY52" s="269"/>
      <c r="AZ52" s="269"/>
      <c r="BA52" s="269"/>
      <c r="BB52" s="269"/>
      <c r="BC52" s="269"/>
      <c r="BD52" s="269"/>
      <c r="BE52" s="271"/>
    </row>
    <row r="53" spans="1:57" x14ac:dyDescent="0.2">
      <c r="A53" s="56" t="s">
        <v>486</v>
      </c>
    </row>
  </sheetData>
  <phoneticPr fontId="5"/>
  <pageMargins left="0.78740157480314965" right="0.78740157480314965" top="0.78740157480314965" bottom="0.78740157480314965" header="0.51181102362204722" footer="0.51181102362204722"/>
  <pageSetup paperSize="9" scale="92" fitToWidth="9" orientation="landscape" verticalDpi="200"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4">
    <pageSetUpPr fitToPage="1"/>
  </sheetPr>
  <dimension ref="A1:BD98"/>
  <sheetViews>
    <sheetView workbookViewId="0">
      <pane xSplit="2" ySplit="4" topLeftCell="C45" activePane="bottomRight" state="frozen"/>
      <selection activeCell="F63" sqref="F63"/>
      <selection pane="topRight" activeCell="F63" sqref="F63"/>
      <selection pane="bottomLeft" activeCell="F63" sqref="F63"/>
      <selection pane="bottomRight" sqref="A1:XFD1048576"/>
    </sheetView>
  </sheetViews>
  <sheetFormatPr defaultColWidth="9" defaultRowHeight="13" x14ac:dyDescent="0.2"/>
  <cols>
    <col min="1" max="1" width="3" style="310" customWidth="1"/>
    <col min="2" max="2" width="21" style="310" customWidth="1"/>
    <col min="3" max="53" width="9" style="310"/>
    <col min="54" max="54" width="10.36328125" style="310" customWidth="1"/>
    <col min="55" max="256" width="9" style="310"/>
    <col min="257" max="257" width="3" style="310" customWidth="1"/>
    <col min="258" max="258" width="21" style="310" customWidth="1"/>
    <col min="259" max="309" width="9" style="310"/>
    <col min="310" max="310" width="10.36328125" style="310" customWidth="1"/>
    <col min="311" max="512" width="9" style="310"/>
    <col min="513" max="513" width="3" style="310" customWidth="1"/>
    <col min="514" max="514" width="21" style="310" customWidth="1"/>
    <col min="515" max="565" width="9" style="310"/>
    <col min="566" max="566" width="10.36328125" style="310" customWidth="1"/>
    <col min="567" max="768" width="9" style="310"/>
    <col min="769" max="769" width="3" style="310" customWidth="1"/>
    <col min="770" max="770" width="21" style="310" customWidth="1"/>
    <col min="771" max="821" width="9" style="310"/>
    <col min="822" max="822" width="10.36328125" style="310" customWidth="1"/>
    <col min="823" max="1024" width="9" style="310"/>
    <col min="1025" max="1025" width="3" style="310" customWidth="1"/>
    <col min="1026" max="1026" width="21" style="310" customWidth="1"/>
    <col min="1027" max="1077" width="9" style="310"/>
    <col min="1078" max="1078" width="10.36328125" style="310" customWidth="1"/>
    <col min="1079" max="1280" width="9" style="310"/>
    <col min="1281" max="1281" width="3" style="310" customWidth="1"/>
    <col min="1282" max="1282" width="21" style="310" customWidth="1"/>
    <col min="1283" max="1333" width="9" style="310"/>
    <col min="1334" max="1334" width="10.36328125" style="310" customWidth="1"/>
    <col min="1335" max="1536" width="9" style="310"/>
    <col min="1537" max="1537" width="3" style="310" customWidth="1"/>
    <col min="1538" max="1538" width="21" style="310" customWidth="1"/>
    <col min="1539" max="1589" width="9" style="310"/>
    <col min="1590" max="1590" width="10.36328125" style="310" customWidth="1"/>
    <col min="1591" max="1792" width="9" style="310"/>
    <col min="1793" max="1793" width="3" style="310" customWidth="1"/>
    <col min="1794" max="1794" width="21" style="310" customWidth="1"/>
    <col min="1795" max="1845" width="9" style="310"/>
    <col min="1846" max="1846" width="10.36328125" style="310" customWidth="1"/>
    <col min="1847" max="2048" width="9" style="310"/>
    <col min="2049" max="2049" width="3" style="310" customWidth="1"/>
    <col min="2050" max="2050" width="21" style="310" customWidth="1"/>
    <col min="2051" max="2101" width="9" style="310"/>
    <col min="2102" max="2102" width="10.36328125" style="310" customWidth="1"/>
    <col min="2103" max="2304" width="9" style="310"/>
    <col min="2305" max="2305" width="3" style="310" customWidth="1"/>
    <col min="2306" max="2306" width="21" style="310" customWidth="1"/>
    <col min="2307" max="2357" width="9" style="310"/>
    <col min="2358" max="2358" width="10.36328125" style="310" customWidth="1"/>
    <col min="2359" max="2560" width="9" style="310"/>
    <col min="2561" max="2561" width="3" style="310" customWidth="1"/>
    <col min="2562" max="2562" width="21" style="310" customWidth="1"/>
    <col min="2563" max="2613" width="9" style="310"/>
    <col min="2614" max="2614" width="10.36328125" style="310" customWidth="1"/>
    <col min="2615" max="2816" width="9" style="310"/>
    <col min="2817" max="2817" width="3" style="310" customWidth="1"/>
    <col min="2818" max="2818" width="21" style="310" customWidth="1"/>
    <col min="2819" max="2869" width="9" style="310"/>
    <col min="2870" max="2870" width="10.36328125" style="310" customWidth="1"/>
    <col min="2871" max="3072" width="9" style="310"/>
    <col min="3073" max="3073" width="3" style="310" customWidth="1"/>
    <col min="3074" max="3074" width="21" style="310" customWidth="1"/>
    <col min="3075" max="3125" width="9" style="310"/>
    <col min="3126" max="3126" width="10.36328125" style="310" customWidth="1"/>
    <col min="3127" max="3328" width="9" style="310"/>
    <col min="3329" max="3329" width="3" style="310" customWidth="1"/>
    <col min="3330" max="3330" width="21" style="310" customWidth="1"/>
    <col min="3331" max="3381" width="9" style="310"/>
    <col min="3382" max="3382" width="10.36328125" style="310" customWidth="1"/>
    <col min="3383" max="3584" width="9" style="310"/>
    <col min="3585" max="3585" width="3" style="310" customWidth="1"/>
    <col min="3586" max="3586" width="21" style="310" customWidth="1"/>
    <col min="3587" max="3637" width="9" style="310"/>
    <col min="3638" max="3638" width="10.36328125" style="310" customWidth="1"/>
    <col min="3639" max="3840" width="9" style="310"/>
    <col min="3841" max="3841" width="3" style="310" customWidth="1"/>
    <col min="3842" max="3842" width="21" style="310" customWidth="1"/>
    <col min="3843" max="3893" width="9" style="310"/>
    <col min="3894" max="3894" width="10.36328125" style="310" customWidth="1"/>
    <col min="3895" max="4096" width="9" style="310"/>
    <col min="4097" max="4097" width="3" style="310" customWidth="1"/>
    <col min="4098" max="4098" width="21" style="310" customWidth="1"/>
    <col min="4099" max="4149" width="9" style="310"/>
    <col min="4150" max="4150" width="10.36328125" style="310" customWidth="1"/>
    <col min="4151" max="4352" width="9" style="310"/>
    <col min="4353" max="4353" width="3" style="310" customWidth="1"/>
    <col min="4354" max="4354" width="21" style="310" customWidth="1"/>
    <col min="4355" max="4405" width="9" style="310"/>
    <col min="4406" max="4406" width="10.36328125" style="310" customWidth="1"/>
    <col min="4407" max="4608" width="9" style="310"/>
    <col min="4609" max="4609" width="3" style="310" customWidth="1"/>
    <col min="4610" max="4610" width="21" style="310" customWidth="1"/>
    <col min="4611" max="4661" width="9" style="310"/>
    <col min="4662" max="4662" width="10.36328125" style="310" customWidth="1"/>
    <col min="4663" max="4864" width="9" style="310"/>
    <col min="4865" max="4865" width="3" style="310" customWidth="1"/>
    <col min="4866" max="4866" width="21" style="310" customWidth="1"/>
    <col min="4867" max="4917" width="9" style="310"/>
    <col min="4918" max="4918" width="10.36328125" style="310" customWidth="1"/>
    <col min="4919" max="5120" width="9" style="310"/>
    <col min="5121" max="5121" width="3" style="310" customWidth="1"/>
    <col min="5122" max="5122" width="21" style="310" customWidth="1"/>
    <col min="5123" max="5173" width="9" style="310"/>
    <col min="5174" max="5174" width="10.36328125" style="310" customWidth="1"/>
    <col min="5175" max="5376" width="9" style="310"/>
    <col min="5377" max="5377" width="3" style="310" customWidth="1"/>
    <col min="5378" max="5378" width="21" style="310" customWidth="1"/>
    <col min="5379" max="5429" width="9" style="310"/>
    <col min="5430" max="5430" width="10.36328125" style="310" customWidth="1"/>
    <col min="5431" max="5632" width="9" style="310"/>
    <col min="5633" max="5633" width="3" style="310" customWidth="1"/>
    <col min="5634" max="5634" width="21" style="310" customWidth="1"/>
    <col min="5635" max="5685" width="9" style="310"/>
    <col min="5686" max="5686" width="10.36328125" style="310" customWidth="1"/>
    <col min="5687" max="5888" width="9" style="310"/>
    <col min="5889" max="5889" width="3" style="310" customWidth="1"/>
    <col min="5890" max="5890" width="21" style="310" customWidth="1"/>
    <col min="5891" max="5941" width="9" style="310"/>
    <col min="5942" max="5942" width="10.36328125" style="310" customWidth="1"/>
    <col min="5943" max="6144" width="9" style="310"/>
    <col min="6145" max="6145" width="3" style="310" customWidth="1"/>
    <col min="6146" max="6146" width="21" style="310" customWidth="1"/>
    <col min="6147" max="6197" width="9" style="310"/>
    <col min="6198" max="6198" width="10.36328125" style="310" customWidth="1"/>
    <col min="6199" max="6400" width="9" style="310"/>
    <col min="6401" max="6401" width="3" style="310" customWidth="1"/>
    <col min="6402" max="6402" width="21" style="310" customWidth="1"/>
    <col min="6403" max="6453" width="9" style="310"/>
    <col min="6454" max="6454" width="10.36328125" style="310" customWidth="1"/>
    <col min="6455" max="6656" width="9" style="310"/>
    <col min="6657" max="6657" width="3" style="310" customWidth="1"/>
    <col min="6658" max="6658" width="21" style="310" customWidth="1"/>
    <col min="6659" max="6709" width="9" style="310"/>
    <col min="6710" max="6710" width="10.36328125" style="310" customWidth="1"/>
    <col min="6711" max="6912" width="9" style="310"/>
    <col min="6913" max="6913" width="3" style="310" customWidth="1"/>
    <col min="6914" max="6914" width="21" style="310" customWidth="1"/>
    <col min="6915" max="6965" width="9" style="310"/>
    <col min="6966" max="6966" width="10.36328125" style="310" customWidth="1"/>
    <col min="6967" max="7168" width="9" style="310"/>
    <col min="7169" max="7169" width="3" style="310" customWidth="1"/>
    <col min="7170" max="7170" width="21" style="310" customWidth="1"/>
    <col min="7171" max="7221" width="9" style="310"/>
    <col min="7222" max="7222" width="10.36328125" style="310" customWidth="1"/>
    <col min="7223" max="7424" width="9" style="310"/>
    <col min="7425" max="7425" width="3" style="310" customWidth="1"/>
    <col min="7426" max="7426" width="21" style="310" customWidth="1"/>
    <col min="7427" max="7477" width="9" style="310"/>
    <col min="7478" max="7478" width="10.36328125" style="310" customWidth="1"/>
    <col min="7479" max="7680" width="9" style="310"/>
    <col min="7681" max="7681" width="3" style="310" customWidth="1"/>
    <col min="7682" max="7682" width="21" style="310" customWidth="1"/>
    <col min="7683" max="7733" width="9" style="310"/>
    <col min="7734" max="7734" width="10.36328125" style="310" customWidth="1"/>
    <col min="7735" max="7936" width="9" style="310"/>
    <col min="7937" max="7937" width="3" style="310" customWidth="1"/>
    <col min="7938" max="7938" width="21" style="310" customWidth="1"/>
    <col min="7939" max="7989" width="9" style="310"/>
    <col min="7990" max="7990" width="10.36328125" style="310" customWidth="1"/>
    <col min="7991" max="8192" width="9" style="310"/>
    <col min="8193" max="8193" width="3" style="310" customWidth="1"/>
    <col min="8194" max="8194" width="21" style="310" customWidth="1"/>
    <col min="8195" max="8245" width="9" style="310"/>
    <col min="8246" max="8246" width="10.36328125" style="310" customWidth="1"/>
    <col min="8247" max="8448" width="9" style="310"/>
    <col min="8449" max="8449" width="3" style="310" customWidth="1"/>
    <col min="8450" max="8450" width="21" style="310" customWidth="1"/>
    <col min="8451" max="8501" width="9" style="310"/>
    <col min="8502" max="8502" width="10.36328125" style="310" customWidth="1"/>
    <col min="8503" max="8704" width="9" style="310"/>
    <col min="8705" max="8705" width="3" style="310" customWidth="1"/>
    <col min="8706" max="8706" width="21" style="310" customWidth="1"/>
    <col min="8707" max="8757" width="9" style="310"/>
    <col min="8758" max="8758" width="10.36328125" style="310" customWidth="1"/>
    <col min="8759" max="8960" width="9" style="310"/>
    <col min="8961" max="8961" width="3" style="310" customWidth="1"/>
    <col min="8962" max="8962" width="21" style="310" customWidth="1"/>
    <col min="8963" max="9013" width="9" style="310"/>
    <col min="9014" max="9014" width="10.36328125" style="310" customWidth="1"/>
    <col min="9015" max="9216" width="9" style="310"/>
    <col min="9217" max="9217" width="3" style="310" customWidth="1"/>
    <col min="9218" max="9218" width="21" style="310" customWidth="1"/>
    <col min="9219" max="9269" width="9" style="310"/>
    <col min="9270" max="9270" width="10.36328125" style="310" customWidth="1"/>
    <col min="9271" max="9472" width="9" style="310"/>
    <col min="9473" max="9473" width="3" style="310" customWidth="1"/>
    <col min="9474" max="9474" width="21" style="310" customWidth="1"/>
    <col min="9475" max="9525" width="9" style="310"/>
    <col min="9526" max="9526" width="10.36328125" style="310" customWidth="1"/>
    <col min="9527" max="9728" width="9" style="310"/>
    <col min="9729" max="9729" width="3" style="310" customWidth="1"/>
    <col min="9730" max="9730" width="21" style="310" customWidth="1"/>
    <col min="9731" max="9781" width="9" style="310"/>
    <col min="9782" max="9782" width="10.36328125" style="310" customWidth="1"/>
    <col min="9783" max="9984" width="9" style="310"/>
    <col min="9985" max="9985" width="3" style="310" customWidth="1"/>
    <col min="9986" max="9986" width="21" style="310" customWidth="1"/>
    <col min="9987" max="10037" width="9" style="310"/>
    <col min="10038" max="10038" width="10.36328125" style="310" customWidth="1"/>
    <col min="10039" max="10240" width="9" style="310"/>
    <col min="10241" max="10241" width="3" style="310" customWidth="1"/>
    <col min="10242" max="10242" width="21" style="310" customWidth="1"/>
    <col min="10243" max="10293" width="9" style="310"/>
    <col min="10294" max="10294" width="10.36328125" style="310" customWidth="1"/>
    <col min="10295" max="10496" width="9" style="310"/>
    <col min="10497" max="10497" width="3" style="310" customWidth="1"/>
    <col min="10498" max="10498" width="21" style="310" customWidth="1"/>
    <col min="10499" max="10549" width="9" style="310"/>
    <col min="10550" max="10550" width="10.36328125" style="310" customWidth="1"/>
    <col min="10551" max="10752" width="9" style="310"/>
    <col min="10753" max="10753" width="3" style="310" customWidth="1"/>
    <col min="10754" max="10754" width="21" style="310" customWidth="1"/>
    <col min="10755" max="10805" width="9" style="310"/>
    <col min="10806" max="10806" width="10.36328125" style="310" customWidth="1"/>
    <col min="10807" max="11008" width="9" style="310"/>
    <col min="11009" max="11009" width="3" style="310" customWidth="1"/>
    <col min="11010" max="11010" width="21" style="310" customWidth="1"/>
    <col min="11011" max="11061" width="9" style="310"/>
    <col min="11062" max="11062" width="10.36328125" style="310" customWidth="1"/>
    <col min="11063" max="11264" width="9" style="310"/>
    <col min="11265" max="11265" width="3" style="310" customWidth="1"/>
    <col min="11266" max="11266" width="21" style="310" customWidth="1"/>
    <col min="11267" max="11317" width="9" style="310"/>
    <col min="11318" max="11318" width="10.36328125" style="310" customWidth="1"/>
    <col min="11319" max="11520" width="9" style="310"/>
    <col min="11521" max="11521" width="3" style="310" customWidth="1"/>
    <col min="11522" max="11522" width="21" style="310" customWidth="1"/>
    <col min="11523" max="11573" width="9" style="310"/>
    <col min="11574" max="11574" width="10.36328125" style="310" customWidth="1"/>
    <col min="11575" max="11776" width="9" style="310"/>
    <col min="11777" max="11777" width="3" style="310" customWidth="1"/>
    <col min="11778" max="11778" width="21" style="310" customWidth="1"/>
    <col min="11779" max="11829" width="9" style="310"/>
    <col min="11830" max="11830" width="10.36328125" style="310" customWidth="1"/>
    <col min="11831" max="12032" width="9" style="310"/>
    <col min="12033" max="12033" width="3" style="310" customWidth="1"/>
    <col min="12034" max="12034" width="21" style="310" customWidth="1"/>
    <col min="12035" max="12085" width="9" style="310"/>
    <col min="12086" max="12086" width="10.36328125" style="310" customWidth="1"/>
    <col min="12087" max="12288" width="9" style="310"/>
    <col min="12289" max="12289" width="3" style="310" customWidth="1"/>
    <col min="12290" max="12290" width="21" style="310" customWidth="1"/>
    <col min="12291" max="12341" width="9" style="310"/>
    <col min="12342" max="12342" width="10.36328125" style="310" customWidth="1"/>
    <col min="12343" max="12544" width="9" style="310"/>
    <col min="12545" max="12545" width="3" style="310" customWidth="1"/>
    <col min="12546" max="12546" width="21" style="310" customWidth="1"/>
    <col min="12547" max="12597" width="9" style="310"/>
    <col min="12598" max="12598" width="10.36328125" style="310" customWidth="1"/>
    <col min="12599" max="12800" width="9" style="310"/>
    <col min="12801" max="12801" width="3" style="310" customWidth="1"/>
    <col min="12802" max="12802" width="21" style="310" customWidth="1"/>
    <col min="12803" max="12853" width="9" style="310"/>
    <col min="12854" max="12854" width="10.36328125" style="310" customWidth="1"/>
    <col min="12855" max="13056" width="9" style="310"/>
    <col min="13057" max="13057" width="3" style="310" customWidth="1"/>
    <col min="13058" max="13058" width="21" style="310" customWidth="1"/>
    <col min="13059" max="13109" width="9" style="310"/>
    <col min="13110" max="13110" width="10.36328125" style="310" customWidth="1"/>
    <col min="13111" max="13312" width="9" style="310"/>
    <col min="13313" max="13313" width="3" style="310" customWidth="1"/>
    <col min="13314" max="13314" width="21" style="310" customWidth="1"/>
    <col min="13315" max="13365" width="9" style="310"/>
    <col min="13366" max="13366" width="10.36328125" style="310" customWidth="1"/>
    <col min="13367" max="13568" width="9" style="310"/>
    <col min="13569" max="13569" width="3" style="310" customWidth="1"/>
    <col min="13570" max="13570" width="21" style="310" customWidth="1"/>
    <col min="13571" max="13621" width="9" style="310"/>
    <col min="13622" max="13622" width="10.36328125" style="310" customWidth="1"/>
    <col min="13623" max="13824" width="9" style="310"/>
    <col min="13825" max="13825" width="3" style="310" customWidth="1"/>
    <col min="13826" max="13826" width="21" style="310" customWidth="1"/>
    <col min="13827" max="13877" width="9" style="310"/>
    <col min="13878" max="13878" width="10.36328125" style="310" customWidth="1"/>
    <col min="13879" max="14080" width="9" style="310"/>
    <col min="14081" max="14081" width="3" style="310" customWidth="1"/>
    <col min="14082" max="14082" width="21" style="310" customWidth="1"/>
    <col min="14083" max="14133" width="9" style="310"/>
    <col min="14134" max="14134" width="10.36328125" style="310" customWidth="1"/>
    <col min="14135" max="14336" width="9" style="310"/>
    <col min="14337" max="14337" width="3" style="310" customWidth="1"/>
    <col min="14338" max="14338" width="21" style="310" customWidth="1"/>
    <col min="14339" max="14389" width="9" style="310"/>
    <col min="14390" max="14390" width="10.36328125" style="310" customWidth="1"/>
    <col min="14391" max="14592" width="9" style="310"/>
    <col min="14593" max="14593" width="3" style="310" customWidth="1"/>
    <col min="14594" max="14594" width="21" style="310" customWidth="1"/>
    <col min="14595" max="14645" width="9" style="310"/>
    <col min="14646" max="14646" width="10.36328125" style="310" customWidth="1"/>
    <col min="14647" max="14848" width="9" style="310"/>
    <col min="14849" max="14849" width="3" style="310" customWidth="1"/>
    <col min="14850" max="14850" width="21" style="310" customWidth="1"/>
    <col min="14851" max="14901" width="9" style="310"/>
    <col min="14902" max="14902" width="10.36328125" style="310" customWidth="1"/>
    <col min="14903" max="15104" width="9" style="310"/>
    <col min="15105" max="15105" width="3" style="310" customWidth="1"/>
    <col min="15106" max="15106" width="21" style="310" customWidth="1"/>
    <col min="15107" max="15157" width="9" style="310"/>
    <col min="15158" max="15158" width="10.36328125" style="310" customWidth="1"/>
    <col min="15159" max="15360" width="9" style="310"/>
    <col min="15361" max="15361" width="3" style="310" customWidth="1"/>
    <col min="15362" max="15362" width="21" style="310" customWidth="1"/>
    <col min="15363" max="15413" width="9" style="310"/>
    <col min="15414" max="15414" width="10.36328125" style="310" customWidth="1"/>
    <col min="15415" max="15616" width="9" style="310"/>
    <col min="15617" max="15617" width="3" style="310" customWidth="1"/>
    <col min="15618" max="15618" width="21" style="310" customWidth="1"/>
    <col min="15619" max="15669" width="9" style="310"/>
    <col min="15670" max="15670" width="10.36328125" style="310" customWidth="1"/>
    <col min="15671" max="15872" width="9" style="310"/>
    <col min="15873" max="15873" width="3" style="310" customWidth="1"/>
    <col min="15874" max="15874" width="21" style="310" customWidth="1"/>
    <col min="15875" max="15925" width="9" style="310"/>
    <col min="15926" max="15926" width="10.36328125" style="310" customWidth="1"/>
    <col min="15927" max="16128" width="9" style="310"/>
    <col min="16129" max="16129" width="3" style="310" customWidth="1"/>
    <col min="16130" max="16130" width="21" style="310" customWidth="1"/>
    <col min="16131" max="16181" width="9" style="310"/>
    <col min="16182" max="16182" width="10.36328125" style="310" customWidth="1"/>
    <col min="16183" max="16384" width="9" style="310"/>
  </cols>
  <sheetData>
    <row r="1" spans="1:56" x14ac:dyDescent="0.2">
      <c r="A1" s="236" t="s">
        <v>398</v>
      </c>
      <c r="B1" s="308"/>
      <c r="C1" s="308"/>
      <c r="D1" s="308"/>
      <c r="E1" s="308" t="s">
        <v>612</v>
      </c>
      <c r="F1" s="308"/>
      <c r="G1" s="309" t="s">
        <v>178</v>
      </c>
      <c r="H1" s="308"/>
      <c r="I1" s="308"/>
      <c r="J1" s="308"/>
      <c r="K1" s="308"/>
      <c r="L1" s="308"/>
      <c r="M1" s="308"/>
      <c r="N1" s="308"/>
      <c r="O1" s="308"/>
      <c r="P1" s="308"/>
      <c r="Q1" s="308"/>
      <c r="R1" s="308"/>
      <c r="S1" s="308"/>
      <c r="T1" s="308"/>
      <c r="U1" s="308"/>
      <c r="V1" s="308"/>
      <c r="W1" s="308"/>
      <c r="X1" s="308"/>
      <c r="Y1" s="308"/>
      <c r="Z1" s="308"/>
      <c r="AA1" s="308"/>
      <c r="AB1" s="308"/>
      <c r="AC1" s="308"/>
      <c r="AD1" s="308"/>
      <c r="AE1" s="308"/>
      <c r="AF1" s="308"/>
      <c r="AG1" s="308"/>
      <c r="AH1" s="308"/>
      <c r="AI1" s="308"/>
      <c r="AJ1" s="308"/>
      <c r="AK1" s="308"/>
      <c r="AL1" s="308"/>
      <c r="AM1" s="308"/>
      <c r="AN1" s="308"/>
      <c r="AO1" s="308"/>
      <c r="AP1" s="308"/>
      <c r="AQ1" s="308"/>
      <c r="AR1" s="308"/>
      <c r="AS1" s="308"/>
      <c r="AT1" s="308"/>
      <c r="AU1" s="308"/>
      <c r="AV1" s="308"/>
      <c r="AW1" s="308"/>
      <c r="AX1" s="308"/>
      <c r="AY1" s="308"/>
      <c r="AZ1" s="308"/>
      <c r="BA1" s="308"/>
      <c r="BB1" s="308"/>
      <c r="BC1" s="308"/>
      <c r="BD1" s="308"/>
    </row>
    <row r="2" spans="1:56" x14ac:dyDescent="0.2">
      <c r="A2" s="311" t="s">
        <v>349</v>
      </c>
      <c r="B2" s="308"/>
      <c r="C2" s="308"/>
      <c r="D2" s="308"/>
      <c r="E2" s="308"/>
      <c r="F2" s="308"/>
      <c r="G2" s="308"/>
      <c r="H2" s="308"/>
      <c r="I2" s="308"/>
      <c r="J2" s="308"/>
      <c r="K2" s="308"/>
      <c r="L2" s="308"/>
      <c r="M2" s="308"/>
      <c r="N2" s="308"/>
      <c r="O2" s="308"/>
      <c r="P2" s="308"/>
      <c r="Q2" s="308"/>
      <c r="R2" s="308"/>
      <c r="S2" s="308"/>
      <c r="T2" s="308"/>
      <c r="U2" s="308"/>
      <c r="V2" s="308"/>
      <c r="W2" s="308"/>
      <c r="X2" s="308"/>
      <c r="Y2" s="308"/>
      <c r="Z2" s="308"/>
      <c r="AA2" s="308"/>
      <c r="AB2" s="308"/>
      <c r="AC2" s="308"/>
      <c r="AD2" s="308"/>
      <c r="AE2" s="308"/>
      <c r="AF2" s="308"/>
      <c r="AG2" s="308"/>
      <c r="AH2" s="308"/>
      <c r="AI2" s="308"/>
      <c r="AJ2" s="308"/>
      <c r="AK2" s="308"/>
      <c r="AL2" s="308"/>
      <c r="AM2" s="308"/>
      <c r="AN2" s="308"/>
      <c r="AO2" s="308"/>
      <c r="AP2" s="308"/>
      <c r="AQ2" s="308"/>
      <c r="AR2" s="308"/>
      <c r="AS2" s="308"/>
      <c r="AT2" s="308"/>
      <c r="AU2" s="308"/>
      <c r="AV2" s="308"/>
      <c r="AW2" s="308"/>
      <c r="AX2" s="308"/>
      <c r="AY2" s="308"/>
      <c r="AZ2" s="308"/>
      <c r="BA2" s="308"/>
      <c r="BB2" s="308"/>
      <c r="BC2" s="308"/>
      <c r="BD2" s="308"/>
    </row>
    <row r="3" spans="1:56" x14ac:dyDescent="0.2">
      <c r="A3" s="211" t="s">
        <v>1</v>
      </c>
      <c r="B3" s="233"/>
      <c r="C3" s="242" t="s">
        <v>404</v>
      </c>
      <c r="D3" s="242" t="s">
        <v>405</v>
      </c>
      <c r="E3" s="242" t="s">
        <v>406</v>
      </c>
      <c r="F3" s="242" t="s">
        <v>407</v>
      </c>
      <c r="G3" s="242" t="s">
        <v>408</v>
      </c>
      <c r="H3" s="243" t="s">
        <v>409</v>
      </c>
      <c r="I3" s="243" t="s">
        <v>410</v>
      </c>
      <c r="J3" s="243" t="s">
        <v>411</v>
      </c>
      <c r="K3" s="243" t="s">
        <v>412</v>
      </c>
      <c r="L3" s="243" t="s">
        <v>2</v>
      </c>
      <c r="M3" s="243" t="s">
        <v>3</v>
      </c>
      <c r="N3" s="243" t="s">
        <v>4</v>
      </c>
      <c r="O3" s="243" t="s">
        <v>5</v>
      </c>
      <c r="P3" s="243" t="s">
        <v>6</v>
      </c>
      <c r="Q3" s="243" t="s">
        <v>7</v>
      </c>
      <c r="R3" s="243" t="s">
        <v>8</v>
      </c>
      <c r="S3" s="243" t="s">
        <v>9</v>
      </c>
      <c r="T3" s="243" t="s">
        <v>10</v>
      </c>
      <c r="U3" s="243" t="s">
        <v>11</v>
      </c>
      <c r="V3" s="243" t="s">
        <v>12</v>
      </c>
      <c r="W3" s="243" t="s">
        <v>13</v>
      </c>
      <c r="X3" s="243" t="s">
        <v>14</v>
      </c>
      <c r="Y3" s="243" t="s">
        <v>15</v>
      </c>
      <c r="Z3" s="243" t="s">
        <v>16</v>
      </c>
      <c r="AA3" s="243" t="s">
        <v>17</v>
      </c>
      <c r="AB3" s="243" t="s">
        <v>18</v>
      </c>
      <c r="AC3" s="243" t="s">
        <v>19</v>
      </c>
      <c r="AD3" s="243" t="s">
        <v>20</v>
      </c>
      <c r="AE3" s="243" t="s">
        <v>21</v>
      </c>
      <c r="AF3" s="243" t="s">
        <v>22</v>
      </c>
      <c r="AG3" s="243" t="s">
        <v>23</v>
      </c>
      <c r="AH3" s="243" t="s">
        <v>24</v>
      </c>
      <c r="AI3" s="243" t="s">
        <v>25</v>
      </c>
      <c r="AJ3" s="243" t="s">
        <v>26</v>
      </c>
      <c r="AK3" s="243">
        <v>35</v>
      </c>
      <c r="AL3" s="242">
        <v>36</v>
      </c>
      <c r="AM3" s="242">
        <v>37</v>
      </c>
      <c r="AN3" s="242">
        <v>38</v>
      </c>
      <c r="AO3" s="242">
        <v>39</v>
      </c>
      <c r="AP3" s="212">
        <v>40</v>
      </c>
      <c r="AQ3" s="245">
        <v>41</v>
      </c>
      <c r="AR3" s="245">
        <v>42</v>
      </c>
      <c r="AS3" s="245">
        <v>43</v>
      </c>
      <c r="AT3" s="245">
        <v>44</v>
      </c>
      <c r="AU3" s="245">
        <v>45</v>
      </c>
      <c r="AV3" s="245">
        <v>46</v>
      </c>
      <c r="AW3" s="244">
        <v>47</v>
      </c>
      <c r="AX3" s="245">
        <v>48</v>
      </c>
      <c r="AY3" s="246">
        <v>49</v>
      </c>
      <c r="AZ3" s="244">
        <v>50</v>
      </c>
      <c r="BA3" s="245">
        <v>51</v>
      </c>
      <c r="BB3" s="246">
        <v>52</v>
      </c>
      <c r="BC3" s="245">
        <v>53</v>
      </c>
      <c r="BD3" s="244">
        <v>54</v>
      </c>
    </row>
    <row r="4" spans="1:56" ht="50" x14ac:dyDescent="0.2">
      <c r="A4" s="234"/>
      <c r="B4" s="235" t="s">
        <v>417</v>
      </c>
      <c r="C4" s="255" t="s">
        <v>418</v>
      </c>
      <c r="D4" s="255" t="s">
        <v>419</v>
      </c>
      <c r="E4" s="255" t="s">
        <v>420</v>
      </c>
      <c r="F4" s="255" t="s">
        <v>27</v>
      </c>
      <c r="G4" s="255" t="s">
        <v>421</v>
      </c>
      <c r="H4" s="256" t="s">
        <v>28</v>
      </c>
      <c r="I4" s="256" t="s">
        <v>268</v>
      </c>
      <c r="J4" s="256" t="s">
        <v>29</v>
      </c>
      <c r="K4" s="256" t="s">
        <v>30</v>
      </c>
      <c r="L4" s="256" t="s">
        <v>422</v>
      </c>
      <c r="M4" s="256" t="s">
        <v>31</v>
      </c>
      <c r="N4" s="256" t="s">
        <v>32</v>
      </c>
      <c r="O4" s="256" t="s">
        <v>33</v>
      </c>
      <c r="P4" s="256" t="s">
        <v>34</v>
      </c>
      <c r="Q4" s="256" t="s">
        <v>269</v>
      </c>
      <c r="R4" s="256" t="s">
        <v>270</v>
      </c>
      <c r="S4" s="256" t="s">
        <v>271</v>
      </c>
      <c r="T4" s="256" t="s">
        <v>423</v>
      </c>
      <c r="U4" s="256" t="s">
        <v>35</v>
      </c>
      <c r="V4" s="256" t="s">
        <v>366</v>
      </c>
      <c r="W4" s="256" t="s">
        <v>424</v>
      </c>
      <c r="X4" s="256" t="s">
        <v>50</v>
      </c>
      <c r="Y4" s="256" t="s">
        <v>36</v>
      </c>
      <c r="Z4" s="256" t="s">
        <v>425</v>
      </c>
      <c r="AA4" s="256" t="s">
        <v>426</v>
      </c>
      <c r="AB4" s="256" t="s">
        <v>427</v>
      </c>
      <c r="AC4" s="256" t="s">
        <v>428</v>
      </c>
      <c r="AD4" s="256" t="s">
        <v>37</v>
      </c>
      <c r="AE4" s="256" t="s">
        <v>38</v>
      </c>
      <c r="AF4" s="256" t="s">
        <v>429</v>
      </c>
      <c r="AG4" s="256" t="s">
        <v>194</v>
      </c>
      <c r="AH4" s="256" t="s">
        <v>39</v>
      </c>
      <c r="AI4" s="256" t="s">
        <v>40</v>
      </c>
      <c r="AJ4" s="256" t="s">
        <v>430</v>
      </c>
      <c r="AK4" s="256" t="s">
        <v>431</v>
      </c>
      <c r="AL4" s="255" t="s">
        <v>41</v>
      </c>
      <c r="AM4" s="255" t="s">
        <v>42</v>
      </c>
      <c r="AN4" s="255" t="s">
        <v>432</v>
      </c>
      <c r="AO4" s="255" t="s">
        <v>433</v>
      </c>
      <c r="AP4" s="312" t="s">
        <v>43</v>
      </c>
      <c r="AQ4" s="258" t="s">
        <v>52</v>
      </c>
      <c r="AR4" s="258" t="s">
        <v>44</v>
      </c>
      <c r="AS4" s="258" t="s">
        <v>45</v>
      </c>
      <c r="AT4" s="258" t="s">
        <v>434</v>
      </c>
      <c r="AU4" s="258" t="s">
        <v>435</v>
      </c>
      <c r="AV4" s="258" t="s">
        <v>46</v>
      </c>
      <c r="AW4" s="257" t="s">
        <v>436</v>
      </c>
      <c r="AX4" s="258" t="s">
        <v>437</v>
      </c>
      <c r="AY4" s="259" t="s">
        <v>438</v>
      </c>
      <c r="AZ4" s="257" t="s">
        <v>47</v>
      </c>
      <c r="BA4" s="258" t="s">
        <v>48</v>
      </c>
      <c r="BB4" s="259" t="s">
        <v>439</v>
      </c>
      <c r="BC4" s="258" t="s">
        <v>49</v>
      </c>
      <c r="BD4" s="257" t="s">
        <v>440</v>
      </c>
    </row>
    <row r="5" spans="1:56" x14ac:dyDescent="0.2">
      <c r="A5" s="267" t="s">
        <v>443</v>
      </c>
      <c r="B5" s="272" t="s">
        <v>444</v>
      </c>
      <c r="C5" s="442">
        <v>0.14090044388078629</v>
      </c>
      <c r="D5" s="442">
        <v>0</v>
      </c>
      <c r="E5" s="442">
        <v>0</v>
      </c>
      <c r="F5" s="442">
        <v>0</v>
      </c>
      <c r="G5" s="442">
        <v>0.16373873873873873</v>
      </c>
      <c r="H5" s="442">
        <v>8.5873765564620005E-3</v>
      </c>
      <c r="I5" s="442">
        <v>3.370407819346141E-4</v>
      </c>
      <c r="J5" s="442">
        <v>1.3046231792273591E-3</v>
      </c>
      <c r="K5" s="442">
        <v>0</v>
      </c>
      <c r="L5" s="442">
        <v>4.6253469010175765E-4</v>
      </c>
      <c r="M5" s="442">
        <v>1.6446827406993192E-4</v>
      </c>
      <c r="N5" s="442">
        <v>0</v>
      </c>
      <c r="O5" s="442">
        <v>0</v>
      </c>
      <c r="P5" s="442">
        <v>0</v>
      </c>
      <c r="Q5" s="442">
        <v>0</v>
      </c>
      <c r="R5" s="442">
        <v>0</v>
      </c>
      <c r="S5" s="442">
        <v>0</v>
      </c>
      <c r="T5" s="442">
        <v>0</v>
      </c>
      <c r="U5" s="442">
        <v>0</v>
      </c>
      <c r="V5" s="442">
        <v>0</v>
      </c>
      <c r="W5" s="442">
        <v>0</v>
      </c>
      <c r="X5" s="442">
        <v>3.0817257664292005E-3</v>
      </c>
      <c r="Y5" s="442">
        <v>1.0569893420241346E-3</v>
      </c>
      <c r="Z5" s="442">
        <v>0</v>
      </c>
      <c r="AA5" s="442">
        <v>0</v>
      </c>
      <c r="AB5" s="442">
        <v>0</v>
      </c>
      <c r="AC5" s="442">
        <v>9.5840521372436263E-5</v>
      </c>
      <c r="AD5" s="442">
        <v>0</v>
      </c>
      <c r="AE5" s="442">
        <v>0</v>
      </c>
      <c r="AF5" s="442">
        <v>1.0114291493880854E-4</v>
      </c>
      <c r="AG5" s="442">
        <v>0</v>
      </c>
      <c r="AH5" s="442">
        <v>0</v>
      </c>
      <c r="AI5" s="442">
        <v>2.2227867394893942E-3</v>
      </c>
      <c r="AJ5" s="442">
        <v>1.6158714484492123E-3</v>
      </c>
      <c r="AK5" s="442">
        <v>2.1978021978021978E-3</v>
      </c>
      <c r="AL5" s="442">
        <v>0</v>
      </c>
      <c r="AM5" s="442">
        <v>1.8274978650725877E-2</v>
      </c>
      <c r="AN5" s="442">
        <v>0</v>
      </c>
      <c r="AO5" s="442">
        <v>0</v>
      </c>
      <c r="AP5" s="443">
        <v>5.1431014536492126E-3</v>
      </c>
      <c r="AQ5" s="442">
        <v>9.2489826119126898E-4</v>
      </c>
      <c r="AR5" s="442">
        <v>1.236323115495826E-2</v>
      </c>
      <c r="AS5" s="442">
        <v>0</v>
      </c>
      <c r="AT5" s="442">
        <v>0</v>
      </c>
      <c r="AU5" s="442">
        <v>2.8161081385525205E-3</v>
      </c>
      <c r="AV5" s="442">
        <v>0</v>
      </c>
      <c r="AW5" s="443">
        <v>7.0536967279710462E-3</v>
      </c>
      <c r="AX5" s="442">
        <v>8.2773106491498896E-3</v>
      </c>
      <c r="AY5" s="443">
        <v>1.3420662706686072E-2</v>
      </c>
      <c r="AZ5" s="443">
        <v>1.0980634778143058E-2</v>
      </c>
      <c r="BA5" s="442">
        <v>1.0333516370465408E-2</v>
      </c>
      <c r="BB5" s="443">
        <v>0</v>
      </c>
      <c r="BC5" s="442">
        <v>2.6024121787714852E-2</v>
      </c>
      <c r="BD5" s="443">
        <v>1.6525409519977198E-2</v>
      </c>
    </row>
    <row r="6" spans="1:56" x14ac:dyDescent="0.2">
      <c r="A6" s="267" t="s">
        <v>445</v>
      </c>
      <c r="B6" s="272" t="s">
        <v>446</v>
      </c>
      <c r="C6" s="442">
        <v>1.2682308180088776E-4</v>
      </c>
      <c r="D6" s="442">
        <v>0.2857142857142857</v>
      </c>
      <c r="E6" s="442">
        <v>0</v>
      </c>
      <c r="F6" s="442">
        <v>0</v>
      </c>
      <c r="G6" s="442">
        <v>4.5045045045045046E-4</v>
      </c>
      <c r="H6" s="442">
        <v>0</v>
      </c>
      <c r="I6" s="442">
        <v>3.1344792719919107E-2</v>
      </c>
      <c r="J6" s="442">
        <v>2.1532615579480683E-4</v>
      </c>
      <c r="K6" s="442">
        <v>0</v>
      </c>
      <c r="L6" s="442">
        <v>0</v>
      </c>
      <c r="M6" s="442">
        <v>0</v>
      </c>
      <c r="N6" s="442">
        <v>0</v>
      </c>
      <c r="O6" s="442">
        <v>0</v>
      </c>
      <c r="P6" s="442">
        <v>0</v>
      </c>
      <c r="Q6" s="442">
        <v>0</v>
      </c>
      <c r="R6" s="442">
        <v>0</v>
      </c>
      <c r="S6" s="442">
        <v>0</v>
      </c>
      <c r="T6" s="442">
        <v>0</v>
      </c>
      <c r="U6" s="442">
        <v>0</v>
      </c>
      <c r="V6" s="442">
        <v>0</v>
      </c>
      <c r="W6" s="442">
        <v>0</v>
      </c>
      <c r="X6" s="442">
        <v>3.2017930040822859E-4</v>
      </c>
      <c r="Y6" s="442">
        <v>0</v>
      </c>
      <c r="Z6" s="442">
        <v>0</v>
      </c>
      <c r="AA6" s="442">
        <v>0</v>
      </c>
      <c r="AB6" s="442">
        <v>0</v>
      </c>
      <c r="AC6" s="442">
        <v>0</v>
      </c>
      <c r="AD6" s="442">
        <v>0</v>
      </c>
      <c r="AE6" s="442">
        <v>0</v>
      </c>
      <c r="AF6" s="442">
        <v>0</v>
      </c>
      <c r="AG6" s="442">
        <v>0</v>
      </c>
      <c r="AH6" s="442">
        <v>0</v>
      </c>
      <c r="AI6" s="442">
        <v>6.3508192556839833E-5</v>
      </c>
      <c r="AJ6" s="442">
        <v>0</v>
      </c>
      <c r="AK6" s="442">
        <v>0</v>
      </c>
      <c r="AL6" s="442">
        <v>0</v>
      </c>
      <c r="AM6" s="442">
        <v>1.0816965556504413E-3</v>
      </c>
      <c r="AN6" s="442">
        <v>0</v>
      </c>
      <c r="AO6" s="442">
        <v>0</v>
      </c>
      <c r="AP6" s="443">
        <v>2.9969988095836898E-4</v>
      </c>
      <c r="AQ6" s="442">
        <v>4.6244913059563449E-5</v>
      </c>
      <c r="AR6" s="442">
        <v>6.5322433452770924E-4</v>
      </c>
      <c r="AS6" s="442">
        <v>0</v>
      </c>
      <c r="AT6" s="442">
        <v>0</v>
      </c>
      <c r="AU6" s="442">
        <v>0</v>
      </c>
      <c r="AV6" s="442">
        <v>8.8365243004418263E-4</v>
      </c>
      <c r="AW6" s="443">
        <v>3.7985502199993672E-4</v>
      </c>
      <c r="AX6" s="442">
        <v>4.6943333937410342E-4</v>
      </c>
      <c r="AY6" s="443">
        <v>3.2781296303581028E-6</v>
      </c>
      <c r="AZ6" s="443">
        <v>1.4759461219010186E-4</v>
      </c>
      <c r="BA6" s="442">
        <v>2.83074132659547E-4</v>
      </c>
      <c r="BB6" s="443">
        <v>7.310069358217882E-4</v>
      </c>
      <c r="BC6" s="442">
        <v>-6.5168119372661015E-4</v>
      </c>
      <c r="BD6" s="443">
        <v>1.4670623543416663E-5</v>
      </c>
    </row>
    <row r="7" spans="1:56" x14ac:dyDescent="0.2">
      <c r="A7" s="267" t="s">
        <v>447</v>
      </c>
      <c r="B7" s="272" t="s">
        <v>250</v>
      </c>
      <c r="C7" s="442">
        <v>0</v>
      </c>
      <c r="D7" s="442">
        <v>0</v>
      </c>
      <c r="E7" s="442">
        <v>4.3558850787766452E-2</v>
      </c>
      <c r="F7" s="442">
        <v>0</v>
      </c>
      <c r="G7" s="442">
        <v>2.6126126126126126E-2</v>
      </c>
      <c r="H7" s="442">
        <v>0</v>
      </c>
      <c r="I7" s="442">
        <v>0</v>
      </c>
      <c r="J7" s="442">
        <v>3.7998733375554151E-5</v>
      </c>
      <c r="K7" s="442">
        <v>0</v>
      </c>
      <c r="L7" s="442">
        <v>0</v>
      </c>
      <c r="M7" s="442">
        <v>0</v>
      </c>
      <c r="N7" s="442">
        <v>0</v>
      </c>
      <c r="O7" s="442">
        <v>0</v>
      </c>
      <c r="P7" s="442">
        <v>0</v>
      </c>
      <c r="Q7" s="442">
        <v>0</v>
      </c>
      <c r="R7" s="442">
        <v>0</v>
      </c>
      <c r="S7" s="442">
        <v>0</v>
      </c>
      <c r="T7" s="442">
        <v>0</v>
      </c>
      <c r="U7" s="442">
        <v>0</v>
      </c>
      <c r="V7" s="442">
        <v>0</v>
      </c>
      <c r="W7" s="442">
        <v>0</v>
      </c>
      <c r="X7" s="442">
        <v>1.1006163451532859E-2</v>
      </c>
      <c r="Y7" s="442">
        <v>0</v>
      </c>
      <c r="Z7" s="442">
        <v>0</v>
      </c>
      <c r="AA7" s="442">
        <v>0</v>
      </c>
      <c r="AB7" s="442">
        <v>0</v>
      </c>
      <c r="AC7" s="442">
        <v>0</v>
      </c>
      <c r="AD7" s="442">
        <v>0</v>
      </c>
      <c r="AE7" s="442">
        <v>0</v>
      </c>
      <c r="AF7" s="442">
        <v>0</v>
      </c>
      <c r="AG7" s="442">
        <v>0</v>
      </c>
      <c r="AH7" s="442">
        <v>0</v>
      </c>
      <c r="AI7" s="442">
        <v>6.3508192556839833E-5</v>
      </c>
      <c r="AJ7" s="442">
        <v>3.5908254409982497E-4</v>
      </c>
      <c r="AK7" s="442">
        <v>0</v>
      </c>
      <c r="AL7" s="442">
        <v>0</v>
      </c>
      <c r="AM7" s="442">
        <v>4.0421292342727013E-3</v>
      </c>
      <c r="AN7" s="442">
        <v>0</v>
      </c>
      <c r="AO7" s="442">
        <v>0</v>
      </c>
      <c r="AP7" s="443">
        <v>1.0919135523028687E-3</v>
      </c>
      <c r="AQ7" s="442">
        <v>3.2371439141694412E-4</v>
      </c>
      <c r="AR7" s="442">
        <v>1.2488112277735618E-3</v>
      </c>
      <c r="AS7" s="442">
        <v>0</v>
      </c>
      <c r="AT7" s="442">
        <v>0</v>
      </c>
      <c r="AU7" s="442">
        <v>0</v>
      </c>
      <c r="AV7" s="442">
        <v>2.0618556701030928E-3</v>
      </c>
      <c r="AW7" s="443">
        <v>7.5971004399987344E-4</v>
      </c>
      <c r="AX7" s="442">
        <v>1.4519682357385061E-3</v>
      </c>
      <c r="AY7" s="443">
        <v>1.3571456669682546E-3</v>
      </c>
      <c r="AZ7" s="443">
        <v>1.1281889534531073E-3</v>
      </c>
      <c r="BA7" s="442">
        <v>1.4140601349057927E-3</v>
      </c>
      <c r="BB7" s="443">
        <v>0</v>
      </c>
      <c r="BC7" s="442">
        <v>2.6738096036724151E-3</v>
      </c>
      <c r="BD7" s="443">
        <v>2.2613718290495112E-3</v>
      </c>
    </row>
    <row r="8" spans="1:56" x14ac:dyDescent="0.2">
      <c r="A8" s="267" t="s">
        <v>448</v>
      </c>
      <c r="B8" s="272" t="s">
        <v>27</v>
      </c>
      <c r="C8" s="442">
        <v>0</v>
      </c>
      <c r="D8" s="442">
        <v>0</v>
      </c>
      <c r="E8" s="442">
        <v>0</v>
      </c>
      <c r="F8" s="442">
        <v>0</v>
      </c>
      <c r="G8" s="442">
        <v>2.2522522522522523E-4</v>
      </c>
      <c r="H8" s="442">
        <v>4.2936882782310007E-4</v>
      </c>
      <c r="I8" s="442">
        <v>5.0556117290192111E-3</v>
      </c>
      <c r="J8" s="442">
        <v>5.345155161494617E-3</v>
      </c>
      <c r="K8" s="442">
        <v>0.58781190019193863</v>
      </c>
      <c r="L8" s="442">
        <v>0</v>
      </c>
      <c r="M8" s="442">
        <v>6.8714844906417549E-2</v>
      </c>
      <c r="N8" s="442">
        <v>5.1493657072704951E-2</v>
      </c>
      <c r="O8" s="442">
        <v>0.15008726003490402</v>
      </c>
      <c r="P8" s="442">
        <v>2.4770869457517957E-4</v>
      </c>
      <c r="Q8" s="442">
        <v>0</v>
      </c>
      <c r="R8" s="442">
        <v>0</v>
      </c>
      <c r="S8" s="442">
        <v>0</v>
      </c>
      <c r="T8" s="442">
        <v>0</v>
      </c>
      <c r="U8" s="442">
        <v>4.19533478771606E-5</v>
      </c>
      <c r="V8" s="442">
        <v>0</v>
      </c>
      <c r="W8" s="442">
        <v>0</v>
      </c>
      <c r="X8" s="442">
        <v>1.0405827263267431E-3</v>
      </c>
      <c r="Y8" s="442">
        <v>6.606183387650841E-3</v>
      </c>
      <c r="Z8" s="442">
        <v>0.30050169491525425</v>
      </c>
      <c r="AA8" s="442">
        <v>0</v>
      </c>
      <c r="AB8" s="442">
        <v>0</v>
      </c>
      <c r="AC8" s="442">
        <v>0</v>
      </c>
      <c r="AD8" s="442">
        <v>0</v>
      </c>
      <c r="AE8" s="442">
        <v>0</v>
      </c>
      <c r="AF8" s="442">
        <v>0</v>
      </c>
      <c r="AG8" s="442">
        <v>0</v>
      </c>
      <c r="AH8" s="442">
        <v>0</v>
      </c>
      <c r="AI8" s="442">
        <v>6.3508192556839833E-5</v>
      </c>
      <c r="AJ8" s="442">
        <v>0</v>
      </c>
      <c r="AK8" s="442">
        <v>0</v>
      </c>
      <c r="AL8" s="442">
        <v>0</v>
      </c>
      <c r="AM8" s="442">
        <v>0</v>
      </c>
      <c r="AN8" s="442">
        <v>0</v>
      </c>
      <c r="AO8" s="442">
        <v>1.71777033410633E-4</v>
      </c>
      <c r="AP8" s="443">
        <v>8.2090521938869607E-2</v>
      </c>
      <c r="AQ8" s="442">
        <v>-9.2489826119126898E-5</v>
      </c>
      <c r="AR8" s="442">
        <v>-1.9212480427285565E-5</v>
      </c>
      <c r="AS8" s="442">
        <v>0</v>
      </c>
      <c r="AT8" s="442">
        <v>0</v>
      </c>
      <c r="AU8" s="442">
        <v>-9.3870271285084018E-5</v>
      </c>
      <c r="AV8" s="442">
        <v>-2.650957290132548E-3</v>
      </c>
      <c r="AW8" s="443">
        <v>-7.3860698722209907E-5</v>
      </c>
      <c r="AX8" s="442">
        <v>8.5491453038107068E-2</v>
      </c>
      <c r="AY8" s="443">
        <v>2.8519727784115498E-4</v>
      </c>
      <c r="AZ8" s="443">
        <v>1.4759461219010186E-4</v>
      </c>
      <c r="BA8" s="442">
        <v>5.1427755156601591E-2</v>
      </c>
      <c r="BB8" s="443">
        <v>0.13629606830193033</v>
      </c>
      <c r="BC8" s="442">
        <v>-0.18637602963232722</v>
      </c>
      <c r="BD8" s="443">
        <v>5.7425012155659508E-4</v>
      </c>
    </row>
    <row r="9" spans="1:56" x14ac:dyDescent="0.2">
      <c r="A9" s="267" t="s">
        <v>449</v>
      </c>
      <c r="B9" s="272" t="s">
        <v>191</v>
      </c>
      <c r="C9" s="442">
        <v>0.13189600507292326</v>
      </c>
      <c r="D9" s="442">
        <v>0</v>
      </c>
      <c r="E9" s="442">
        <v>0.1056533827618165</v>
      </c>
      <c r="F9" s="442">
        <v>0</v>
      </c>
      <c r="G9" s="442">
        <v>0.18355855855855857</v>
      </c>
      <c r="H9" s="442">
        <v>2.5762129669386004E-3</v>
      </c>
      <c r="I9" s="442">
        <v>2.0222446916076846E-3</v>
      </c>
      <c r="J9" s="442">
        <v>7.4604179860671312E-3</v>
      </c>
      <c r="K9" s="442">
        <v>0</v>
      </c>
      <c r="L9" s="442">
        <v>0</v>
      </c>
      <c r="M9" s="442">
        <v>4.9340482220979571E-4</v>
      </c>
      <c r="N9" s="442">
        <v>0</v>
      </c>
      <c r="O9" s="442">
        <v>0</v>
      </c>
      <c r="P9" s="442">
        <v>0</v>
      </c>
      <c r="Q9" s="442">
        <v>0</v>
      </c>
      <c r="R9" s="442">
        <v>0</v>
      </c>
      <c r="S9" s="442">
        <v>0</v>
      </c>
      <c r="T9" s="442">
        <v>0</v>
      </c>
      <c r="U9" s="442">
        <v>0</v>
      </c>
      <c r="V9" s="442">
        <v>0</v>
      </c>
      <c r="W9" s="442">
        <v>0</v>
      </c>
      <c r="X9" s="442">
        <v>2.4813895781637717E-3</v>
      </c>
      <c r="Y9" s="442">
        <v>0</v>
      </c>
      <c r="Z9" s="442">
        <v>0</v>
      </c>
      <c r="AA9" s="442">
        <v>0</v>
      </c>
      <c r="AB9" s="442">
        <v>0</v>
      </c>
      <c r="AC9" s="442">
        <v>9.5840521372436263E-5</v>
      </c>
      <c r="AD9" s="442">
        <v>0</v>
      </c>
      <c r="AE9" s="442">
        <v>0</v>
      </c>
      <c r="AF9" s="442">
        <v>4.0457165975523417E-4</v>
      </c>
      <c r="AG9" s="442">
        <v>0</v>
      </c>
      <c r="AH9" s="442">
        <v>2.7839643652561246E-4</v>
      </c>
      <c r="AI9" s="442">
        <v>6.0332782928997838E-3</v>
      </c>
      <c r="AJ9" s="442">
        <v>6.0146326136720678E-3</v>
      </c>
      <c r="AK9" s="442">
        <v>2.1978021978021978E-3</v>
      </c>
      <c r="AL9" s="442">
        <v>0</v>
      </c>
      <c r="AM9" s="442">
        <v>0.13623683461428979</v>
      </c>
      <c r="AN9" s="442">
        <v>0</v>
      </c>
      <c r="AO9" s="442">
        <v>2.4048784677488618E-3</v>
      </c>
      <c r="AP9" s="443">
        <v>1.1118236842546484E-2</v>
      </c>
      <c r="AQ9" s="442">
        <v>1.6786903440621531E-2</v>
      </c>
      <c r="AR9" s="442">
        <v>9.8185381223642884E-2</v>
      </c>
      <c r="AS9" s="442">
        <v>0</v>
      </c>
      <c r="AT9" s="442">
        <v>0</v>
      </c>
      <c r="AU9" s="442">
        <v>0</v>
      </c>
      <c r="AV9" s="442">
        <v>-6.1855670103092781E-3</v>
      </c>
      <c r="AW9" s="443">
        <v>5.5727897185907378E-2</v>
      </c>
      <c r="AX9" s="442">
        <v>3.4646363856689642E-2</v>
      </c>
      <c r="AY9" s="443">
        <v>1.311579665106277E-2</v>
      </c>
      <c r="AZ9" s="443">
        <v>2.9446136053926625E-2</v>
      </c>
      <c r="BA9" s="442">
        <v>2.6038888619502498E-2</v>
      </c>
      <c r="BB9" s="443">
        <v>5.3965100539685978E-2</v>
      </c>
      <c r="BC9" s="442">
        <v>-4.1448840630405716E-3</v>
      </c>
      <c r="BD9" s="443">
        <v>9.3053669332528541E-3</v>
      </c>
    </row>
    <row r="10" spans="1:56" x14ac:dyDescent="0.2">
      <c r="A10" s="281" t="s">
        <v>450</v>
      </c>
      <c r="B10" s="283" t="s">
        <v>28</v>
      </c>
      <c r="C10" s="442">
        <v>4.1851616994292963E-3</v>
      </c>
      <c r="D10" s="442">
        <v>0</v>
      </c>
      <c r="E10" s="442">
        <v>2.1316033364226137E-2</v>
      </c>
      <c r="F10" s="442">
        <v>3.6496350364963502E-3</v>
      </c>
      <c r="G10" s="442">
        <v>1.1261261261261261E-3</v>
      </c>
      <c r="H10" s="442">
        <v>0.24559896951481322</v>
      </c>
      <c r="I10" s="442">
        <v>6.740815638692282E-3</v>
      </c>
      <c r="J10" s="442">
        <v>1.0132995566814441E-3</v>
      </c>
      <c r="K10" s="442">
        <v>0</v>
      </c>
      <c r="L10" s="442">
        <v>1.2334258402713536E-3</v>
      </c>
      <c r="M10" s="442">
        <v>3.3551527910266111E-3</v>
      </c>
      <c r="N10" s="442">
        <v>3.4101759650797983E-4</v>
      </c>
      <c r="O10" s="442">
        <v>1.7452006980802793E-3</v>
      </c>
      <c r="P10" s="442">
        <v>1.3623978201634877E-3</v>
      </c>
      <c r="Q10" s="442">
        <v>8.5689802913453304E-4</v>
      </c>
      <c r="R10" s="442">
        <v>1.3679890560875513E-3</v>
      </c>
      <c r="S10" s="442">
        <v>2.0790020790020791E-3</v>
      </c>
      <c r="T10" s="442">
        <v>4.6296296296296294E-3</v>
      </c>
      <c r="U10" s="442">
        <v>2.5591542205067965E-3</v>
      </c>
      <c r="V10" s="442">
        <v>1.741486068111455E-3</v>
      </c>
      <c r="W10" s="442">
        <v>1.566579634464752E-3</v>
      </c>
      <c r="X10" s="442">
        <v>7.0439446089810296E-3</v>
      </c>
      <c r="Y10" s="442">
        <v>3.3471329164097593E-3</v>
      </c>
      <c r="Z10" s="442">
        <v>9.0395480225988699E-5</v>
      </c>
      <c r="AA10" s="442">
        <v>1.1312217194570137E-3</v>
      </c>
      <c r="AB10" s="442">
        <v>2.3353573096683792E-3</v>
      </c>
      <c r="AC10" s="442">
        <v>4.4086639831320681E-3</v>
      </c>
      <c r="AD10" s="442">
        <v>1.5280135823429542E-3</v>
      </c>
      <c r="AE10" s="442">
        <v>0</v>
      </c>
      <c r="AF10" s="442">
        <v>1.5171437240821281E-3</v>
      </c>
      <c r="AG10" s="442">
        <v>1.3440860215053765E-3</v>
      </c>
      <c r="AH10" s="442">
        <v>3.3407572383073497E-3</v>
      </c>
      <c r="AI10" s="442">
        <v>5.7157373301155849E-4</v>
      </c>
      <c r="AJ10" s="442">
        <v>2.6482337627362091E-3</v>
      </c>
      <c r="AK10" s="442">
        <v>2.6373626373626374E-2</v>
      </c>
      <c r="AL10" s="442">
        <v>1.9628218450525345E-3</v>
      </c>
      <c r="AM10" s="442">
        <v>4.3267862226017651E-3</v>
      </c>
      <c r="AN10" s="442">
        <v>6.726457399103139E-2</v>
      </c>
      <c r="AO10" s="442">
        <v>5.0674224856136737E-3</v>
      </c>
      <c r="AP10" s="443">
        <v>3.240111999731737E-3</v>
      </c>
      <c r="AQ10" s="442">
        <v>2.0810210876803553E-3</v>
      </c>
      <c r="AR10" s="442">
        <v>1.522589073862381E-2</v>
      </c>
      <c r="AS10" s="442">
        <v>0</v>
      </c>
      <c r="AT10" s="442">
        <v>8.941744534358654E-5</v>
      </c>
      <c r="AU10" s="442">
        <v>3.0038486811226886E-3</v>
      </c>
      <c r="AV10" s="442">
        <v>8.4536082474226809E-2</v>
      </c>
      <c r="AW10" s="443">
        <v>1.0293015943359395E-2</v>
      </c>
      <c r="AX10" s="442">
        <v>7.6353878501918123E-3</v>
      </c>
      <c r="AY10" s="443">
        <v>7.6347639091040214E-3</v>
      </c>
      <c r="AZ10" s="443">
        <v>8.6534923311456981E-3</v>
      </c>
      <c r="BA10" s="442">
        <v>7.6351384114561154E-3</v>
      </c>
      <c r="BB10" s="443">
        <v>1.2231250021860256E-2</v>
      </c>
      <c r="BC10" s="442">
        <v>3.7519586374112923E-3</v>
      </c>
      <c r="BD10" s="443">
        <v>4.8811260332310581E-3</v>
      </c>
    </row>
    <row r="11" spans="1:56" x14ac:dyDescent="0.2">
      <c r="A11" s="281" t="s">
        <v>451</v>
      </c>
      <c r="B11" s="283" t="s">
        <v>285</v>
      </c>
      <c r="C11" s="442">
        <v>2.6759670259987319E-2</v>
      </c>
      <c r="D11" s="442">
        <v>0</v>
      </c>
      <c r="E11" s="442">
        <v>3.7071362372567192E-3</v>
      </c>
      <c r="F11" s="442">
        <v>3.6496350364963502E-3</v>
      </c>
      <c r="G11" s="442">
        <v>1.8243243243243244E-2</v>
      </c>
      <c r="H11" s="442">
        <v>6.0111635895234005E-3</v>
      </c>
      <c r="I11" s="442">
        <v>0.30805527468823729</v>
      </c>
      <c r="J11" s="442">
        <v>1.428752374920836E-2</v>
      </c>
      <c r="K11" s="442">
        <v>0</v>
      </c>
      <c r="L11" s="442">
        <v>7.246376811594203E-3</v>
      </c>
      <c r="M11" s="442">
        <v>2.0755896187625408E-2</v>
      </c>
      <c r="N11" s="442">
        <v>4.0922111580957577E-4</v>
      </c>
      <c r="O11" s="442">
        <v>1.7452006980802793E-3</v>
      </c>
      <c r="P11" s="442">
        <v>3.591776071340104E-3</v>
      </c>
      <c r="Q11" s="442">
        <v>8.5689802913453304E-4</v>
      </c>
      <c r="R11" s="442">
        <v>1.3679890560875513E-3</v>
      </c>
      <c r="S11" s="442">
        <v>6.2370062370062374E-3</v>
      </c>
      <c r="T11" s="442">
        <v>6.9444444444444441E-3</v>
      </c>
      <c r="U11" s="442">
        <v>7.4676959221345865E-3</v>
      </c>
      <c r="V11" s="442">
        <v>5.9984520123839008E-3</v>
      </c>
      <c r="W11" s="442">
        <v>1.566579634464752E-3</v>
      </c>
      <c r="X11" s="442">
        <v>4.4184743456335551E-2</v>
      </c>
      <c r="Y11" s="442">
        <v>5.0206993746146393E-2</v>
      </c>
      <c r="Z11" s="442">
        <v>3.073446327683616E-3</v>
      </c>
      <c r="AA11" s="442">
        <v>2.8280542986425339E-3</v>
      </c>
      <c r="AB11" s="442">
        <v>3.269500233535731E-3</v>
      </c>
      <c r="AC11" s="442">
        <v>8.6256469235192635E-3</v>
      </c>
      <c r="AD11" s="442">
        <v>4.5840407470288625E-3</v>
      </c>
      <c r="AE11" s="442">
        <v>1.7446932247746437E-4</v>
      </c>
      <c r="AF11" s="442">
        <v>8.9005765146151512E-3</v>
      </c>
      <c r="AG11" s="442">
        <v>1.2096774193548387E-2</v>
      </c>
      <c r="AH11" s="442">
        <v>1.2527839643652562E-3</v>
      </c>
      <c r="AI11" s="442">
        <v>7.1764257589229013E-3</v>
      </c>
      <c r="AJ11" s="442">
        <v>3.725481395035684E-3</v>
      </c>
      <c r="AK11" s="442">
        <v>1.9780219780219779E-2</v>
      </c>
      <c r="AL11" s="442">
        <v>3.3483431474425587E-3</v>
      </c>
      <c r="AM11" s="442">
        <v>6.0347281525761458E-3</v>
      </c>
      <c r="AN11" s="442">
        <v>0.2914798206278027</v>
      </c>
      <c r="AO11" s="442">
        <v>0.10452632483037018</v>
      </c>
      <c r="AP11" s="443">
        <v>1.5290981338966853E-2</v>
      </c>
      <c r="AQ11" s="442">
        <v>1.4335923048464669E-3</v>
      </c>
      <c r="AR11" s="442">
        <v>1.2392049875599189E-3</v>
      </c>
      <c r="AS11" s="442">
        <v>0</v>
      </c>
      <c r="AT11" s="442">
        <v>1.1624267894666249E-3</v>
      </c>
      <c r="AU11" s="442">
        <v>4.8812541068243686E-3</v>
      </c>
      <c r="AV11" s="442">
        <v>-1.9734904270986744E-2</v>
      </c>
      <c r="AW11" s="443">
        <v>9.021556772498496E-4</v>
      </c>
      <c r="AX11" s="442">
        <v>1.6303529047006653E-2</v>
      </c>
      <c r="AY11" s="443">
        <v>7.5823138350182917E-3</v>
      </c>
      <c r="AZ11" s="443">
        <v>5.0222605024686715E-3</v>
      </c>
      <c r="BA11" s="442">
        <v>1.2816967673196155E-2</v>
      </c>
      <c r="BB11" s="443">
        <v>2.3829427051453793E-2</v>
      </c>
      <c r="BC11" s="442">
        <v>-2.0743587409135997E-2</v>
      </c>
      <c r="BD11" s="443">
        <v>6.2182485790453195E-3</v>
      </c>
    </row>
    <row r="12" spans="1:56" x14ac:dyDescent="0.2">
      <c r="A12" s="281" t="s">
        <v>452</v>
      </c>
      <c r="B12" s="283" t="s">
        <v>29</v>
      </c>
      <c r="C12" s="442">
        <v>6.7850348763474955E-2</v>
      </c>
      <c r="D12" s="442">
        <v>0</v>
      </c>
      <c r="E12" s="442">
        <v>1.2048192771084338E-2</v>
      </c>
      <c r="F12" s="442">
        <v>1.824817518248175E-2</v>
      </c>
      <c r="G12" s="442">
        <v>1.1036036036036036E-2</v>
      </c>
      <c r="H12" s="442">
        <v>0.11378273937312151</v>
      </c>
      <c r="I12" s="442">
        <v>3.6737445230872932E-2</v>
      </c>
      <c r="J12" s="442">
        <v>0.36068397720075995</v>
      </c>
      <c r="K12" s="442">
        <v>1.9193857965451055E-3</v>
      </c>
      <c r="L12" s="442">
        <v>0.21091581868640147</v>
      </c>
      <c r="M12" s="442">
        <v>3.4933061412453538E-2</v>
      </c>
      <c r="N12" s="442">
        <v>3.8193970808893737E-3</v>
      </c>
      <c r="O12" s="442">
        <v>8.7260034904013961E-3</v>
      </c>
      <c r="P12" s="442">
        <v>9.1652216992816442E-3</v>
      </c>
      <c r="Q12" s="442">
        <v>4.2844901456726651E-3</v>
      </c>
      <c r="R12" s="442">
        <v>4.1039671682626538E-3</v>
      </c>
      <c r="S12" s="442">
        <v>1.8711018711018712E-2</v>
      </c>
      <c r="T12" s="442">
        <v>1.8518518518518517E-2</v>
      </c>
      <c r="U12" s="442">
        <v>1.3718744755831515E-2</v>
      </c>
      <c r="V12" s="442">
        <v>1.044891640866873E-2</v>
      </c>
      <c r="W12" s="442">
        <v>1.0443864229765013E-2</v>
      </c>
      <c r="X12" s="442">
        <v>3.9542143600416232E-2</v>
      </c>
      <c r="Y12" s="442">
        <v>5.7253589359640622E-3</v>
      </c>
      <c r="Z12" s="442">
        <v>3.7062146892655369E-4</v>
      </c>
      <c r="AA12" s="442">
        <v>9.0497737556561094E-3</v>
      </c>
      <c r="AB12" s="442">
        <v>1.4946286781877626E-2</v>
      </c>
      <c r="AC12" s="442">
        <v>0</v>
      </c>
      <c r="AD12" s="442">
        <v>0</v>
      </c>
      <c r="AE12" s="442">
        <v>5.8156440825821461E-5</v>
      </c>
      <c r="AF12" s="442">
        <v>7.0800040457165978E-4</v>
      </c>
      <c r="AG12" s="442">
        <v>0</v>
      </c>
      <c r="AH12" s="442">
        <v>8.3518930957683743E-4</v>
      </c>
      <c r="AI12" s="442">
        <v>8.8911469579575769E-3</v>
      </c>
      <c r="AJ12" s="442">
        <v>0.18376049194308541</v>
      </c>
      <c r="AK12" s="442">
        <v>2.1978021978021978E-3</v>
      </c>
      <c r="AL12" s="442">
        <v>4.6184043413000806E-3</v>
      </c>
      <c r="AM12" s="442">
        <v>5.180757187588955E-3</v>
      </c>
      <c r="AN12" s="442">
        <v>5.829596412556054E-2</v>
      </c>
      <c r="AO12" s="442">
        <v>7.8158550201838008E-3</v>
      </c>
      <c r="AP12" s="443">
        <v>7.9885736800630422E-2</v>
      </c>
      <c r="AQ12" s="442">
        <v>3.0984091749907509E-3</v>
      </c>
      <c r="AR12" s="442">
        <v>9.0490782812515016E-3</v>
      </c>
      <c r="AS12" s="442">
        <v>0</v>
      </c>
      <c r="AT12" s="442">
        <v>0</v>
      </c>
      <c r="AU12" s="442">
        <v>0</v>
      </c>
      <c r="AV12" s="442">
        <v>1.0692194403534609</v>
      </c>
      <c r="AW12" s="443">
        <v>2.44742700980237E-2</v>
      </c>
      <c r="AX12" s="442">
        <v>9.3353915619903097E-2</v>
      </c>
      <c r="AY12" s="443">
        <v>0.25880833431677225</v>
      </c>
      <c r="AZ12" s="443">
        <v>0.16900391833367703</v>
      </c>
      <c r="BA12" s="442">
        <v>0.1594991684697353</v>
      </c>
      <c r="BB12" s="443">
        <v>0.14954513180859511</v>
      </c>
      <c r="BC12" s="442">
        <v>0.19566248664293143</v>
      </c>
      <c r="BD12" s="443">
        <v>0.1654636755361065</v>
      </c>
    </row>
    <row r="13" spans="1:56" x14ac:dyDescent="0.2">
      <c r="A13" s="281" t="s">
        <v>453</v>
      </c>
      <c r="B13" s="283" t="s">
        <v>30</v>
      </c>
      <c r="C13" s="442">
        <v>7.1020925808497146E-3</v>
      </c>
      <c r="D13" s="442">
        <v>0</v>
      </c>
      <c r="E13" s="442">
        <v>5.4680259499536608E-2</v>
      </c>
      <c r="F13" s="442">
        <v>2.9197080291970802E-2</v>
      </c>
      <c r="G13" s="442">
        <v>4.0540540540540543E-3</v>
      </c>
      <c r="H13" s="442">
        <v>6.0111635895234005E-3</v>
      </c>
      <c r="I13" s="442">
        <v>4.3815301651499829E-3</v>
      </c>
      <c r="J13" s="442">
        <v>8.1304623179227362E-2</v>
      </c>
      <c r="K13" s="442">
        <v>6.214011516314779E-2</v>
      </c>
      <c r="L13" s="442">
        <v>1.0792476102374346E-3</v>
      </c>
      <c r="M13" s="442">
        <v>2.2630834512022632E-2</v>
      </c>
      <c r="N13" s="442">
        <v>2.2916382485336242E-2</v>
      </c>
      <c r="O13" s="442">
        <v>3.4904013961605585E-3</v>
      </c>
      <c r="P13" s="442">
        <v>3.0963586821897448E-3</v>
      </c>
      <c r="Q13" s="442">
        <v>8.5689802913453304E-4</v>
      </c>
      <c r="R13" s="442">
        <v>1.3679890560875513E-3</v>
      </c>
      <c r="S13" s="442">
        <v>0</v>
      </c>
      <c r="T13" s="442">
        <v>1.1574074074074073E-3</v>
      </c>
      <c r="U13" s="442">
        <v>1.048833696929015E-3</v>
      </c>
      <c r="V13" s="442">
        <v>5.8049535603715168E-4</v>
      </c>
      <c r="W13" s="442">
        <v>2.0887728459530026E-3</v>
      </c>
      <c r="X13" s="442">
        <v>2.2412551028576002E-3</v>
      </c>
      <c r="Y13" s="442">
        <v>1.2860036994626971E-2</v>
      </c>
      <c r="Z13" s="442">
        <v>5.6424858757062143E-2</v>
      </c>
      <c r="AA13" s="442">
        <v>1.1877828054298642E-2</v>
      </c>
      <c r="AB13" s="442">
        <v>1.1676786548341896E-2</v>
      </c>
      <c r="AC13" s="442">
        <v>1.6292888633314166E-3</v>
      </c>
      <c r="AD13" s="442">
        <v>1.6977928692699492E-4</v>
      </c>
      <c r="AE13" s="442">
        <v>5.8156440825821461E-5</v>
      </c>
      <c r="AF13" s="442">
        <v>3.7726307272175581E-2</v>
      </c>
      <c r="AG13" s="442">
        <v>0</v>
      </c>
      <c r="AH13" s="442">
        <v>1.0857461024498886E-2</v>
      </c>
      <c r="AI13" s="442">
        <v>3.7469833608535499E-3</v>
      </c>
      <c r="AJ13" s="442">
        <v>2.2891512186363839E-3</v>
      </c>
      <c r="AK13" s="442">
        <v>4.3956043956043956E-3</v>
      </c>
      <c r="AL13" s="442">
        <v>2.6555824962475466E-3</v>
      </c>
      <c r="AM13" s="442">
        <v>5.1238257899231428E-3</v>
      </c>
      <c r="AN13" s="442">
        <v>0</v>
      </c>
      <c r="AO13" s="442">
        <v>1.4858713390019755E-2</v>
      </c>
      <c r="AP13" s="443">
        <v>3.2063695655818791E-2</v>
      </c>
      <c r="AQ13" s="442">
        <v>3.2371439141694412E-4</v>
      </c>
      <c r="AR13" s="442">
        <v>1.7877213037589219E-2</v>
      </c>
      <c r="AS13" s="442">
        <v>0</v>
      </c>
      <c r="AT13" s="442">
        <v>0</v>
      </c>
      <c r="AU13" s="442">
        <v>0</v>
      </c>
      <c r="AV13" s="442">
        <v>-1.4727540500736377E-3</v>
      </c>
      <c r="AW13" s="443">
        <v>9.8287486942483619E-3</v>
      </c>
      <c r="AX13" s="442">
        <v>3.7471697536457502E-2</v>
      </c>
      <c r="AY13" s="443">
        <v>7.4708574275861167E-3</v>
      </c>
      <c r="AZ13" s="443">
        <v>8.3744778587863267E-3</v>
      </c>
      <c r="BA13" s="442">
        <v>2.5477982467751174E-2</v>
      </c>
      <c r="BB13" s="443">
        <v>5.3419468568450583E-2</v>
      </c>
      <c r="BC13" s="442">
        <v>-5.3337230642433071E-2</v>
      </c>
      <c r="BD13" s="443">
        <v>8.7353084184229497E-3</v>
      </c>
    </row>
    <row r="14" spans="1:56" x14ac:dyDescent="0.2">
      <c r="A14" s="281" t="s">
        <v>454</v>
      </c>
      <c r="B14" s="283" t="s">
        <v>455</v>
      </c>
      <c r="C14" s="442">
        <v>8.2435003170577038E-3</v>
      </c>
      <c r="D14" s="442">
        <v>0</v>
      </c>
      <c r="E14" s="442">
        <v>1.6682113067655237E-2</v>
      </c>
      <c r="F14" s="442">
        <v>3.6496350364963502E-3</v>
      </c>
      <c r="G14" s="442">
        <v>2.0270270270270271E-2</v>
      </c>
      <c r="H14" s="442">
        <v>1.11635895234006E-2</v>
      </c>
      <c r="I14" s="442">
        <v>2.1233569261880688E-2</v>
      </c>
      <c r="J14" s="442">
        <v>1.8860037998733377E-2</v>
      </c>
      <c r="K14" s="442">
        <v>2.3992322456813819E-4</v>
      </c>
      <c r="L14" s="442">
        <v>0.26133209990749307</v>
      </c>
      <c r="M14" s="442">
        <v>7.8944771553567314E-3</v>
      </c>
      <c r="N14" s="442">
        <v>7.502387123175556E-4</v>
      </c>
      <c r="O14" s="442">
        <v>5.235602094240838E-3</v>
      </c>
      <c r="P14" s="442">
        <v>4.9541738915035915E-3</v>
      </c>
      <c r="Q14" s="442">
        <v>1.3710368466152529E-2</v>
      </c>
      <c r="R14" s="442">
        <v>2.0975832193342453E-2</v>
      </c>
      <c r="S14" s="442">
        <v>4.1580041580041582E-2</v>
      </c>
      <c r="T14" s="442">
        <v>2.1990740740740741E-2</v>
      </c>
      <c r="U14" s="442">
        <v>4.0359120657828491E-2</v>
      </c>
      <c r="V14" s="442">
        <v>4.1795665634674919E-2</v>
      </c>
      <c r="W14" s="442">
        <v>3.8120104438642298E-2</v>
      </c>
      <c r="X14" s="442">
        <v>6.6837428960217715E-2</v>
      </c>
      <c r="Y14" s="442">
        <v>1.4269356117325816E-2</v>
      </c>
      <c r="Z14" s="442">
        <v>0</v>
      </c>
      <c r="AA14" s="442">
        <v>3.8461538461538464E-2</v>
      </c>
      <c r="AB14" s="442">
        <v>1.4012143858010275E-2</v>
      </c>
      <c r="AC14" s="442">
        <v>5.3670691968564308E-3</v>
      </c>
      <c r="AD14" s="442">
        <v>3.0560271646859084E-3</v>
      </c>
      <c r="AE14" s="442">
        <v>4.0709508578075024E-4</v>
      </c>
      <c r="AF14" s="442">
        <v>2.629715788409022E-3</v>
      </c>
      <c r="AG14" s="442">
        <v>1.0752688172043012E-2</v>
      </c>
      <c r="AH14" s="442">
        <v>1.9487750556792874E-3</v>
      </c>
      <c r="AI14" s="442">
        <v>4.3185570938651082E-3</v>
      </c>
      <c r="AJ14" s="442">
        <v>2.4238071726738184E-3</v>
      </c>
      <c r="AK14" s="442">
        <v>8.7912087912087912E-3</v>
      </c>
      <c r="AL14" s="442">
        <v>1.6857175845745295E-2</v>
      </c>
      <c r="AM14" s="442">
        <v>3.4158838599487617E-3</v>
      </c>
      <c r="AN14" s="442">
        <v>4.6337817638266068E-2</v>
      </c>
      <c r="AO14" s="442">
        <v>1.4343382289787855E-2</v>
      </c>
      <c r="AP14" s="443">
        <v>1.610205724058146E-2</v>
      </c>
      <c r="AQ14" s="442">
        <v>4.6244913059563449E-4</v>
      </c>
      <c r="AR14" s="442">
        <v>3.1124218292202617E-3</v>
      </c>
      <c r="AS14" s="442">
        <v>3.6485697606538237E-5</v>
      </c>
      <c r="AT14" s="442">
        <v>0</v>
      </c>
      <c r="AU14" s="442">
        <v>0</v>
      </c>
      <c r="AV14" s="442">
        <v>7.069219440353461E-3</v>
      </c>
      <c r="AW14" s="443">
        <v>1.8939993458052399E-3</v>
      </c>
      <c r="AX14" s="442">
        <v>1.7558990303472279E-2</v>
      </c>
      <c r="AY14" s="443">
        <v>1.7593721726131939E-2</v>
      </c>
      <c r="AZ14" s="443">
        <v>1.1577078758911277E-2</v>
      </c>
      <c r="BA14" s="442">
        <v>1.7572875207554933E-2</v>
      </c>
      <c r="BB14" s="443">
        <v>2.4214167543991579E-2</v>
      </c>
      <c r="BC14" s="442">
        <v>-5.7357528594908259E-3</v>
      </c>
      <c r="BD14" s="443">
        <v>1.3593380614657211E-2</v>
      </c>
    </row>
    <row r="15" spans="1:56" x14ac:dyDescent="0.2">
      <c r="A15" s="281" t="s">
        <v>456</v>
      </c>
      <c r="B15" s="283" t="s">
        <v>31</v>
      </c>
      <c r="C15" s="442">
        <v>2.6632847178186432E-3</v>
      </c>
      <c r="D15" s="442">
        <v>0</v>
      </c>
      <c r="E15" s="442">
        <v>0</v>
      </c>
      <c r="F15" s="442">
        <v>0</v>
      </c>
      <c r="G15" s="442">
        <v>3.6036036036036037E-3</v>
      </c>
      <c r="H15" s="442">
        <v>4.2936882782310007E-4</v>
      </c>
      <c r="I15" s="442">
        <v>2.6963262554769128E-3</v>
      </c>
      <c r="J15" s="442">
        <v>6.8524382520582646E-3</v>
      </c>
      <c r="K15" s="442">
        <v>2.3992322456813819E-4</v>
      </c>
      <c r="L15" s="442">
        <v>3.8544557508479803E-3</v>
      </c>
      <c r="M15" s="442">
        <v>8.697082332818E-2</v>
      </c>
      <c r="N15" s="442">
        <v>5.0470604283181014E-3</v>
      </c>
      <c r="O15" s="442">
        <v>8.7260034904013961E-3</v>
      </c>
      <c r="P15" s="442">
        <v>3.7156304186276939E-3</v>
      </c>
      <c r="Q15" s="442">
        <v>6.8551842330762643E-3</v>
      </c>
      <c r="R15" s="442">
        <v>4.5599635202918376E-3</v>
      </c>
      <c r="S15" s="442">
        <v>2.0790020790020791E-2</v>
      </c>
      <c r="T15" s="442">
        <v>3.5879629629629629E-2</v>
      </c>
      <c r="U15" s="442">
        <v>9.2297365329753311E-3</v>
      </c>
      <c r="V15" s="442">
        <v>2.9024767801857586E-3</v>
      </c>
      <c r="W15" s="442">
        <v>5.7441253263707569E-3</v>
      </c>
      <c r="X15" s="442">
        <v>1.0365804850716401E-2</v>
      </c>
      <c r="Y15" s="442">
        <v>5.7077424469303265E-2</v>
      </c>
      <c r="Z15" s="442">
        <v>3.6158192090395478E-5</v>
      </c>
      <c r="AA15" s="442">
        <v>4.5248868778280547E-3</v>
      </c>
      <c r="AB15" s="442">
        <v>4.6707146193367583E-4</v>
      </c>
      <c r="AC15" s="442">
        <v>1.9168104274487253E-4</v>
      </c>
      <c r="AD15" s="442">
        <v>0</v>
      </c>
      <c r="AE15" s="442">
        <v>1.1631288165164292E-4</v>
      </c>
      <c r="AF15" s="442">
        <v>0</v>
      </c>
      <c r="AG15" s="442">
        <v>0</v>
      </c>
      <c r="AH15" s="442">
        <v>1.3919821826280623E-4</v>
      </c>
      <c r="AI15" s="442">
        <v>1.968753969262035E-3</v>
      </c>
      <c r="AJ15" s="442">
        <v>7.1816508819964994E-4</v>
      </c>
      <c r="AK15" s="442">
        <v>0</v>
      </c>
      <c r="AL15" s="442">
        <v>1.2700611938575223E-3</v>
      </c>
      <c r="AM15" s="442">
        <v>1.4232849416453174E-3</v>
      </c>
      <c r="AN15" s="442">
        <v>5.3811659192825115E-2</v>
      </c>
      <c r="AO15" s="442">
        <v>4.8097569354977237E-3</v>
      </c>
      <c r="AP15" s="443">
        <v>9.9990778465201286E-3</v>
      </c>
      <c r="AQ15" s="442">
        <v>2.3122456529781724E-4</v>
      </c>
      <c r="AR15" s="442">
        <v>4.8031201068213914E-4</v>
      </c>
      <c r="AS15" s="442">
        <v>0</v>
      </c>
      <c r="AT15" s="442">
        <v>0</v>
      </c>
      <c r="AU15" s="442">
        <v>0</v>
      </c>
      <c r="AV15" s="442">
        <v>-0.1979381443298969</v>
      </c>
      <c r="AW15" s="443">
        <v>-3.2551465079716799E-3</v>
      </c>
      <c r="AX15" s="442">
        <v>9.0698887988838409E-3</v>
      </c>
      <c r="AY15" s="443">
        <v>8.6041068408009125E-2</v>
      </c>
      <c r="AZ15" s="443">
        <v>5.1819861786743984E-2</v>
      </c>
      <c r="BA15" s="442">
        <v>3.9841373643439301E-2</v>
      </c>
      <c r="BB15" s="443">
        <v>0</v>
      </c>
      <c r="BC15" s="442">
        <v>0.12281315437656631</v>
      </c>
      <c r="BD15" s="443">
        <v>6.3714518049058561E-2</v>
      </c>
    </row>
    <row r="16" spans="1:56" x14ac:dyDescent="0.2">
      <c r="A16" s="281" t="s">
        <v>457</v>
      </c>
      <c r="B16" s="283" t="s">
        <v>32</v>
      </c>
      <c r="C16" s="442">
        <v>0</v>
      </c>
      <c r="D16" s="442">
        <v>0</v>
      </c>
      <c r="E16" s="442">
        <v>0</v>
      </c>
      <c r="F16" s="442">
        <v>3.6496350364963502E-3</v>
      </c>
      <c r="G16" s="442">
        <v>0</v>
      </c>
      <c r="H16" s="442">
        <v>4.2936882782310007E-4</v>
      </c>
      <c r="I16" s="442">
        <v>6.740815638692282E-3</v>
      </c>
      <c r="J16" s="442">
        <v>2.5332488917036099E-5</v>
      </c>
      <c r="K16" s="442">
        <v>0</v>
      </c>
      <c r="L16" s="442">
        <v>1.5417823003391921E-3</v>
      </c>
      <c r="M16" s="442">
        <v>8.4207756323805144E-3</v>
      </c>
      <c r="N16" s="442">
        <v>0.5370345109807666</v>
      </c>
      <c r="O16" s="442">
        <v>1.7452006980802793E-3</v>
      </c>
      <c r="P16" s="442">
        <v>0.23594253158285855</v>
      </c>
      <c r="Q16" s="442">
        <v>0.11910882604970009</v>
      </c>
      <c r="R16" s="442">
        <v>9.5303237574099406E-2</v>
      </c>
      <c r="S16" s="442">
        <v>2.286902286902287E-2</v>
      </c>
      <c r="T16" s="442">
        <v>5.7870370370370367E-3</v>
      </c>
      <c r="U16" s="442">
        <v>4.5938915925490854E-2</v>
      </c>
      <c r="V16" s="442">
        <v>9.2879256965944269E-3</v>
      </c>
      <c r="W16" s="442">
        <v>5.535248041775457E-2</v>
      </c>
      <c r="X16" s="442">
        <v>7.4441687344913151E-3</v>
      </c>
      <c r="Y16" s="442">
        <v>2.4839249537567162E-2</v>
      </c>
      <c r="Z16" s="442">
        <v>0</v>
      </c>
      <c r="AA16" s="442">
        <v>0</v>
      </c>
      <c r="AB16" s="442">
        <v>0</v>
      </c>
      <c r="AC16" s="442">
        <v>0</v>
      </c>
      <c r="AD16" s="442">
        <v>0</v>
      </c>
      <c r="AE16" s="442">
        <v>0</v>
      </c>
      <c r="AF16" s="442">
        <v>6.0685748963285123E-4</v>
      </c>
      <c r="AG16" s="442">
        <v>0</v>
      </c>
      <c r="AH16" s="442">
        <v>0</v>
      </c>
      <c r="AI16" s="442">
        <v>0</v>
      </c>
      <c r="AJ16" s="442">
        <v>0</v>
      </c>
      <c r="AK16" s="442">
        <v>0</v>
      </c>
      <c r="AL16" s="442">
        <v>2.3092021706500404E-4</v>
      </c>
      <c r="AM16" s="442">
        <v>0</v>
      </c>
      <c r="AN16" s="442">
        <v>0</v>
      </c>
      <c r="AO16" s="442">
        <v>3.7790947350339259E-3</v>
      </c>
      <c r="AP16" s="443">
        <v>2.5575088442901933E-2</v>
      </c>
      <c r="AQ16" s="442">
        <v>0</v>
      </c>
      <c r="AR16" s="442">
        <v>-1.2488112277735618E-4</v>
      </c>
      <c r="AS16" s="442">
        <v>0</v>
      </c>
      <c r="AT16" s="442">
        <v>-2.5931059149640096E-3</v>
      </c>
      <c r="AU16" s="442">
        <v>-1.6896648831315122E-3</v>
      </c>
      <c r="AV16" s="442">
        <v>-2.9455081001472753E-2</v>
      </c>
      <c r="AW16" s="443">
        <v>-9.9711943274983388E-4</v>
      </c>
      <c r="AX16" s="442">
        <v>2.6231498322048737E-2</v>
      </c>
      <c r="AY16" s="443">
        <v>3.7196936915673391E-2</v>
      </c>
      <c r="AZ16" s="443">
        <v>2.255973538105694E-2</v>
      </c>
      <c r="BA16" s="442">
        <v>3.0615253764165174E-2</v>
      </c>
      <c r="BB16" s="443">
        <v>3.0425977678056153E-2</v>
      </c>
      <c r="BC16" s="442">
        <v>1.1782970995395105E-2</v>
      </c>
      <c r="BD16" s="443">
        <v>3.0728668913367872E-2</v>
      </c>
    </row>
    <row r="17" spans="1:56" x14ac:dyDescent="0.2">
      <c r="A17" s="281" t="s">
        <v>458</v>
      </c>
      <c r="B17" s="283" t="s">
        <v>33</v>
      </c>
      <c r="C17" s="442">
        <v>0</v>
      </c>
      <c r="D17" s="442">
        <v>0</v>
      </c>
      <c r="E17" s="442">
        <v>0</v>
      </c>
      <c r="F17" s="442">
        <v>0</v>
      </c>
      <c r="G17" s="442">
        <v>1.5765765765765765E-3</v>
      </c>
      <c r="H17" s="442">
        <v>0</v>
      </c>
      <c r="I17" s="442">
        <v>2.0222446916076846E-3</v>
      </c>
      <c r="J17" s="442">
        <v>5.1551614946168459E-3</v>
      </c>
      <c r="K17" s="442">
        <v>0</v>
      </c>
      <c r="L17" s="442">
        <v>2.4668516805427072E-3</v>
      </c>
      <c r="M17" s="442">
        <v>1.0328607611591724E-2</v>
      </c>
      <c r="N17" s="442">
        <v>8.7300504706042826E-3</v>
      </c>
      <c r="O17" s="442">
        <v>0.42059336823734728</v>
      </c>
      <c r="P17" s="442">
        <v>6.8367599702749568E-2</v>
      </c>
      <c r="Q17" s="442">
        <v>3.9417309340188521E-2</v>
      </c>
      <c r="R17" s="442">
        <v>2.0063839489284085E-2</v>
      </c>
      <c r="S17" s="442">
        <v>3.7422037422037424E-2</v>
      </c>
      <c r="T17" s="442">
        <v>4.7453703703703706E-2</v>
      </c>
      <c r="U17" s="442">
        <v>6.6789729820439667E-2</v>
      </c>
      <c r="V17" s="442">
        <v>4.1795665634674919E-2</v>
      </c>
      <c r="W17" s="442">
        <v>2.5065274151436032E-2</v>
      </c>
      <c r="X17" s="442">
        <v>2.6174657808372689E-2</v>
      </c>
      <c r="Y17" s="442">
        <v>9.600986523385889E-3</v>
      </c>
      <c r="Z17" s="442">
        <v>3.3446327683615818E-4</v>
      </c>
      <c r="AA17" s="442">
        <v>0</v>
      </c>
      <c r="AB17" s="442">
        <v>0</v>
      </c>
      <c r="AC17" s="442">
        <v>0</v>
      </c>
      <c r="AD17" s="442">
        <v>0</v>
      </c>
      <c r="AE17" s="442">
        <v>0</v>
      </c>
      <c r="AF17" s="442">
        <v>0</v>
      </c>
      <c r="AG17" s="442">
        <v>0</v>
      </c>
      <c r="AH17" s="442">
        <v>2.7839643652561246E-4</v>
      </c>
      <c r="AI17" s="442">
        <v>1.2701638511367967E-4</v>
      </c>
      <c r="AJ17" s="442">
        <v>1.7056420844741686E-3</v>
      </c>
      <c r="AK17" s="442">
        <v>0</v>
      </c>
      <c r="AL17" s="442">
        <v>6.9276065119501214E-4</v>
      </c>
      <c r="AM17" s="442">
        <v>3.4158838599487618E-4</v>
      </c>
      <c r="AN17" s="442">
        <v>0</v>
      </c>
      <c r="AO17" s="442">
        <v>3.0919866013913938E-3</v>
      </c>
      <c r="AP17" s="443">
        <v>9.5694381570343538E-3</v>
      </c>
      <c r="AQ17" s="442">
        <v>4.6244913059563449E-5</v>
      </c>
      <c r="AR17" s="442">
        <v>5.9558689324585256E-4</v>
      </c>
      <c r="AS17" s="442">
        <v>0</v>
      </c>
      <c r="AT17" s="442">
        <v>0</v>
      </c>
      <c r="AU17" s="442">
        <v>-2.0651459682718481E-3</v>
      </c>
      <c r="AV17" s="442">
        <v>-4.7128129602356404E-3</v>
      </c>
      <c r="AW17" s="443">
        <v>1.3189410486108913E-4</v>
      </c>
      <c r="AX17" s="442">
        <v>1.0024039353797715E-2</v>
      </c>
      <c r="AY17" s="443">
        <v>1.4948271114432949E-3</v>
      </c>
      <c r="AZ17" s="443">
        <v>9.7250696525258895E-4</v>
      </c>
      <c r="BA17" s="442">
        <v>6.6142367941330266E-3</v>
      </c>
      <c r="BB17" s="443">
        <v>1.564844512376402E-2</v>
      </c>
      <c r="BC17" s="442">
        <v>-1.9133551518752605E-2</v>
      </c>
      <c r="BD17" s="443">
        <v>1.2008953271968211E-3</v>
      </c>
    </row>
    <row r="18" spans="1:56" x14ac:dyDescent="0.2">
      <c r="A18" s="281" t="s">
        <v>459</v>
      </c>
      <c r="B18" s="283" t="s">
        <v>34</v>
      </c>
      <c r="C18" s="442">
        <v>1.3950538998097654E-3</v>
      </c>
      <c r="D18" s="442">
        <v>0</v>
      </c>
      <c r="E18" s="442">
        <v>1.8535681186283596E-3</v>
      </c>
      <c r="F18" s="442">
        <v>2.9197080291970802E-2</v>
      </c>
      <c r="G18" s="442">
        <v>1.5315315315315315E-2</v>
      </c>
      <c r="H18" s="442">
        <v>2.5762129669386004E-3</v>
      </c>
      <c r="I18" s="442">
        <v>9.7741826761038094E-3</v>
      </c>
      <c r="J18" s="442">
        <v>9.1703609879670682E-3</v>
      </c>
      <c r="K18" s="442">
        <v>4.7984644913627637E-4</v>
      </c>
      <c r="L18" s="442">
        <v>2.1584952204748691E-3</v>
      </c>
      <c r="M18" s="442">
        <v>1.1085161672313411E-2</v>
      </c>
      <c r="N18" s="442">
        <v>8.8664575092074749E-4</v>
      </c>
      <c r="O18" s="442">
        <v>1.7452006980802793E-3</v>
      </c>
      <c r="P18" s="442">
        <v>7.3445627941540748E-2</v>
      </c>
      <c r="Q18" s="442">
        <v>3.7703513281919454E-2</v>
      </c>
      <c r="R18" s="442">
        <v>3.3743730050159598E-2</v>
      </c>
      <c r="S18" s="442">
        <v>3.9501039501039503E-2</v>
      </c>
      <c r="T18" s="442">
        <v>2.0833333333333332E-2</v>
      </c>
      <c r="U18" s="442">
        <v>2.8150696425574762E-2</v>
      </c>
      <c r="V18" s="442">
        <v>2.7670278637770898E-2</v>
      </c>
      <c r="W18" s="442">
        <v>1.0443864229765013E-2</v>
      </c>
      <c r="X18" s="442">
        <v>2.413351476827023E-2</v>
      </c>
      <c r="Y18" s="442">
        <v>0.10199947150532898</v>
      </c>
      <c r="Z18" s="442">
        <v>3.4350282485875707E-4</v>
      </c>
      <c r="AA18" s="442">
        <v>1.1312217194570137E-3</v>
      </c>
      <c r="AB18" s="442">
        <v>0</v>
      </c>
      <c r="AC18" s="442">
        <v>3.0668966839179604E-3</v>
      </c>
      <c r="AD18" s="442">
        <v>0</v>
      </c>
      <c r="AE18" s="442">
        <v>3.4893864495492874E-4</v>
      </c>
      <c r="AF18" s="442">
        <v>2.1240012137149792E-3</v>
      </c>
      <c r="AG18" s="442">
        <v>0</v>
      </c>
      <c r="AH18" s="442">
        <v>4.4543429844097994E-3</v>
      </c>
      <c r="AI18" s="442">
        <v>1.9052457767051949E-4</v>
      </c>
      <c r="AJ18" s="442">
        <v>3.1419722608734682E-4</v>
      </c>
      <c r="AK18" s="442">
        <v>2.1978021978021978E-3</v>
      </c>
      <c r="AL18" s="442">
        <v>1.7319016279875303E-3</v>
      </c>
      <c r="AM18" s="442">
        <v>1.9356675206376316E-3</v>
      </c>
      <c r="AN18" s="442">
        <v>0</v>
      </c>
      <c r="AO18" s="442">
        <v>4.5520913853817745E-3</v>
      </c>
      <c r="AP18" s="443">
        <v>1.0064047750783831E-2</v>
      </c>
      <c r="AQ18" s="442">
        <v>6.0118386977432486E-4</v>
      </c>
      <c r="AR18" s="442">
        <v>9.8944274200520651E-4</v>
      </c>
      <c r="AS18" s="442">
        <v>0</v>
      </c>
      <c r="AT18" s="442">
        <v>1.5200965708409711E-3</v>
      </c>
      <c r="AU18" s="442">
        <v>5.4444757345348729E-3</v>
      </c>
      <c r="AV18" s="442">
        <v>-1.4138438880706922E-2</v>
      </c>
      <c r="AW18" s="443">
        <v>8.4412227111097047E-4</v>
      </c>
      <c r="AX18" s="442">
        <v>1.0834084790578145E-2</v>
      </c>
      <c r="AY18" s="443">
        <v>2.2874788560638841E-2</v>
      </c>
      <c r="AZ18" s="443">
        <v>1.4431922490588316E-2</v>
      </c>
      <c r="BA18" s="442">
        <v>1.5647708999791628E-2</v>
      </c>
      <c r="BB18" s="443">
        <v>1.3521879492282455E-2</v>
      </c>
      <c r="BC18" s="442">
        <v>1.5678682837304916E-2</v>
      </c>
      <c r="BD18" s="443">
        <v>1.6921516355649448E-2</v>
      </c>
    </row>
    <row r="19" spans="1:56" x14ac:dyDescent="0.2">
      <c r="A19" s="281" t="s">
        <v>460</v>
      </c>
      <c r="B19" s="285" t="s">
        <v>269</v>
      </c>
      <c r="C19" s="442">
        <v>0</v>
      </c>
      <c r="D19" s="442">
        <v>0</v>
      </c>
      <c r="E19" s="442">
        <v>0</v>
      </c>
      <c r="F19" s="442">
        <v>3.6496350364963502E-3</v>
      </c>
      <c r="G19" s="442">
        <v>0</v>
      </c>
      <c r="H19" s="442">
        <v>0</v>
      </c>
      <c r="I19" s="442">
        <v>6.740815638692282E-4</v>
      </c>
      <c r="J19" s="442">
        <v>2.5332488917036099E-5</v>
      </c>
      <c r="K19" s="442">
        <v>0</v>
      </c>
      <c r="L19" s="442">
        <v>4.6253469010175765E-4</v>
      </c>
      <c r="M19" s="442">
        <v>2.2367685273510739E-3</v>
      </c>
      <c r="N19" s="442">
        <v>1.3640703860319192E-4</v>
      </c>
      <c r="O19" s="442">
        <v>0</v>
      </c>
      <c r="P19" s="442">
        <v>1.1146891255883081E-3</v>
      </c>
      <c r="Q19" s="442">
        <v>0.16452442159383032</v>
      </c>
      <c r="R19" s="442">
        <v>4.1039671682626538E-2</v>
      </c>
      <c r="S19" s="442">
        <v>1.6632016632016633E-2</v>
      </c>
      <c r="T19" s="442">
        <v>2.3148148148148147E-3</v>
      </c>
      <c r="U19" s="442">
        <v>1.3634838060077195E-2</v>
      </c>
      <c r="V19" s="442">
        <v>2.3219814241486067E-3</v>
      </c>
      <c r="W19" s="442">
        <v>8.3550913838120102E-3</v>
      </c>
      <c r="X19" s="442">
        <v>1.1606499639798286E-3</v>
      </c>
      <c r="Y19" s="442">
        <v>6.7823482779881972E-3</v>
      </c>
      <c r="Z19" s="442">
        <v>0</v>
      </c>
      <c r="AA19" s="442">
        <v>1.0746606334841629E-2</v>
      </c>
      <c r="AB19" s="442">
        <v>0</v>
      </c>
      <c r="AC19" s="442">
        <v>0</v>
      </c>
      <c r="AD19" s="442">
        <v>0</v>
      </c>
      <c r="AE19" s="442">
        <v>0</v>
      </c>
      <c r="AF19" s="442">
        <v>1.0114291493880854E-4</v>
      </c>
      <c r="AG19" s="442">
        <v>0</v>
      </c>
      <c r="AH19" s="442">
        <v>4.1759465478841872E-4</v>
      </c>
      <c r="AI19" s="442">
        <v>0</v>
      </c>
      <c r="AJ19" s="442">
        <v>0</v>
      </c>
      <c r="AK19" s="442">
        <v>0</v>
      </c>
      <c r="AL19" s="442">
        <v>1.3970673132432745E-2</v>
      </c>
      <c r="AM19" s="442">
        <v>0</v>
      </c>
      <c r="AN19" s="442">
        <v>0</v>
      </c>
      <c r="AO19" s="442">
        <v>0</v>
      </c>
      <c r="AP19" s="443">
        <v>2.0580789028050231E-3</v>
      </c>
      <c r="AQ19" s="442">
        <v>0</v>
      </c>
      <c r="AR19" s="442">
        <v>4.8031201068213912E-5</v>
      </c>
      <c r="AS19" s="442">
        <v>0</v>
      </c>
      <c r="AT19" s="442">
        <v>1.4083247641614879E-2</v>
      </c>
      <c r="AU19" s="442">
        <v>6.0170843893738855E-2</v>
      </c>
      <c r="AV19" s="442">
        <v>6.4801178203240063E-3</v>
      </c>
      <c r="AW19" s="443">
        <v>5.1860762031380242E-3</v>
      </c>
      <c r="AX19" s="442">
        <v>4.2904023807912245E-3</v>
      </c>
      <c r="AY19" s="443">
        <v>3.6780614452617912E-3</v>
      </c>
      <c r="AZ19" s="443">
        <v>4.2559816254817045E-3</v>
      </c>
      <c r="BA19" s="442">
        <v>4.0456011459260258E-3</v>
      </c>
      <c r="BB19" s="443">
        <v>6.7154704152049445E-3</v>
      </c>
      <c r="BC19" s="442">
        <v>8.8647809440752119E-4</v>
      </c>
      <c r="BD19" s="443">
        <v>2.4458025250238919E-3</v>
      </c>
    </row>
    <row r="20" spans="1:56" x14ac:dyDescent="0.2">
      <c r="A20" s="281" t="s">
        <v>461</v>
      </c>
      <c r="B20" s="285" t="s">
        <v>270</v>
      </c>
      <c r="C20" s="442">
        <v>0</v>
      </c>
      <c r="D20" s="442">
        <v>0</v>
      </c>
      <c r="E20" s="442">
        <v>0</v>
      </c>
      <c r="F20" s="442">
        <v>3.6496350364963502E-3</v>
      </c>
      <c r="G20" s="442">
        <v>0</v>
      </c>
      <c r="H20" s="442">
        <v>0</v>
      </c>
      <c r="I20" s="442">
        <v>0</v>
      </c>
      <c r="J20" s="442">
        <v>0</v>
      </c>
      <c r="K20" s="442">
        <v>0</v>
      </c>
      <c r="L20" s="442">
        <v>3.3919210607462227E-3</v>
      </c>
      <c r="M20" s="442">
        <v>1.4473208118154009E-3</v>
      </c>
      <c r="N20" s="442">
        <v>1.3640703860319192E-4</v>
      </c>
      <c r="O20" s="442">
        <v>0</v>
      </c>
      <c r="P20" s="442">
        <v>4.9541738915035913E-4</v>
      </c>
      <c r="Q20" s="442">
        <v>5.1413881748071976E-3</v>
      </c>
      <c r="R20" s="442">
        <v>0.15230278157774738</v>
      </c>
      <c r="S20" s="442">
        <v>2.0790020790020791E-3</v>
      </c>
      <c r="T20" s="442">
        <v>3.472222222222222E-3</v>
      </c>
      <c r="U20" s="442">
        <v>2.391340828998154E-3</v>
      </c>
      <c r="V20" s="442">
        <v>9.6749226006191951E-4</v>
      </c>
      <c r="W20" s="442">
        <v>1.0443864229765013E-3</v>
      </c>
      <c r="X20" s="442">
        <v>2.8015688785720002E-4</v>
      </c>
      <c r="Y20" s="442">
        <v>8.8082445168677882E-5</v>
      </c>
      <c r="Z20" s="442">
        <v>0</v>
      </c>
      <c r="AA20" s="442">
        <v>0</v>
      </c>
      <c r="AB20" s="442">
        <v>0</v>
      </c>
      <c r="AC20" s="442">
        <v>0</v>
      </c>
      <c r="AD20" s="442">
        <v>0</v>
      </c>
      <c r="AE20" s="442">
        <v>0</v>
      </c>
      <c r="AF20" s="442">
        <v>1.0114291493880854E-4</v>
      </c>
      <c r="AG20" s="442">
        <v>0</v>
      </c>
      <c r="AH20" s="442">
        <v>0</v>
      </c>
      <c r="AI20" s="442">
        <v>0</v>
      </c>
      <c r="AJ20" s="442">
        <v>0</v>
      </c>
      <c r="AK20" s="442">
        <v>0</v>
      </c>
      <c r="AL20" s="442">
        <v>2.0551899318785361E-2</v>
      </c>
      <c r="AM20" s="442">
        <v>0</v>
      </c>
      <c r="AN20" s="442">
        <v>0</v>
      </c>
      <c r="AO20" s="442">
        <v>0</v>
      </c>
      <c r="AP20" s="443">
        <v>1.3999966467146186E-3</v>
      </c>
      <c r="AQ20" s="442">
        <v>0</v>
      </c>
      <c r="AR20" s="442">
        <v>2.8818720640928347E-5</v>
      </c>
      <c r="AS20" s="442">
        <v>0</v>
      </c>
      <c r="AT20" s="442">
        <v>8.3158224169535468E-3</v>
      </c>
      <c r="AU20" s="442">
        <v>0.10241246597202666</v>
      </c>
      <c r="AV20" s="442">
        <v>1.1782032400589101E-3</v>
      </c>
      <c r="AW20" s="443">
        <v>6.7740812256655378E-3</v>
      </c>
      <c r="AX20" s="442">
        <v>4.2620180393406976E-3</v>
      </c>
      <c r="AY20" s="443">
        <v>7.1889382793753195E-3</v>
      </c>
      <c r="AZ20" s="443">
        <v>7.0299515970545781E-3</v>
      </c>
      <c r="BA20" s="442">
        <v>5.4321401846010291E-3</v>
      </c>
      <c r="BB20" s="443">
        <v>6.827394922125027E-3</v>
      </c>
      <c r="BC20" s="442">
        <v>7.3074545620079451E-3</v>
      </c>
      <c r="BD20" s="443">
        <v>4.5960967758161058E-3</v>
      </c>
    </row>
    <row r="21" spans="1:56" x14ac:dyDescent="0.2">
      <c r="A21" s="281" t="s">
        <v>462</v>
      </c>
      <c r="B21" s="285" t="s">
        <v>271</v>
      </c>
      <c r="C21" s="442">
        <v>3.8046924540266328E-4</v>
      </c>
      <c r="D21" s="442">
        <v>0</v>
      </c>
      <c r="E21" s="442">
        <v>0</v>
      </c>
      <c r="F21" s="442">
        <v>0</v>
      </c>
      <c r="G21" s="442">
        <v>0</v>
      </c>
      <c r="H21" s="442">
        <v>0</v>
      </c>
      <c r="I21" s="442">
        <v>0</v>
      </c>
      <c r="J21" s="442">
        <v>0</v>
      </c>
      <c r="K21" s="442">
        <v>0</v>
      </c>
      <c r="L21" s="442">
        <v>0</v>
      </c>
      <c r="M21" s="442">
        <v>0</v>
      </c>
      <c r="N21" s="442">
        <v>0</v>
      </c>
      <c r="O21" s="442">
        <v>0</v>
      </c>
      <c r="P21" s="442">
        <v>0</v>
      </c>
      <c r="Q21" s="442">
        <v>2.5706940874035988E-3</v>
      </c>
      <c r="R21" s="442">
        <v>5.9279525763793889E-3</v>
      </c>
      <c r="S21" s="442">
        <v>8.7318087318087323E-2</v>
      </c>
      <c r="T21" s="442">
        <v>0</v>
      </c>
      <c r="U21" s="442">
        <v>9.6492700117469378E-4</v>
      </c>
      <c r="V21" s="442">
        <v>1.1609907120743034E-3</v>
      </c>
      <c r="W21" s="442">
        <v>5.2219321148825064E-4</v>
      </c>
      <c r="X21" s="442">
        <v>4.0022412551028578E-4</v>
      </c>
      <c r="Y21" s="442">
        <v>1.7616489033735576E-4</v>
      </c>
      <c r="Z21" s="442">
        <v>0</v>
      </c>
      <c r="AA21" s="442">
        <v>0</v>
      </c>
      <c r="AB21" s="442">
        <v>0</v>
      </c>
      <c r="AC21" s="442">
        <v>1.1500862564692352E-3</v>
      </c>
      <c r="AD21" s="442">
        <v>0</v>
      </c>
      <c r="AE21" s="442">
        <v>0</v>
      </c>
      <c r="AF21" s="442">
        <v>1.0114291493880854E-4</v>
      </c>
      <c r="AG21" s="442">
        <v>0</v>
      </c>
      <c r="AH21" s="442">
        <v>3.2015590200445434E-3</v>
      </c>
      <c r="AI21" s="442">
        <v>0</v>
      </c>
      <c r="AJ21" s="442">
        <v>1.4093989855918129E-2</v>
      </c>
      <c r="AK21" s="442">
        <v>0</v>
      </c>
      <c r="AL21" s="442">
        <v>6.9276065119501214E-3</v>
      </c>
      <c r="AM21" s="442">
        <v>9.1090236265300311E-4</v>
      </c>
      <c r="AN21" s="442">
        <v>4.4843049327354259E-3</v>
      </c>
      <c r="AO21" s="442">
        <v>5.9263076526668386E-3</v>
      </c>
      <c r="AP21" s="443">
        <v>1.2595778213704877E-3</v>
      </c>
      <c r="AQ21" s="442">
        <v>4.1620421753607101E-4</v>
      </c>
      <c r="AR21" s="442">
        <v>3.7464336833206854E-4</v>
      </c>
      <c r="AS21" s="442">
        <v>0</v>
      </c>
      <c r="AT21" s="442">
        <v>4.0997898690034423E-2</v>
      </c>
      <c r="AU21" s="442">
        <v>6.561531962827373E-2</v>
      </c>
      <c r="AV21" s="442">
        <v>5.8910162002945507E-3</v>
      </c>
      <c r="AW21" s="443">
        <v>8.8843869034429639E-3</v>
      </c>
      <c r="AX21" s="442">
        <v>4.9890938626503548E-3</v>
      </c>
      <c r="AY21" s="443">
        <v>6.1956650013768148E-4</v>
      </c>
      <c r="AZ21" s="443">
        <v>3.786913816877545E-3</v>
      </c>
      <c r="BA21" s="442">
        <v>3.2422472416653672E-3</v>
      </c>
      <c r="BB21" s="443">
        <v>6.9707981966163823E-3</v>
      </c>
      <c r="BC21" s="442">
        <v>-5.7501281799406773E-4</v>
      </c>
      <c r="BD21" s="443">
        <v>1.0080814177690592E-3</v>
      </c>
    </row>
    <row r="22" spans="1:56" x14ac:dyDescent="0.2">
      <c r="A22" s="281" t="s">
        <v>463</v>
      </c>
      <c r="B22" s="285" t="s">
        <v>281</v>
      </c>
      <c r="C22" s="442">
        <v>0</v>
      </c>
      <c r="D22" s="442">
        <v>0</v>
      </c>
      <c r="E22" s="442">
        <v>0</v>
      </c>
      <c r="F22" s="442">
        <v>0</v>
      </c>
      <c r="G22" s="442">
        <v>0</v>
      </c>
      <c r="H22" s="442">
        <v>0</v>
      </c>
      <c r="I22" s="442">
        <v>0</v>
      </c>
      <c r="J22" s="442">
        <v>0</v>
      </c>
      <c r="K22" s="442">
        <v>0</v>
      </c>
      <c r="L22" s="442">
        <v>0</v>
      </c>
      <c r="M22" s="442">
        <v>0</v>
      </c>
      <c r="N22" s="442">
        <v>0</v>
      </c>
      <c r="O22" s="442">
        <v>0</v>
      </c>
      <c r="P22" s="442">
        <v>2.7247956403269754E-3</v>
      </c>
      <c r="Q22" s="442">
        <v>7.7120822622107968E-3</v>
      </c>
      <c r="R22" s="442">
        <v>1.0031919744642043E-2</v>
      </c>
      <c r="S22" s="442">
        <v>0.1392931392931393</v>
      </c>
      <c r="T22" s="442">
        <v>0.28819444444444442</v>
      </c>
      <c r="U22" s="442">
        <v>0.15023493874811211</v>
      </c>
      <c r="V22" s="442">
        <v>0.32198142414860681</v>
      </c>
      <c r="W22" s="442">
        <v>1.1488250652741514E-2</v>
      </c>
      <c r="X22" s="442">
        <v>1.5088449531737774E-2</v>
      </c>
      <c r="Y22" s="442">
        <v>3.5232978067471153E-4</v>
      </c>
      <c r="Z22" s="442">
        <v>0</v>
      </c>
      <c r="AA22" s="442">
        <v>0</v>
      </c>
      <c r="AB22" s="442">
        <v>0</v>
      </c>
      <c r="AC22" s="442">
        <v>0</v>
      </c>
      <c r="AD22" s="442">
        <v>0</v>
      </c>
      <c r="AE22" s="442">
        <v>0</v>
      </c>
      <c r="AF22" s="442">
        <v>0</v>
      </c>
      <c r="AG22" s="442">
        <v>1.3440860215053765E-3</v>
      </c>
      <c r="AH22" s="442">
        <v>2.366369710467706E-3</v>
      </c>
      <c r="AI22" s="442">
        <v>1.7147211990346755E-3</v>
      </c>
      <c r="AJ22" s="442">
        <v>0</v>
      </c>
      <c r="AK22" s="442">
        <v>0</v>
      </c>
      <c r="AL22" s="442">
        <v>2.0898279644382865E-2</v>
      </c>
      <c r="AM22" s="442">
        <v>0</v>
      </c>
      <c r="AN22" s="442">
        <v>8.9686098654708519E-3</v>
      </c>
      <c r="AO22" s="442">
        <v>8.5888516705316491E-3</v>
      </c>
      <c r="AP22" s="443">
        <v>1.3306255553878913E-2</v>
      </c>
      <c r="AQ22" s="442">
        <v>0</v>
      </c>
      <c r="AR22" s="442">
        <v>5.4755569217763858E-4</v>
      </c>
      <c r="AS22" s="442">
        <v>0</v>
      </c>
      <c r="AT22" s="442">
        <v>0</v>
      </c>
      <c r="AU22" s="442">
        <v>0</v>
      </c>
      <c r="AV22" s="442">
        <v>-1.4727540500736377E-2</v>
      </c>
      <c r="AW22" s="443">
        <v>3.6930349361104953E-5</v>
      </c>
      <c r="AX22" s="442">
        <v>1.3877759558426983E-2</v>
      </c>
      <c r="AY22" s="443">
        <v>2.5995567968739755E-3</v>
      </c>
      <c r="AZ22" s="443">
        <v>1.6174752020833081E-3</v>
      </c>
      <c r="BA22" s="442">
        <v>9.3689674739958397E-3</v>
      </c>
      <c r="BB22" s="443">
        <v>2.1982672687272435E-2</v>
      </c>
      <c r="BC22" s="442">
        <v>-2.6282877555812181E-2</v>
      </c>
      <c r="BD22" s="443">
        <v>1.8107741059302852E-3</v>
      </c>
    </row>
    <row r="23" spans="1:56" x14ac:dyDescent="0.2">
      <c r="A23" s="281" t="s">
        <v>464</v>
      </c>
      <c r="B23" s="283" t="s">
        <v>35</v>
      </c>
      <c r="C23" s="442">
        <v>0</v>
      </c>
      <c r="D23" s="442">
        <v>0</v>
      </c>
      <c r="E23" s="442">
        <v>1.8535681186283596E-3</v>
      </c>
      <c r="F23" s="442">
        <v>0</v>
      </c>
      <c r="G23" s="442">
        <v>0</v>
      </c>
      <c r="H23" s="442">
        <v>0</v>
      </c>
      <c r="I23" s="442">
        <v>0</v>
      </c>
      <c r="J23" s="442">
        <v>0</v>
      </c>
      <c r="K23" s="442">
        <v>0</v>
      </c>
      <c r="L23" s="442">
        <v>0</v>
      </c>
      <c r="M23" s="442">
        <v>3.2893654813986384E-5</v>
      </c>
      <c r="N23" s="442">
        <v>0</v>
      </c>
      <c r="O23" s="442">
        <v>0</v>
      </c>
      <c r="P23" s="442">
        <v>8.6698043101312856E-4</v>
      </c>
      <c r="Q23" s="442">
        <v>2.4850042844901457E-2</v>
      </c>
      <c r="R23" s="442">
        <v>2.3711810305517556E-2</v>
      </c>
      <c r="S23" s="442">
        <v>2.0790020790020791E-2</v>
      </c>
      <c r="T23" s="442">
        <v>2.0833333333333332E-2</v>
      </c>
      <c r="U23" s="442">
        <v>0.11902164792750461</v>
      </c>
      <c r="V23" s="442">
        <v>1.9156346749226005E-2</v>
      </c>
      <c r="W23" s="442">
        <v>3.2898172323759793E-2</v>
      </c>
      <c r="X23" s="442">
        <v>2.921636116225086E-3</v>
      </c>
      <c r="Y23" s="442">
        <v>8.5439971813617548E-3</v>
      </c>
      <c r="Z23" s="442">
        <v>0</v>
      </c>
      <c r="AA23" s="442">
        <v>0</v>
      </c>
      <c r="AB23" s="442">
        <v>0</v>
      </c>
      <c r="AC23" s="442">
        <v>1.9168104274487253E-4</v>
      </c>
      <c r="AD23" s="442">
        <v>0</v>
      </c>
      <c r="AE23" s="442">
        <v>0</v>
      </c>
      <c r="AF23" s="442">
        <v>1.0114291493880854E-4</v>
      </c>
      <c r="AG23" s="442">
        <v>0</v>
      </c>
      <c r="AH23" s="442">
        <v>1.9487750556792874E-3</v>
      </c>
      <c r="AI23" s="442">
        <v>5.0806554045471867E-4</v>
      </c>
      <c r="AJ23" s="442">
        <v>8.9770636024956243E-5</v>
      </c>
      <c r="AK23" s="442">
        <v>0</v>
      </c>
      <c r="AL23" s="442">
        <v>1.1892391178847708E-2</v>
      </c>
      <c r="AM23" s="442">
        <v>1.7079419299743809E-4</v>
      </c>
      <c r="AN23" s="442">
        <v>0</v>
      </c>
      <c r="AO23" s="442">
        <v>8.5888516705316502E-4</v>
      </c>
      <c r="AP23" s="443">
        <v>7.1907013396375098E-3</v>
      </c>
      <c r="AQ23" s="442">
        <v>1.4798372179060304E-3</v>
      </c>
      <c r="AR23" s="442">
        <v>1.1546700736798624E-2</v>
      </c>
      <c r="AS23" s="442">
        <v>0</v>
      </c>
      <c r="AT23" s="442">
        <v>2.6914651048419547E-2</v>
      </c>
      <c r="AU23" s="442">
        <v>6.7023373697549987E-2</v>
      </c>
      <c r="AV23" s="442">
        <v>6.3033873343151692E-2</v>
      </c>
      <c r="AW23" s="443">
        <v>1.4582212233442015E-2</v>
      </c>
      <c r="AX23" s="442">
        <v>1.3526230406616609E-2</v>
      </c>
      <c r="AY23" s="443">
        <v>6.4241506366127743E-2</v>
      </c>
      <c r="AZ23" s="443">
        <v>4.5210453742231066E-2</v>
      </c>
      <c r="BA23" s="442">
        <v>3.3801148284977017E-2</v>
      </c>
      <c r="BB23" s="443">
        <v>6.8413854854900372E-3</v>
      </c>
      <c r="BC23" s="442">
        <v>9.7776137926407949E-2</v>
      </c>
      <c r="BD23" s="443">
        <v>4.995556896869708E-2</v>
      </c>
    </row>
    <row r="24" spans="1:56" x14ac:dyDescent="0.2">
      <c r="A24" s="281" t="s">
        <v>465</v>
      </c>
      <c r="B24" s="283" t="s">
        <v>466</v>
      </c>
      <c r="C24" s="442">
        <v>0</v>
      </c>
      <c r="D24" s="442">
        <v>0</v>
      </c>
      <c r="E24" s="442">
        <v>0</v>
      </c>
      <c r="F24" s="442">
        <v>0</v>
      </c>
      <c r="G24" s="442">
        <v>0</v>
      </c>
      <c r="H24" s="442">
        <v>0</v>
      </c>
      <c r="I24" s="442">
        <v>0</v>
      </c>
      <c r="J24" s="442">
        <v>2.5332488917036099E-5</v>
      </c>
      <c r="K24" s="442">
        <v>0</v>
      </c>
      <c r="L24" s="442">
        <v>0</v>
      </c>
      <c r="M24" s="442">
        <v>0</v>
      </c>
      <c r="N24" s="442">
        <v>0</v>
      </c>
      <c r="O24" s="442">
        <v>0</v>
      </c>
      <c r="P24" s="442">
        <v>0</v>
      </c>
      <c r="Q24" s="442">
        <v>8.5689802913453304E-4</v>
      </c>
      <c r="R24" s="442">
        <v>4.5599635202918376E-4</v>
      </c>
      <c r="S24" s="442">
        <v>0</v>
      </c>
      <c r="T24" s="442">
        <v>0</v>
      </c>
      <c r="U24" s="442">
        <v>4.19533478771606E-5</v>
      </c>
      <c r="V24" s="442">
        <v>2.6702786377708978E-2</v>
      </c>
      <c r="W24" s="442">
        <v>6.2663185378590081E-3</v>
      </c>
      <c r="X24" s="442">
        <v>4.0022412551028574E-5</v>
      </c>
      <c r="Y24" s="442">
        <v>1.7616489033735576E-3</v>
      </c>
      <c r="Z24" s="442">
        <v>1.8079096045197739E-5</v>
      </c>
      <c r="AA24" s="442">
        <v>0</v>
      </c>
      <c r="AB24" s="442">
        <v>0</v>
      </c>
      <c r="AC24" s="442">
        <v>2.875215641173088E-4</v>
      </c>
      <c r="AD24" s="442">
        <v>1.6977928692699492E-4</v>
      </c>
      <c r="AE24" s="442">
        <v>0</v>
      </c>
      <c r="AF24" s="442">
        <v>1.0114291493880854E-4</v>
      </c>
      <c r="AG24" s="442">
        <v>0</v>
      </c>
      <c r="AH24" s="442">
        <v>1.6703786191536749E-3</v>
      </c>
      <c r="AI24" s="442">
        <v>1.2701638511367967E-4</v>
      </c>
      <c r="AJ24" s="442">
        <v>0</v>
      </c>
      <c r="AK24" s="442">
        <v>0</v>
      </c>
      <c r="AL24" s="442">
        <v>1.3855213023900243E-3</v>
      </c>
      <c r="AM24" s="442">
        <v>1.1386279533162539E-4</v>
      </c>
      <c r="AN24" s="442">
        <v>0</v>
      </c>
      <c r="AO24" s="442">
        <v>0</v>
      </c>
      <c r="AP24" s="443">
        <v>4.4221450966584514E-4</v>
      </c>
      <c r="AQ24" s="442">
        <v>1.849796522382538E-4</v>
      </c>
      <c r="AR24" s="442">
        <v>1.1844494183421551E-2</v>
      </c>
      <c r="AS24" s="442">
        <v>0</v>
      </c>
      <c r="AT24" s="442">
        <v>7.9179147851745874E-2</v>
      </c>
      <c r="AU24" s="442">
        <v>2.9850746268656716E-2</v>
      </c>
      <c r="AV24" s="442">
        <v>-1.0603829160530192E-2</v>
      </c>
      <c r="AW24" s="443">
        <v>1.7357264199719329E-2</v>
      </c>
      <c r="AX24" s="442">
        <v>7.6441214937150517E-3</v>
      </c>
      <c r="AY24" s="443">
        <v>1.0532630502340585E-2</v>
      </c>
      <c r="AZ24" s="443">
        <v>1.314805154893469E-2</v>
      </c>
      <c r="BA24" s="442">
        <v>8.7988876235009193E-3</v>
      </c>
      <c r="BB24" s="443">
        <v>5.407352740576481E-3</v>
      </c>
      <c r="BC24" s="442">
        <v>2.3752821156638283E-2</v>
      </c>
      <c r="BD24" s="443">
        <v>1.0831111781768188E-2</v>
      </c>
    </row>
    <row r="25" spans="1:56" x14ac:dyDescent="0.2">
      <c r="A25" s="281" t="s">
        <v>467</v>
      </c>
      <c r="B25" s="283" t="s">
        <v>192</v>
      </c>
      <c r="C25" s="442">
        <v>0</v>
      </c>
      <c r="D25" s="442">
        <v>0</v>
      </c>
      <c r="E25" s="442">
        <v>4.911955514365153E-2</v>
      </c>
      <c r="F25" s="442">
        <v>0</v>
      </c>
      <c r="G25" s="442">
        <v>0</v>
      </c>
      <c r="H25" s="442">
        <v>0</v>
      </c>
      <c r="I25" s="442">
        <v>0</v>
      </c>
      <c r="J25" s="442">
        <v>0</v>
      </c>
      <c r="K25" s="442">
        <v>0</v>
      </c>
      <c r="L25" s="442">
        <v>0</v>
      </c>
      <c r="M25" s="442">
        <v>0</v>
      </c>
      <c r="N25" s="442">
        <v>0</v>
      </c>
      <c r="O25" s="442">
        <v>0</v>
      </c>
      <c r="P25" s="442">
        <v>0</v>
      </c>
      <c r="Q25" s="442">
        <v>0</v>
      </c>
      <c r="R25" s="442">
        <v>4.5599635202918376E-4</v>
      </c>
      <c r="S25" s="442">
        <v>0</v>
      </c>
      <c r="T25" s="442">
        <v>0</v>
      </c>
      <c r="U25" s="442">
        <v>0</v>
      </c>
      <c r="V25" s="442">
        <v>0</v>
      </c>
      <c r="W25" s="442">
        <v>0.46684073107049606</v>
      </c>
      <c r="X25" s="442">
        <v>0</v>
      </c>
      <c r="Y25" s="442">
        <v>0</v>
      </c>
      <c r="Z25" s="442">
        <v>0</v>
      </c>
      <c r="AA25" s="442">
        <v>0</v>
      </c>
      <c r="AB25" s="442">
        <v>0</v>
      </c>
      <c r="AC25" s="442">
        <v>0</v>
      </c>
      <c r="AD25" s="442">
        <v>0</v>
      </c>
      <c r="AE25" s="442">
        <v>0</v>
      </c>
      <c r="AF25" s="442">
        <v>2.3262870435925963E-3</v>
      </c>
      <c r="AG25" s="442">
        <v>0</v>
      </c>
      <c r="AH25" s="442">
        <v>5.4287305122494431E-3</v>
      </c>
      <c r="AI25" s="442">
        <v>6.3508192556839833E-5</v>
      </c>
      <c r="AJ25" s="442">
        <v>0</v>
      </c>
      <c r="AK25" s="442">
        <v>0</v>
      </c>
      <c r="AL25" s="442">
        <v>5.0686987645768386E-2</v>
      </c>
      <c r="AM25" s="442">
        <v>0</v>
      </c>
      <c r="AN25" s="442">
        <v>0</v>
      </c>
      <c r="AO25" s="442">
        <v>0</v>
      </c>
      <c r="AP25" s="443">
        <v>3.0389148768505945E-3</v>
      </c>
      <c r="AQ25" s="442">
        <v>0</v>
      </c>
      <c r="AR25" s="442">
        <v>2.1854196486037331E-2</v>
      </c>
      <c r="AS25" s="442">
        <v>0</v>
      </c>
      <c r="AT25" s="442">
        <v>7.4484731971207585E-2</v>
      </c>
      <c r="AU25" s="442">
        <v>5.378766544635314E-2</v>
      </c>
      <c r="AV25" s="442">
        <v>3.8291605301914579E-3</v>
      </c>
      <c r="AW25" s="443">
        <v>2.3883384508246019E-2</v>
      </c>
      <c r="AX25" s="442">
        <v>1.3050246834600076E-2</v>
      </c>
      <c r="AY25" s="443">
        <v>5.3630200752658565E-3</v>
      </c>
      <c r="AZ25" s="443">
        <v>1.2460624588049285E-2</v>
      </c>
      <c r="BA25" s="442">
        <v>9.9770526478570893E-3</v>
      </c>
      <c r="BB25" s="443">
        <v>1.9929557513457173E-2</v>
      </c>
      <c r="BC25" s="442">
        <v>2.2281746697270129E-3</v>
      </c>
      <c r="BD25" s="443">
        <v>4.0134634408061295E-3</v>
      </c>
    </row>
    <row r="26" spans="1:56" x14ac:dyDescent="0.2">
      <c r="A26" s="281" t="s">
        <v>468</v>
      </c>
      <c r="B26" s="283" t="s">
        <v>50</v>
      </c>
      <c r="C26" s="442">
        <v>1.3950538998097654E-3</v>
      </c>
      <c r="D26" s="442">
        <v>0</v>
      </c>
      <c r="E26" s="442">
        <v>6.4874884151992582E-3</v>
      </c>
      <c r="F26" s="442">
        <v>3.6496350364963502E-3</v>
      </c>
      <c r="G26" s="442">
        <v>8.3333333333333332E-3</v>
      </c>
      <c r="H26" s="442">
        <v>1.6745384285100903E-2</v>
      </c>
      <c r="I26" s="442">
        <v>1.5166835187057633E-2</v>
      </c>
      <c r="J26" s="442">
        <v>3.6985433818872704E-3</v>
      </c>
      <c r="K26" s="442">
        <v>1.1996161228406909E-3</v>
      </c>
      <c r="L26" s="442">
        <v>2.1584952204748691E-3</v>
      </c>
      <c r="M26" s="442">
        <v>1.0262820301963752E-2</v>
      </c>
      <c r="N26" s="442">
        <v>8.1844223161915159E-3</v>
      </c>
      <c r="O26" s="442">
        <v>3.3158813263525308E-2</v>
      </c>
      <c r="P26" s="442">
        <v>2.972504334902155E-3</v>
      </c>
      <c r="Q26" s="442">
        <v>8.5689802913453304E-4</v>
      </c>
      <c r="R26" s="442">
        <v>3.1919744642042863E-3</v>
      </c>
      <c r="S26" s="442">
        <v>8.3160083160083165E-3</v>
      </c>
      <c r="T26" s="442">
        <v>5.7870370370370367E-3</v>
      </c>
      <c r="U26" s="442">
        <v>4.1533814398388991E-3</v>
      </c>
      <c r="V26" s="442">
        <v>7.7399380804953561E-3</v>
      </c>
      <c r="W26" s="442">
        <v>1.566579634464752E-3</v>
      </c>
      <c r="X26" s="442">
        <v>4.8186984711438403E-2</v>
      </c>
      <c r="Y26" s="442">
        <v>3.3471329164097593E-3</v>
      </c>
      <c r="Z26" s="442">
        <v>8.7774011299435028E-3</v>
      </c>
      <c r="AA26" s="442">
        <v>3.3936651583710408E-3</v>
      </c>
      <c r="AB26" s="442">
        <v>3.7365716954694066E-3</v>
      </c>
      <c r="AC26" s="442">
        <v>6.3254744105807935E-3</v>
      </c>
      <c r="AD26" s="442">
        <v>1.6468590831918505E-2</v>
      </c>
      <c r="AE26" s="442">
        <v>0</v>
      </c>
      <c r="AF26" s="442">
        <v>3.7422878527359157E-3</v>
      </c>
      <c r="AG26" s="442">
        <v>1.4784946236559141E-2</v>
      </c>
      <c r="AH26" s="442">
        <v>8.9086859688195987E-3</v>
      </c>
      <c r="AI26" s="442">
        <v>1.8861933189381432E-2</v>
      </c>
      <c r="AJ26" s="442">
        <v>3.1868575788859465E-3</v>
      </c>
      <c r="AK26" s="442">
        <v>5.2747252747252747E-2</v>
      </c>
      <c r="AL26" s="442">
        <v>5.5420852095600971E-3</v>
      </c>
      <c r="AM26" s="442">
        <v>6.0347281525761458E-3</v>
      </c>
      <c r="AN26" s="442">
        <v>0.34977578475336324</v>
      </c>
      <c r="AO26" s="442">
        <v>3.658850811646483E-2</v>
      </c>
      <c r="AP26" s="443">
        <v>1.0045185520513724E-2</v>
      </c>
      <c r="AQ26" s="442">
        <v>5.641879393266741E-3</v>
      </c>
      <c r="AR26" s="442">
        <v>1.0662926637143489E-2</v>
      </c>
      <c r="AS26" s="442">
        <v>0</v>
      </c>
      <c r="AT26" s="442">
        <v>9.2994143157329994E-3</v>
      </c>
      <c r="AU26" s="442">
        <v>1.145217309678025E-2</v>
      </c>
      <c r="AV26" s="442">
        <v>5.184094256259205E-2</v>
      </c>
      <c r="AW26" s="443">
        <v>9.1692781699429168E-3</v>
      </c>
      <c r="AX26" s="442">
        <v>1.4259856462568695E-2</v>
      </c>
      <c r="AY26" s="443">
        <v>6.660175969998558E-2</v>
      </c>
      <c r="AZ26" s="443">
        <v>4.45917694774342E-2</v>
      </c>
      <c r="BA26" s="442">
        <v>3.518506626686814E-2</v>
      </c>
      <c r="BB26" s="443">
        <v>6.5126072464122952E-3</v>
      </c>
      <c r="BC26" s="442">
        <v>9.6760281947951762E-2</v>
      </c>
      <c r="BD26" s="443">
        <v>5.2365742836544105E-2</v>
      </c>
    </row>
    <row r="27" spans="1:56" x14ac:dyDescent="0.2">
      <c r="A27" s="281" t="s">
        <v>469</v>
      </c>
      <c r="B27" s="283" t="s">
        <v>36</v>
      </c>
      <c r="C27" s="442">
        <v>2.7901077996195307E-3</v>
      </c>
      <c r="D27" s="442">
        <v>0</v>
      </c>
      <c r="E27" s="442">
        <v>9.2678405931417981E-4</v>
      </c>
      <c r="F27" s="442">
        <v>3.6496350364963502E-3</v>
      </c>
      <c r="G27" s="442">
        <v>6.7567567567567571E-4</v>
      </c>
      <c r="H27" s="442">
        <v>2.5762129669386004E-3</v>
      </c>
      <c r="I27" s="442">
        <v>4.0444893832153692E-3</v>
      </c>
      <c r="J27" s="442">
        <v>3.2298923369221025E-3</v>
      </c>
      <c r="K27" s="442">
        <v>4.7984644913627637E-4</v>
      </c>
      <c r="L27" s="442">
        <v>3.5460992907801418E-3</v>
      </c>
      <c r="M27" s="442">
        <v>5.7234959376336308E-3</v>
      </c>
      <c r="N27" s="442">
        <v>4.0240076387941621E-3</v>
      </c>
      <c r="O27" s="442">
        <v>3.4904013961605585E-3</v>
      </c>
      <c r="P27" s="442">
        <v>3.8394847659152837E-3</v>
      </c>
      <c r="Q27" s="442">
        <v>1.7137960582690661E-3</v>
      </c>
      <c r="R27" s="442">
        <v>1.3679890560875513E-3</v>
      </c>
      <c r="S27" s="442">
        <v>2.0790020790020791E-3</v>
      </c>
      <c r="T27" s="442">
        <v>3.472222222222222E-3</v>
      </c>
      <c r="U27" s="442">
        <v>1.7200872629635844E-3</v>
      </c>
      <c r="V27" s="442">
        <v>1.741486068111455E-3</v>
      </c>
      <c r="W27" s="442">
        <v>5.2219321148825064E-4</v>
      </c>
      <c r="X27" s="442">
        <v>1.3207396141839431E-3</v>
      </c>
      <c r="Y27" s="442">
        <v>6.1657711618074513E-4</v>
      </c>
      <c r="Z27" s="442">
        <v>1.3233898305084747E-2</v>
      </c>
      <c r="AA27" s="442">
        <v>3.0542986425339366E-2</v>
      </c>
      <c r="AB27" s="442">
        <v>2.8024287716020553E-3</v>
      </c>
      <c r="AC27" s="442">
        <v>3.0668966839179604E-3</v>
      </c>
      <c r="AD27" s="442">
        <v>2.7164685908319186E-3</v>
      </c>
      <c r="AE27" s="442">
        <v>9.653969177086363E-3</v>
      </c>
      <c r="AF27" s="442">
        <v>4.8548599170628098E-3</v>
      </c>
      <c r="AG27" s="442">
        <v>0</v>
      </c>
      <c r="AH27" s="442">
        <v>8.2126948775055678E-3</v>
      </c>
      <c r="AI27" s="442">
        <v>5.6522291375587447E-3</v>
      </c>
      <c r="AJ27" s="442">
        <v>2.1993805826114278E-3</v>
      </c>
      <c r="AK27" s="442">
        <v>2.1978021978021978E-3</v>
      </c>
      <c r="AL27" s="442">
        <v>1.2700611938575223E-3</v>
      </c>
      <c r="AM27" s="442">
        <v>2.3341873042983206E-3</v>
      </c>
      <c r="AN27" s="442">
        <v>0</v>
      </c>
      <c r="AO27" s="442">
        <v>0</v>
      </c>
      <c r="AP27" s="443">
        <v>5.715255771842463E-3</v>
      </c>
      <c r="AQ27" s="442">
        <v>0</v>
      </c>
      <c r="AR27" s="442">
        <v>0</v>
      </c>
      <c r="AS27" s="442">
        <v>0</v>
      </c>
      <c r="AT27" s="442">
        <v>0.34850449322662852</v>
      </c>
      <c r="AU27" s="442">
        <v>7.800619543790481E-2</v>
      </c>
      <c r="AV27" s="442">
        <v>0</v>
      </c>
      <c r="AW27" s="443">
        <v>4.5508741941270192E-2</v>
      </c>
      <c r="AX27" s="442">
        <v>2.4788263729833473E-2</v>
      </c>
      <c r="AY27" s="443">
        <v>0</v>
      </c>
      <c r="AZ27" s="443">
        <v>1.7440426366463268E-2</v>
      </c>
      <c r="BA27" s="442">
        <v>1.4878428833721468E-2</v>
      </c>
      <c r="BB27" s="443">
        <v>0</v>
      </c>
      <c r="BC27" s="442">
        <v>4.1333838066806905E-2</v>
      </c>
      <c r="BD27" s="443">
        <v>2.3793655584058482E-2</v>
      </c>
    </row>
    <row r="28" spans="1:56" x14ac:dyDescent="0.2">
      <c r="A28" s="281" t="s">
        <v>470</v>
      </c>
      <c r="B28" s="283" t="s">
        <v>193</v>
      </c>
      <c r="C28" s="442">
        <v>9.7653772986683578E-3</v>
      </c>
      <c r="D28" s="442">
        <v>0</v>
      </c>
      <c r="E28" s="442">
        <v>7.4142724745134385E-3</v>
      </c>
      <c r="F28" s="442">
        <v>4.7445255474452552E-2</v>
      </c>
      <c r="G28" s="442">
        <v>1.3288288288288288E-2</v>
      </c>
      <c r="H28" s="442">
        <v>3.0914555603263203E-2</v>
      </c>
      <c r="I28" s="442">
        <v>4.6848668688911362E-2</v>
      </c>
      <c r="J28" s="442">
        <v>3.0094996833438886E-2</v>
      </c>
      <c r="K28" s="442">
        <v>7.677543186180422E-3</v>
      </c>
      <c r="L28" s="442">
        <v>3.4690101757631819E-2</v>
      </c>
      <c r="M28" s="442">
        <v>5.7859938817802048E-2</v>
      </c>
      <c r="N28" s="442">
        <v>4.4127676988132587E-2</v>
      </c>
      <c r="O28" s="442">
        <v>3.6649214659685861E-2</v>
      </c>
      <c r="P28" s="442">
        <v>2.4151597721080009E-2</v>
      </c>
      <c r="Q28" s="442">
        <v>1.456726649528706E-2</v>
      </c>
      <c r="R28" s="442">
        <v>1.1399908800729594E-2</v>
      </c>
      <c r="S28" s="442">
        <v>1.0395010395010396E-2</v>
      </c>
      <c r="T28" s="442">
        <v>2.8935185185185185E-2</v>
      </c>
      <c r="U28" s="442">
        <v>9.2297365329753311E-3</v>
      </c>
      <c r="V28" s="442">
        <v>5.6114551083591329E-3</v>
      </c>
      <c r="W28" s="442">
        <v>1.2532637075718016E-2</v>
      </c>
      <c r="X28" s="442">
        <v>1.3127351316737373E-2</v>
      </c>
      <c r="Y28" s="442">
        <v>3.0828855809037258E-3</v>
      </c>
      <c r="Z28" s="442">
        <v>0.10198418079096046</v>
      </c>
      <c r="AA28" s="442">
        <v>4.3552036199095021E-2</v>
      </c>
      <c r="AB28" s="442">
        <v>7.6599719757122833E-2</v>
      </c>
      <c r="AC28" s="442">
        <v>2.3576768257619323E-2</v>
      </c>
      <c r="AD28" s="442">
        <v>5.263157894736842E-3</v>
      </c>
      <c r="AE28" s="442">
        <v>1.3375981389938936E-3</v>
      </c>
      <c r="AF28" s="442">
        <v>7.6868615353494485E-3</v>
      </c>
      <c r="AG28" s="442">
        <v>1.3440860215053765E-3</v>
      </c>
      <c r="AH28" s="442">
        <v>1.2110244988864143E-2</v>
      </c>
      <c r="AI28" s="442">
        <v>1.9814556077734028E-2</v>
      </c>
      <c r="AJ28" s="442">
        <v>1.0592935050944836E-2</v>
      </c>
      <c r="AK28" s="442">
        <v>4.3956043956043956E-3</v>
      </c>
      <c r="AL28" s="442">
        <v>5.888465535157603E-3</v>
      </c>
      <c r="AM28" s="442">
        <v>3.9795046968403074E-2</v>
      </c>
      <c r="AN28" s="442">
        <v>0</v>
      </c>
      <c r="AO28" s="442">
        <v>3.4355406682126601E-3</v>
      </c>
      <c r="AP28" s="443">
        <v>4.1199302516640682E-2</v>
      </c>
      <c r="AQ28" s="442">
        <v>9.2489826119126898E-5</v>
      </c>
      <c r="AR28" s="442">
        <v>2.4361425181798096E-2</v>
      </c>
      <c r="AS28" s="442">
        <v>0</v>
      </c>
      <c r="AT28" s="442">
        <v>0</v>
      </c>
      <c r="AU28" s="442">
        <v>0</v>
      </c>
      <c r="AV28" s="442">
        <v>0</v>
      </c>
      <c r="AW28" s="443">
        <v>1.3389889525497769E-2</v>
      </c>
      <c r="AX28" s="442">
        <v>4.8462987910453954E-2</v>
      </c>
      <c r="AY28" s="443">
        <v>0.29259929454650357</v>
      </c>
      <c r="AZ28" s="443">
        <v>0.18559719206304917</v>
      </c>
      <c r="BA28" s="442">
        <v>0.14606363139554238</v>
      </c>
      <c r="BB28" s="443">
        <v>2.8995442573983847E-3</v>
      </c>
      <c r="BC28" s="442">
        <v>0.43589325845388638</v>
      </c>
      <c r="BD28" s="443">
        <v>0.2318482470700669</v>
      </c>
    </row>
    <row r="29" spans="1:56" x14ac:dyDescent="0.2">
      <c r="A29" s="281" t="s">
        <v>471</v>
      </c>
      <c r="B29" s="283" t="s">
        <v>286</v>
      </c>
      <c r="C29" s="442">
        <v>6.3411540900443881E-4</v>
      </c>
      <c r="D29" s="442">
        <v>0</v>
      </c>
      <c r="E29" s="442">
        <v>0</v>
      </c>
      <c r="F29" s="442">
        <v>3.6496350364963502E-3</v>
      </c>
      <c r="G29" s="442">
        <v>2.0270270270270271E-3</v>
      </c>
      <c r="H29" s="442">
        <v>1.7174753112924003E-3</v>
      </c>
      <c r="I29" s="442">
        <v>2.0222446916076846E-3</v>
      </c>
      <c r="J29" s="442">
        <v>2.4952501583280556E-3</v>
      </c>
      <c r="K29" s="442">
        <v>4.7984644913627637E-4</v>
      </c>
      <c r="L29" s="442">
        <v>1.0792476102374346E-3</v>
      </c>
      <c r="M29" s="442">
        <v>1.2828525377454689E-3</v>
      </c>
      <c r="N29" s="442">
        <v>9.5484927022234344E-4</v>
      </c>
      <c r="O29" s="442">
        <v>0</v>
      </c>
      <c r="P29" s="442">
        <v>7.4312608372553875E-4</v>
      </c>
      <c r="Q29" s="442">
        <v>8.5689802913453304E-4</v>
      </c>
      <c r="R29" s="442">
        <v>4.5599635202918376E-4</v>
      </c>
      <c r="S29" s="442">
        <v>0</v>
      </c>
      <c r="T29" s="442">
        <v>2.3148148148148147E-3</v>
      </c>
      <c r="U29" s="442">
        <v>5.8734687028024835E-4</v>
      </c>
      <c r="V29" s="442">
        <v>3.8699690402476783E-4</v>
      </c>
      <c r="W29" s="442">
        <v>5.2219321148825064E-4</v>
      </c>
      <c r="X29" s="442">
        <v>1.2006723765308573E-3</v>
      </c>
      <c r="Y29" s="442">
        <v>7.0465956134942306E-4</v>
      </c>
      <c r="Z29" s="442">
        <v>4.1581920903954804E-4</v>
      </c>
      <c r="AA29" s="442">
        <v>9.2760180995475117E-2</v>
      </c>
      <c r="AB29" s="442">
        <v>9.3414292386735168E-3</v>
      </c>
      <c r="AC29" s="442">
        <v>2.3960130343109068E-3</v>
      </c>
      <c r="AD29" s="442">
        <v>1.1884550084889642E-3</v>
      </c>
      <c r="AE29" s="442">
        <v>1.7446932247746437E-4</v>
      </c>
      <c r="AF29" s="442">
        <v>1.9217153838373621E-3</v>
      </c>
      <c r="AG29" s="442">
        <v>0</v>
      </c>
      <c r="AH29" s="442">
        <v>4.0367483296213811E-3</v>
      </c>
      <c r="AI29" s="442">
        <v>9.526228883525974E-3</v>
      </c>
      <c r="AJ29" s="442">
        <v>4.4885318012478116E-3</v>
      </c>
      <c r="AK29" s="442">
        <v>2.1978021978021978E-3</v>
      </c>
      <c r="AL29" s="442">
        <v>8.0822075972751409E-4</v>
      </c>
      <c r="AM29" s="442">
        <v>8.9951608311984056E-3</v>
      </c>
      <c r="AN29" s="442">
        <v>0</v>
      </c>
      <c r="AO29" s="442">
        <v>1.030662200463798E-3</v>
      </c>
      <c r="AP29" s="443">
        <v>2.2844256660463089E-3</v>
      </c>
      <c r="AQ29" s="442">
        <v>9.2489826119126898E-5</v>
      </c>
      <c r="AR29" s="442">
        <v>6.9260991940364464E-3</v>
      </c>
      <c r="AS29" s="442">
        <v>-3.2837127845884414E-4</v>
      </c>
      <c r="AT29" s="442">
        <v>0</v>
      </c>
      <c r="AU29" s="442">
        <v>0</v>
      </c>
      <c r="AV29" s="442">
        <v>0</v>
      </c>
      <c r="AW29" s="443">
        <v>3.7668956348327056E-3</v>
      </c>
      <c r="AX29" s="442">
        <v>3.9388732289808489E-3</v>
      </c>
      <c r="AY29" s="443">
        <v>3.9337555564297237E-5</v>
      </c>
      <c r="AZ29" s="443">
        <v>1.4678587458906022E-3</v>
      </c>
      <c r="BA29" s="442">
        <v>2.3799195597673027E-3</v>
      </c>
      <c r="BB29" s="443">
        <v>1.678867603801236E-4</v>
      </c>
      <c r="BC29" s="442">
        <v>3.2488224216664831E-3</v>
      </c>
      <c r="BD29" s="443">
        <v>3.7053803463943801E-3</v>
      </c>
    </row>
    <row r="30" spans="1:56" x14ac:dyDescent="0.2">
      <c r="A30" s="281" t="s">
        <v>472</v>
      </c>
      <c r="B30" s="283" t="s">
        <v>282</v>
      </c>
      <c r="C30" s="442">
        <v>5.0729232720355105E-4</v>
      </c>
      <c r="D30" s="442">
        <v>0</v>
      </c>
      <c r="E30" s="442">
        <v>0</v>
      </c>
      <c r="F30" s="442">
        <v>3.6496350364963502E-3</v>
      </c>
      <c r="G30" s="442">
        <v>9.0090090090090091E-4</v>
      </c>
      <c r="H30" s="442">
        <v>4.2936882782310007E-4</v>
      </c>
      <c r="I30" s="442">
        <v>6.740815638692282E-4</v>
      </c>
      <c r="J30" s="442">
        <v>2.355921469284357E-3</v>
      </c>
      <c r="K30" s="442">
        <v>0</v>
      </c>
      <c r="L30" s="442">
        <v>0</v>
      </c>
      <c r="M30" s="442">
        <v>2.0065129436531693E-3</v>
      </c>
      <c r="N30" s="442">
        <v>1.3640703860319192E-4</v>
      </c>
      <c r="O30" s="442">
        <v>0</v>
      </c>
      <c r="P30" s="442">
        <v>1.2385434728758978E-4</v>
      </c>
      <c r="Q30" s="442">
        <v>0</v>
      </c>
      <c r="R30" s="442">
        <v>0</v>
      </c>
      <c r="S30" s="442">
        <v>0</v>
      </c>
      <c r="T30" s="442">
        <v>1.1574074074074073E-3</v>
      </c>
      <c r="U30" s="442">
        <v>2.0976673938580297E-4</v>
      </c>
      <c r="V30" s="442">
        <v>3.8699690402476783E-4</v>
      </c>
      <c r="W30" s="442">
        <v>5.2219321148825064E-4</v>
      </c>
      <c r="X30" s="442">
        <v>4.0022412551028574E-5</v>
      </c>
      <c r="Y30" s="442">
        <v>1.9378137937109134E-3</v>
      </c>
      <c r="Z30" s="442">
        <v>1.2320903954802259E-2</v>
      </c>
      <c r="AA30" s="442">
        <v>2.2624434389140274E-3</v>
      </c>
      <c r="AB30" s="442">
        <v>0</v>
      </c>
      <c r="AC30" s="442">
        <v>1.4376078205865441E-3</v>
      </c>
      <c r="AD30" s="442">
        <v>3.2258064516129032E-3</v>
      </c>
      <c r="AE30" s="442">
        <v>0</v>
      </c>
      <c r="AF30" s="442">
        <v>4.1468595124911503E-3</v>
      </c>
      <c r="AG30" s="442">
        <v>0</v>
      </c>
      <c r="AH30" s="442">
        <v>2.7422048997772827E-2</v>
      </c>
      <c r="AI30" s="442">
        <v>4.8901308268766673E-3</v>
      </c>
      <c r="AJ30" s="442">
        <v>3.6805960770232059E-3</v>
      </c>
      <c r="AK30" s="442">
        <v>0</v>
      </c>
      <c r="AL30" s="442">
        <v>3.4638032559750607E-4</v>
      </c>
      <c r="AM30" s="442">
        <v>2.0779960148021633E-2</v>
      </c>
      <c r="AN30" s="442">
        <v>0</v>
      </c>
      <c r="AO30" s="442">
        <v>1.1079618654985829E-2</v>
      </c>
      <c r="AP30" s="443">
        <v>5.4260349077008196E-3</v>
      </c>
      <c r="AQ30" s="442">
        <v>0</v>
      </c>
      <c r="AR30" s="442">
        <v>1.0278677028597778E-3</v>
      </c>
      <c r="AS30" s="442">
        <v>7.5525394045534147E-3</v>
      </c>
      <c r="AT30" s="442">
        <v>0</v>
      </c>
      <c r="AU30" s="442">
        <v>0</v>
      </c>
      <c r="AV30" s="442">
        <v>0</v>
      </c>
      <c r="AW30" s="443">
        <v>1.6565899570552794E-3</v>
      </c>
      <c r="AX30" s="442">
        <v>6.3384417869908009E-3</v>
      </c>
      <c r="AY30" s="443">
        <v>1.3112518521432411E-5</v>
      </c>
      <c r="AZ30" s="443">
        <v>6.4294639282811491E-4</v>
      </c>
      <c r="BA30" s="442">
        <v>3.8097060353764036E-3</v>
      </c>
      <c r="BB30" s="443">
        <v>2.6791928843994724E-3</v>
      </c>
      <c r="BC30" s="442">
        <v>-2.1467145205111863E-3</v>
      </c>
      <c r="BD30" s="443">
        <v>4.4871150009221537E-3</v>
      </c>
    </row>
    <row r="31" spans="1:56" x14ac:dyDescent="0.2">
      <c r="A31" s="281" t="s">
        <v>473</v>
      </c>
      <c r="B31" s="283" t="s">
        <v>385</v>
      </c>
      <c r="C31" s="442">
        <v>7.2415979708306918E-2</v>
      </c>
      <c r="D31" s="442">
        <v>0</v>
      </c>
      <c r="E31" s="442">
        <v>6.3021316033364222E-2</v>
      </c>
      <c r="F31" s="442">
        <v>2.9197080291970802E-2</v>
      </c>
      <c r="G31" s="442">
        <v>7.2522522522522517E-2</v>
      </c>
      <c r="H31" s="442">
        <v>7.6427651352511811E-2</v>
      </c>
      <c r="I31" s="442">
        <v>8.1563869228176614E-2</v>
      </c>
      <c r="J31" s="442">
        <v>4.0202659911336286E-2</v>
      </c>
      <c r="K31" s="442">
        <v>1.055662188099808E-2</v>
      </c>
      <c r="L31" s="442">
        <v>6.0283687943262408E-2</v>
      </c>
      <c r="M31" s="442">
        <v>3.8518469787178052E-2</v>
      </c>
      <c r="N31" s="442">
        <v>2.3189196562542626E-2</v>
      </c>
      <c r="O31" s="442">
        <v>4.0139616055846421E-2</v>
      </c>
      <c r="P31" s="442">
        <v>4.632152588555858E-2</v>
      </c>
      <c r="Q31" s="442">
        <v>4.5415595544130251E-2</v>
      </c>
      <c r="R31" s="442">
        <v>4.1495668034655722E-2</v>
      </c>
      <c r="S31" s="442">
        <v>4.9896049896049899E-2</v>
      </c>
      <c r="T31" s="442">
        <v>4.2824074074074077E-2</v>
      </c>
      <c r="U31" s="442">
        <v>5.1980198019801978E-2</v>
      </c>
      <c r="V31" s="442">
        <v>4.3537151702786381E-2</v>
      </c>
      <c r="W31" s="442">
        <v>4.0208877284595303E-2</v>
      </c>
      <c r="X31" s="442">
        <v>7.3881373569198758E-2</v>
      </c>
      <c r="Y31" s="442">
        <v>5.9015238263014184E-2</v>
      </c>
      <c r="Z31" s="442">
        <v>1.7319774011299437E-2</v>
      </c>
      <c r="AA31" s="442">
        <v>1.8665158371040724E-2</v>
      </c>
      <c r="AB31" s="442">
        <v>1.5413358243811303E-2</v>
      </c>
      <c r="AC31" s="442">
        <v>1.1500862564692352E-2</v>
      </c>
      <c r="AD31" s="442">
        <v>5.772495755517827E-3</v>
      </c>
      <c r="AE31" s="442">
        <v>7.5603373073567903E-4</v>
      </c>
      <c r="AF31" s="442">
        <v>1.1732578132901791E-2</v>
      </c>
      <c r="AG31" s="442">
        <v>1.3440860215053764E-2</v>
      </c>
      <c r="AH31" s="442">
        <v>1.002227171492205E-2</v>
      </c>
      <c r="AI31" s="442">
        <v>2.0830687158643463E-2</v>
      </c>
      <c r="AJ31" s="442">
        <v>6.3063871807531757E-2</v>
      </c>
      <c r="AK31" s="442">
        <v>3.9560439560439559E-2</v>
      </c>
      <c r="AL31" s="442">
        <v>2.8172266481930493E-2</v>
      </c>
      <c r="AM31" s="442">
        <v>7.9703956732137773E-2</v>
      </c>
      <c r="AN31" s="442">
        <v>6.4275037369207769E-2</v>
      </c>
      <c r="AO31" s="442">
        <v>6.2183286094649147E-2</v>
      </c>
      <c r="AP31" s="443">
        <v>3.7047516053853764E-2</v>
      </c>
      <c r="AQ31" s="442">
        <v>2.7238253792082872E-2</v>
      </c>
      <c r="AR31" s="442">
        <v>0.1722879182316833</v>
      </c>
      <c r="AS31" s="442">
        <v>7.2971395213076475E-5</v>
      </c>
      <c r="AT31" s="442">
        <v>4.985022577904949E-2</v>
      </c>
      <c r="AU31" s="442">
        <v>0.11959072561719704</v>
      </c>
      <c r="AV31" s="442">
        <v>3.2400589101620031E-3</v>
      </c>
      <c r="AW31" s="443">
        <v>0.11040064153292604</v>
      </c>
      <c r="AX31" s="442">
        <v>8.4286210231900069E-2</v>
      </c>
      <c r="AY31" s="443">
        <v>1.3384603280752133E-2</v>
      </c>
      <c r="AZ31" s="443">
        <v>5.0564296661126815E-2</v>
      </c>
      <c r="BA31" s="442">
        <v>5.5941214938451035E-2</v>
      </c>
      <c r="BB31" s="443">
        <v>0.11280591241207805</v>
      </c>
      <c r="BC31" s="442">
        <v>-3.4706815339425275E-2</v>
      </c>
      <c r="BD31" s="443">
        <v>2.1867612293144208E-2</v>
      </c>
    </row>
    <row r="32" spans="1:56" x14ac:dyDescent="0.2">
      <c r="A32" s="281" t="s">
        <v>474</v>
      </c>
      <c r="B32" s="283" t="s">
        <v>37</v>
      </c>
      <c r="C32" s="442">
        <v>4.9461001902346225E-3</v>
      </c>
      <c r="D32" s="442">
        <v>0</v>
      </c>
      <c r="E32" s="442">
        <v>9.2678405931417972E-3</v>
      </c>
      <c r="F32" s="442">
        <v>5.1094890510948905E-2</v>
      </c>
      <c r="G32" s="442">
        <v>5.8558558558558559E-3</v>
      </c>
      <c r="H32" s="442">
        <v>1.8462859596393301E-2</v>
      </c>
      <c r="I32" s="442">
        <v>8.0889787664307385E-3</v>
      </c>
      <c r="J32" s="442">
        <v>5.9531348955034835E-3</v>
      </c>
      <c r="K32" s="442">
        <v>3.3589251439539347E-3</v>
      </c>
      <c r="L32" s="442">
        <v>2.7752081406105457E-3</v>
      </c>
      <c r="M32" s="442">
        <v>1.0789118778987533E-2</v>
      </c>
      <c r="N32" s="442">
        <v>3.8193970808893737E-3</v>
      </c>
      <c r="O32" s="442">
        <v>6.9808027923211171E-3</v>
      </c>
      <c r="P32" s="442">
        <v>1.1270745603170672E-2</v>
      </c>
      <c r="Q32" s="442">
        <v>5.9982862039417309E-3</v>
      </c>
      <c r="R32" s="442">
        <v>6.3839489284085726E-3</v>
      </c>
      <c r="S32" s="442">
        <v>1.0395010395010396E-2</v>
      </c>
      <c r="T32" s="442">
        <v>5.7870370370370367E-3</v>
      </c>
      <c r="U32" s="442">
        <v>5.7895620070481622E-3</v>
      </c>
      <c r="V32" s="442">
        <v>6.1919504643962852E-3</v>
      </c>
      <c r="W32" s="442">
        <v>3.6553524804177544E-3</v>
      </c>
      <c r="X32" s="442">
        <v>2.1892259665412632E-2</v>
      </c>
      <c r="Y32" s="442">
        <v>1.2507707213952259E-2</v>
      </c>
      <c r="Z32" s="442">
        <v>1.9136723163841809E-2</v>
      </c>
      <c r="AA32" s="442">
        <v>2.3755656108597284E-2</v>
      </c>
      <c r="AB32" s="442">
        <v>2.6156001868285848E-2</v>
      </c>
      <c r="AC32" s="442">
        <v>1.7634655932528272E-2</v>
      </c>
      <c r="AD32" s="442">
        <v>4.8217317487266556E-2</v>
      </c>
      <c r="AE32" s="442">
        <v>7.6301250363477749E-2</v>
      </c>
      <c r="AF32" s="442">
        <v>1.1631435217962982E-2</v>
      </c>
      <c r="AG32" s="442">
        <v>4.0322580645161289E-3</v>
      </c>
      <c r="AH32" s="442">
        <v>2.1158129175946547E-2</v>
      </c>
      <c r="AI32" s="442">
        <v>7.1764257589229013E-3</v>
      </c>
      <c r="AJ32" s="442">
        <v>6.8674536559091524E-3</v>
      </c>
      <c r="AK32" s="442">
        <v>2.6373626373626374E-2</v>
      </c>
      <c r="AL32" s="442">
        <v>6.1193857522226069E-3</v>
      </c>
      <c r="AM32" s="442">
        <v>8.1411898662112157E-3</v>
      </c>
      <c r="AN32" s="442">
        <v>0</v>
      </c>
      <c r="AO32" s="442">
        <v>2.1472129176329123E-3</v>
      </c>
      <c r="AP32" s="443">
        <v>1.4247271264020924E-2</v>
      </c>
      <c r="AQ32" s="442">
        <v>0</v>
      </c>
      <c r="AR32" s="442">
        <v>6.449629679439764E-2</v>
      </c>
      <c r="AS32" s="442">
        <v>0</v>
      </c>
      <c r="AT32" s="442">
        <v>0</v>
      </c>
      <c r="AU32" s="442">
        <v>0</v>
      </c>
      <c r="AV32" s="442">
        <v>0</v>
      </c>
      <c r="AW32" s="443">
        <v>3.5421480801494099E-2</v>
      </c>
      <c r="AX32" s="442">
        <v>2.9502247821501792E-2</v>
      </c>
      <c r="AY32" s="443">
        <v>1.2063517039717819E-3</v>
      </c>
      <c r="AZ32" s="443">
        <v>1.4318699226442485E-2</v>
      </c>
      <c r="BA32" s="442">
        <v>1.8190134080159778E-2</v>
      </c>
      <c r="BB32" s="443">
        <v>2.7946150321608076E-2</v>
      </c>
      <c r="BC32" s="442">
        <v>-4.35093032282178E-3</v>
      </c>
      <c r="BD32" s="443">
        <v>1.2344281810103448E-2</v>
      </c>
    </row>
    <row r="33" spans="1:56" x14ac:dyDescent="0.2">
      <c r="A33" s="281" t="s">
        <v>475</v>
      </c>
      <c r="B33" s="283" t="s">
        <v>38</v>
      </c>
      <c r="C33" s="442">
        <v>2.1559923906150922E-3</v>
      </c>
      <c r="D33" s="442">
        <v>0</v>
      </c>
      <c r="E33" s="442">
        <v>9.2678405931417981E-4</v>
      </c>
      <c r="F33" s="442">
        <v>1.0948905109489052E-2</v>
      </c>
      <c r="G33" s="442">
        <v>1.3513513513513514E-3</v>
      </c>
      <c r="H33" s="442">
        <v>2.5762129669386004E-3</v>
      </c>
      <c r="I33" s="442">
        <v>1.3481631277384564E-3</v>
      </c>
      <c r="J33" s="442">
        <v>1.7352754908169727E-3</v>
      </c>
      <c r="K33" s="442">
        <v>4.7984644913627637E-4</v>
      </c>
      <c r="L33" s="442">
        <v>4.6253469010175765E-4</v>
      </c>
      <c r="M33" s="442">
        <v>2.3025558369790468E-3</v>
      </c>
      <c r="N33" s="442">
        <v>9.5484927022234344E-4</v>
      </c>
      <c r="O33" s="442">
        <v>1.7452006980802793E-3</v>
      </c>
      <c r="P33" s="442">
        <v>3.2202130294773346E-3</v>
      </c>
      <c r="Q33" s="442">
        <v>1.7137960582690661E-3</v>
      </c>
      <c r="R33" s="442">
        <v>1.3679890560875513E-3</v>
      </c>
      <c r="S33" s="442">
        <v>2.0790020790020791E-3</v>
      </c>
      <c r="T33" s="442">
        <v>0</v>
      </c>
      <c r="U33" s="442">
        <v>1.8459473065950663E-3</v>
      </c>
      <c r="V33" s="442">
        <v>1.741486068111455E-3</v>
      </c>
      <c r="W33" s="442">
        <v>5.2219321148825064E-4</v>
      </c>
      <c r="X33" s="442">
        <v>8.0044825102057156E-4</v>
      </c>
      <c r="Y33" s="442">
        <v>3.4352153615784375E-3</v>
      </c>
      <c r="Z33" s="442">
        <v>2.024858757062147E-3</v>
      </c>
      <c r="AA33" s="442">
        <v>0</v>
      </c>
      <c r="AB33" s="442">
        <v>9.3414292386735165E-4</v>
      </c>
      <c r="AC33" s="442">
        <v>2.7218708069771901E-2</v>
      </c>
      <c r="AD33" s="442">
        <v>1.4431239388794566E-2</v>
      </c>
      <c r="AE33" s="442">
        <v>1.2503634777551615E-2</v>
      </c>
      <c r="AF33" s="442">
        <v>1.6992009709719834E-2</v>
      </c>
      <c r="AG33" s="442">
        <v>3.0913978494623656E-2</v>
      </c>
      <c r="AH33" s="442">
        <v>1.6703786191536749E-3</v>
      </c>
      <c r="AI33" s="442">
        <v>6.6683602184681827E-3</v>
      </c>
      <c r="AJ33" s="442">
        <v>1.9659769289465417E-2</v>
      </c>
      <c r="AK33" s="442">
        <v>1.5384615384615385E-2</v>
      </c>
      <c r="AL33" s="442">
        <v>4.7338644498325826E-3</v>
      </c>
      <c r="AM33" s="442">
        <v>8.7674352405351548E-3</v>
      </c>
      <c r="AN33" s="442">
        <v>0</v>
      </c>
      <c r="AO33" s="442">
        <v>2.4220561710899254E-2</v>
      </c>
      <c r="AP33" s="443">
        <v>5.1326224368324867E-3</v>
      </c>
      <c r="AQ33" s="442">
        <v>0.71869219385867555</v>
      </c>
      <c r="AR33" s="442">
        <v>4.3132018559256094E-2</v>
      </c>
      <c r="AS33" s="442">
        <v>1.4594279042615295E-4</v>
      </c>
      <c r="AT33" s="442">
        <v>0</v>
      </c>
      <c r="AU33" s="442">
        <v>4.4212897775274568E-2</v>
      </c>
      <c r="AV33" s="442">
        <v>0</v>
      </c>
      <c r="AW33" s="443">
        <v>0.10818482057125975</v>
      </c>
      <c r="AX33" s="442">
        <v>5.012019676898858E-2</v>
      </c>
      <c r="AY33" s="443">
        <v>1.6390648151790515E-4</v>
      </c>
      <c r="AZ33" s="443">
        <v>4.15610253175306E-2</v>
      </c>
      <c r="BA33" s="442">
        <v>3.0148705656633697E-2</v>
      </c>
      <c r="BB33" s="443">
        <v>2.0321293287677462E-2</v>
      </c>
      <c r="BC33" s="442">
        <v>7.0659491784504369E-2</v>
      </c>
      <c r="BD33" s="443">
        <v>3.6037338832721359E-2</v>
      </c>
    </row>
    <row r="34" spans="1:56" x14ac:dyDescent="0.2">
      <c r="A34" s="281" t="s">
        <v>476</v>
      </c>
      <c r="B34" s="283" t="s">
        <v>477</v>
      </c>
      <c r="C34" s="442">
        <v>2.9676601141407737E-2</v>
      </c>
      <c r="D34" s="442">
        <v>0</v>
      </c>
      <c r="E34" s="442">
        <v>2.0389249304911955E-2</v>
      </c>
      <c r="F34" s="442">
        <v>2.1897810218978103E-2</v>
      </c>
      <c r="G34" s="442">
        <v>2.5675675675675677E-2</v>
      </c>
      <c r="H34" s="442">
        <v>1.6745384285100903E-2</v>
      </c>
      <c r="I34" s="442">
        <v>3.5389282103134481E-2</v>
      </c>
      <c r="J34" s="442">
        <v>2.1709943001899937E-2</v>
      </c>
      <c r="K34" s="442">
        <v>1.9193857965451054E-2</v>
      </c>
      <c r="L34" s="442">
        <v>1.6805427073697195E-2</v>
      </c>
      <c r="M34" s="442">
        <v>4.5590605572185125E-2</v>
      </c>
      <c r="N34" s="442">
        <v>1.705087982539899E-2</v>
      </c>
      <c r="O34" s="442">
        <v>2.6178010471204188E-2</v>
      </c>
      <c r="P34" s="442">
        <v>2.0559821649739907E-2</v>
      </c>
      <c r="Q34" s="442">
        <v>1.5424164524421594E-2</v>
      </c>
      <c r="R34" s="442">
        <v>1.459188326493388E-2</v>
      </c>
      <c r="S34" s="442">
        <v>1.4553014553014554E-2</v>
      </c>
      <c r="T34" s="442">
        <v>1.7361111111111112E-2</v>
      </c>
      <c r="U34" s="442">
        <v>1.8417519718073504E-2</v>
      </c>
      <c r="V34" s="442">
        <v>2.0123839009287926E-2</v>
      </c>
      <c r="W34" s="442">
        <v>1.4099216710182768E-2</v>
      </c>
      <c r="X34" s="442">
        <v>0.13843752501400786</v>
      </c>
      <c r="Y34" s="442">
        <v>2.6336651105434688E-2</v>
      </c>
      <c r="Z34" s="442">
        <v>3.2415819209039548E-2</v>
      </c>
      <c r="AA34" s="442">
        <v>1.3009049773755657E-2</v>
      </c>
      <c r="AB34" s="442">
        <v>4.3904717421765528E-2</v>
      </c>
      <c r="AC34" s="442">
        <v>2.0989074180563543E-2</v>
      </c>
      <c r="AD34" s="442">
        <v>2.8522920203735144E-2</v>
      </c>
      <c r="AE34" s="442">
        <v>1.1631288165164292E-4</v>
      </c>
      <c r="AF34" s="442">
        <v>4.551431172246384E-2</v>
      </c>
      <c r="AG34" s="442">
        <v>1.2096774193548387E-2</v>
      </c>
      <c r="AH34" s="442">
        <v>2.3106904231625834E-2</v>
      </c>
      <c r="AI34" s="442">
        <v>1.9242982344722468E-2</v>
      </c>
      <c r="AJ34" s="442">
        <v>1.2208806499394048E-2</v>
      </c>
      <c r="AK34" s="442">
        <v>2.6373626373626374E-2</v>
      </c>
      <c r="AL34" s="442">
        <v>9.3522687911326632E-3</v>
      </c>
      <c r="AM34" s="442">
        <v>3.0401366353543978E-2</v>
      </c>
      <c r="AN34" s="442">
        <v>5.2316890881913304E-2</v>
      </c>
      <c r="AO34" s="442">
        <v>7.5925448767499779E-2</v>
      </c>
      <c r="AP34" s="443">
        <v>3.2438844457857587E-2</v>
      </c>
      <c r="AQ34" s="442">
        <v>7.6766555678875322E-3</v>
      </c>
      <c r="AR34" s="442">
        <v>5.2046609477516596E-2</v>
      </c>
      <c r="AS34" s="442">
        <v>8.0268534734384122E-4</v>
      </c>
      <c r="AT34" s="442">
        <v>4.9626682165690526E-3</v>
      </c>
      <c r="AU34" s="442">
        <v>7.509621702806721E-3</v>
      </c>
      <c r="AV34" s="442">
        <v>2.3564064801178202E-3</v>
      </c>
      <c r="AW34" s="443">
        <v>3.0625811148744894E-2</v>
      </c>
      <c r="AX34" s="442">
        <v>4.6469533776274621E-2</v>
      </c>
      <c r="AY34" s="443">
        <v>1.902626437459843E-2</v>
      </c>
      <c r="AZ34" s="443">
        <v>2.3471587026231405E-2</v>
      </c>
      <c r="BA34" s="442">
        <v>3.5498282552542358E-2</v>
      </c>
      <c r="BB34" s="443">
        <v>6.0159422469544289E-2</v>
      </c>
      <c r="BC34" s="442">
        <v>-2.6790805545040274E-2</v>
      </c>
      <c r="BD34" s="443">
        <v>2.0721207853394364E-2</v>
      </c>
    </row>
    <row r="35" spans="1:56" x14ac:dyDescent="0.2">
      <c r="A35" s="281" t="s">
        <v>478</v>
      </c>
      <c r="B35" s="283" t="s">
        <v>194</v>
      </c>
      <c r="C35" s="442">
        <v>3.4242232086239698E-3</v>
      </c>
      <c r="D35" s="442">
        <v>0</v>
      </c>
      <c r="E35" s="442">
        <v>3.7071362372567192E-3</v>
      </c>
      <c r="F35" s="442">
        <v>3.6496350364963502E-3</v>
      </c>
      <c r="G35" s="442">
        <v>3.6036036036036037E-3</v>
      </c>
      <c r="H35" s="442">
        <v>4.7230571060541005E-3</v>
      </c>
      <c r="I35" s="442">
        <v>4.7185709470845974E-3</v>
      </c>
      <c r="J35" s="442">
        <v>1.1247625079164028E-2</v>
      </c>
      <c r="K35" s="442">
        <v>7.1976967370441462E-4</v>
      </c>
      <c r="L35" s="442">
        <v>3.3919210607462227E-3</v>
      </c>
      <c r="M35" s="442">
        <v>5.0985164961678889E-3</v>
      </c>
      <c r="N35" s="442">
        <v>1.773291501841495E-3</v>
      </c>
      <c r="O35" s="442">
        <v>1.7452006980802793E-3</v>
      </c>
      <c r="P35" s="442">
        <v>5.8211543225167202E-3</v>
      </c>
      <c r="Q35" s="442">
        <v>5.9982862039417309E-3</v>
      </c>
      <c r="R35" s="442">
        <v>1.0031919744642043E-2</v>
      </c>
      <c r="S35" s="442">
        <v>6.2370062370062374E-3</v>
      </c>
      <c r="T35" s="442">
        <v>8.1018518518518514E-3</v>
      </c>
      <c r="U35" s="442">
        <v>1.2208424232253734E-2</v>
      </c>
      <c r="V35" s="442">
        <v>1.8962848297213623E-2</v>
      </c>
      <c r="W35" s="442">
        <v>1.566579634464752E-3</v>
      </c>
      <c r="X35" s="442">
        <v>4.8427119186744581E-3</v>
      </c>
      <c r="Y35" s="442">
        <v>8.3678322910243994E-3</v>
      </c>
      <c r="Z35" s="442">
        <v>6.1107344632768358E-3</v>
      </c>
      <c r="AA35" s="442">
        <v>4.0158371040723985E-2</v>
      </c>
      <c r="AB35" s="442">
        <v>9.8085007006071933E-3</v>
      </c>
      <c r="AC35" s="442">
        <v>3.8527889591719378E-2</v>
      </c>
      <c r="AD35" s="442">
        <v>5.8064516129032261E-2</v>
      </c>
      <c r="AE35" s="442">
        <v>6.9787728990985747E-4</v>
      </c>
      <c r="AF35" s="442">
        <v>1.4362293921310812E-2</v>
      </c>
      <c r="AG35" s="442">
        <v>6.7204301075268813E-2</v>
      </c>
      <c r="AH35" s="442">
        <v>3.0902004454342984E-2</v>
      </c>
      <c r="AI35" s="442">
        <v>3.0547440619839959E-2</v>
      </c>
      <c r="AJ35" s="442">
        <v>1.1221329503119529E-2</v>
      </c>
      <c r="AK35" s="442">
        <v>7.032967032967033E-2</v>
      </c>
      <c r="AL35" s="442">
        <v>2.4939383443020435E-2</v>
      </c>
      <c r="AM35" s="442">
        <v>2.2430970680330203E-2</v>
      </c>
      <c r="AN35" s="442">
        <v>0</v>
      </c>
      <c r="AO35" s="442">
        <v>5.8146525809499271E-2</v>
      </c>
      <c r="AP35" s="443">
        <v>1.226044967556964E-2</v>
      </c>
      <c r="AQ35" s="442">
        <v>3.2833888272290048E-3</v>
      </c>
      <c r="AR35" s="442">
        <v>4.5927434461426143E-2</v>
      </c>
      <c r="AS35" s="442">
        <v>7.2971395213076475E-5</v>
      </c>
      <c r="AT35" s="442">
        <v>8.794205749541735E-2</v>
      </c>
      <c r="AU35" s="442">
        <v>8.2511968459588844E-2</v>
      </c>
      <c r="AV35" s="442">
        <v>0</v>
      </c>
      <c r="AW35" s="443">
        <v>4.0623384297215452E-2</v>
      </c>
      <c r="AX35" s="442">
        <v>2.9585217434972565E-2</v>
      </c>
      <c r="AY35" s="443">
        <v>7.3102290756985695E-4</v>
      </c>
      <c r="AZ35" s="443">
        <v>1.6019070032632563E-2</v>
      </c>
      <c r="BA35" s="442">
        <v>1.8049907542221948E-2</v>
      </c>
      <c r="BB35" s="443">
        <v>4.5570762520679799E-2</v>
      </c>
      <c r="BC35" s="442">
        <v>-2.4466795405647584E-2</v>
      </c>
      <c r="BD35" s="443">
        <v>1.5592777023288567E-3</v>
      </c>
    </row>
    <row r="36" spans="1:56" x14ac:dyDescent="0.2">
      <c r="A36" s="281" t="s">
        <v>479</v>
      </c>
      <c r="B36" s="283" t="s">
        <v>39</v>
      </c>
      <c r="C36" s="442">
        <v>0</v>
      </c>
      <c r="D36" s="442">
        <v>0</v>
      </c>
      <c r="E36" s="442">
        <v>0</v>
      </c>
      <c r="F36" s="442">
        <v>0</v>
      </c>
      <c r="G36" s="442">
        <v>0</v>
      </c>
      <c r="H36" s="442">
        <v>0</v>
      </c>
      <c r="I36" s="442">
        <v>0</v>
      </c>
      <c r="J36" s="442">
        <v>0</v>
      </c>
      <c r="K36" s="442">
        <v>0</v>
      </c>
      <c r="L36" s="442">
        <v>0</v>
      </c>
      <c r="M36" s="442">
        <v>0</v>
      </c>
      <c r="N36" s="442">
        <v>0</v>
      </c>
      <c r="O36" s="442">
        <v>0</v>
      </c>
      <c r="P36" s="442">
        <v>0</v>
      </c>
      <c r="Q36" s="442">
        <v>0</v>
      </c>
      <c r="R36" s="442">
        <v>0</v>
      </c>
      <c r="S36" s="442">
        <v>0</v>
      </c>
      <c r="T36" s="442">
        <v>0</v>
      </c>
      <c r="U36" s="442">
        <v>0</v>
      </c>
      <c r="V36" s="442">
        <v>0</v>
      </c>
      <c r="W36" s="442">
        <v>0</v>
      </c>
      <c r="X36" s="442">
        <v>0</v>
      </c>
      <c r="Y36" s="442">
        <v>0</v>
      </c>
      <c r="Z36" s="442">
        <v>0</v>
      </c>
      <c r="AA36" s="442">
        <v>0</v>
      </c>
      <c r="AB36" s="442">
        <v>0</v>
      </c>
      <c r="AC36" s="442">
        <v>0</v>
      </c>
      <c r="AD36" s="442">
        <v>0</v>
      </c>
      <c r="AE36" s="442">
        <v>0</v>
      </c>
      <c r="AF36" s="442">
        <v>0</v>
      </c>
      <c r="AG36" s="442">
        <v>0</v>
      </c>
      <c r="AH36" s="442">
        <v>0</v>
      </c>
      <c r="AI36" s="442">
        <v>0</v>
      </c>
      <c r="AJ36" s="442">
        <v>0</v>
      </c>
      <c r="AK36" s="442">
        <v>0</v>
      </c>
      <c r="AL36" s="442">
        <v>0</v>
      </c>
      <c r="AM36" s="442">
        <v>0</v>
      </c>
      <c r="AN36" s="442">
        <v>0</v>
      </c>
      <c r="AO36" s="442">
        <v>0.18972773340204416</v>
      </c>
      <c r="AP36" s="443">
        <v>4.6296296296296294E-3</v>
      </c>
      <c r="AQ36" s="442">
        <v>0</v>
      </c>
      <c r="AR36" s="442">
        <v>4.1114708114391111E-3</v>
      </c>
      <c r="AS36" s="442">
        <v>0.16590046701692937</v>
      </c>
      <c r="AT36" s="442">
        <v>0</v>
      </c>
      <c r="AU36" s="442">
        <v>0</v>
      </c>
      <c r="AV36" s="442">
        <v>0</v>
      </c>
      <c r="AW36" s="443">
        <v>2.6246926867356735E-2</v>
      </c>
      <c r="AX36" s="442">
        <v>1.5685623767737484E-2</v>
      </c>
      <c r="AY36" s="443">
        <v>0</v>
      </c>
      <c r="AZ36" s="443">
        <v>1.0058673912955573E-2</v>
      </c>
      <c r="BA36" s="442">
        <v>9.4148359677138221E-3</v>
      </c>
      <c r="BB36" s="443">
        <v>0</v>
      </c>
      <c r="BC36" s="442">
        <v>2.3839073079337393E-2</v>
      </c>
      <c r="BD36" s="443">
        <v>1.5056251362272186E-2</v>
      </c>
    </row>
    <row r="37" spans="1:56" x14ac:dyDescent="0.2">
      <c r="A37" s="281" t="s">
        <v>480</v>
      </c>
      <c r="B37" s="283" t="s">
        <v>40</v>
      </c>
      <c r="C37" s="442">
        <v>0</v>
      </c>
      <c r="D37" s="442">
        <v>0</v>
      </c>
      <c r="E37" s="442">
        <v>0</v>
      </c>
      <c r="F37" s="442">
        <v>0</v>
      </c>
      <c r="G37" s="442">
        <v>0</v>
      </c>
      <c r="H37" s="442">
        <v>0</v>
      </c>
      <c r="I37" s="442">
        <v>0</v>
      </c>
      <c r="J37" s="442">
        <v>1.8999366687777073E-4</v>
      </c>
      <c r="K37" s="442">
        <v>0</v>
      </c>
      <c r="L37" s="442">
        <v>1.541782300339192E-4</v>
      </c>
      <c r="M37" s="442">
        <v>3.2893654813986384E-4</v>
      </c>
      <c r="N37" s="442">
        <v>6.8203519301595958E-5</v>
      </c>
      <c r="O37" s="442">
        <v>0</v>
      </c>
      <c r="P37" s="442">
        <v>2.4770869457517957E-4</v>
      </c>
      <c r="Q37" s="442">
        <v>0</v>
      </c>
      <c r="R37" s="442">
        <v>0</v>
      </c>
      <c r="S37" s="442">
        <v>0</v>
      </c>
      <c r="T37" s="442">
        <v>1.1574074074074073E-3</v>
      </c>
      <c r="U37" s="442">
        <v>8.8102030542037252E-4</v>
      </c>
      <c r="V37" s="442">
        <v>1.1609907120743034E-3</v>
      </c>
      <c r="W37" s="442">
        <v>0</v>
      </c>
      <c r="X37" s="442">
        <v>1.2006723765308573E-4</v>
      </c>
      <c r="Y37" s="442">
        <v>1.7616489033735576E-4</v>
      </c>
      <c r="Z37" s="442">
        <v>5.4237288135593221E-5</v>
      </c>
      <c r="AA37" s="442">
        <v>0</v>
      </c>
      <c r="AB37" s="442">
        <v>0</v>
      </c>
      <c r="AC37" s="442">
        <v>0</v>
      </c>
      <c r="AD37" s="442">
        <v>1.6977928692699492E-4</v>
      </c>
      <c r="AE37" s="442">
        <v>0</v>
      </c>
      <c r="AF37" s="442">
        <v>4.0457165975523417E-4</v>
      </c>
      <c r="AG37" s="442">
        <v>4.0322580645161289E-3</v>
      </c>
      <c r="AH37" s="442">
        <v>1.3919821826280623E-4</v>
      </c>
      <c r="AI37" s="442">
        <v>0</v>
      </c>
      <c r="AJ37" s="442">
        <v>8.9770636024956243E-5</v>
      </c>
      <c r="AK37" s="442">
        <v>0</v>
      </c>
      <c r="AL37" s="442">
        <v>1.1546010853250202E-4</v>
      </c>
      <c r="AM37" s="442">
        <v>1.1386279533162539E-4</v>
      </c>
      <c r="AN37" s="442">
        <v>0</v>
      </c>
      <c r="AO37" s="442">
        <v>8.5888516705316502E-5</v>
      </c>
      <c r="AP37" s="443">
        <v>1.7395167915765472E-4</v>
      </c>
      <c r="AQ37" s="442">
        <v>0</v>
      </c>
      <c r="AR37" s="442">
        <v>3.2209723436344248E-2</v>
      </c>
      <c r="AS37" s="442">
        <v>0.1628721541155867</v>
      </c>
      <c r="AT37" s="442">
        <v>0.24062234541959135</v>
      </c>
      <c r="AU37" s="442">
        <v>0.24246691072937201</v>
      </c>
      <c r="AV37" s="442">
        <v>0</v>
      </c>
      <c r="AW37" s="443">
        <v>8.3262110516708343E-2</v>
      </c>
      <c r="AX37" s="442">
        <v>3.4639813624047215E-2</v>
      </c>
      <c r="AY37" s="443">
        <v>6.3333464458518547E-3</v>
      </c>
      <c r="AZ37" s="443">
        <v>3.5814944662129651E-2</v>
      </c>
      <c r="BA37" s="442">
        <v>2.3323473791397955E-2</v>
      </c>
      <c r="BB37" s="443">
        <v>7.1736613654090316E-3</v>
      </c>
      <c r="BC37" s="442">
        <v>7.5053548068675702E-2</v>
      </c>
      <c r="BD37" s="443">
        <v>3.3000519759234112E-2</v>
      </c>
    </row>
    <row r="38" spans="1:56" x14ac:dyDescent="0.2">
      <c r="A38" s="281" t="s">
        <v>481</v>
      </c>
      <c r="B38" s="283" t="s">
        <v>482</v>
      </c>
      <c r="C38" s="442">
        <v>5.0729232720355105E-4</v>
      </c>
      <c r="D38" s="442">
        <v>0</v>
      </c>
      <c r="E38" s="442">
        <v>0</v>
      </c>
      <c r="F38" s="442">
        <v>0</v>
      </c>
      <c r="G38" s="442">
        <v>0</v>
      </c>
      <c r="H38" s="442">
        <v>0</v>
      </c>
      <c r="I38" s="442">
        <v>0</v>
      </c>
      <c r="J38" s="442">
        <v>1.266624445851805E-5</v>
      </c>
      <c r="K38" s="442">
        <v>0</v>
      </c>
      <c r="L38" s="442">
        <v>0</v>
      </c>
      <c r="M38" s="442">
        <v>0</v>
      </c>
      <c r="N38" s="442">
        <v>0</v>
      </c>
      <c r="O38" s="442">
        <v>0</v>
      </c>
      <c r="P38" s="442">
        <v>0</v>
      </c>
      <c r="Q38" s="442">
        <v>0</v>
      </c>
      <c r="R38" s="442">
        <v>0</v>
      </c>
      <c r="S38" s="442">
        <v>0</v>
      </c>
      <c r="T38" s="442">
        <v>0</v>
      </c>
      <c r="U38" s="442">
        <v>0</v>
      </c>
      <c r="V38" s="442">
        <v>0</v>
      </c>
      <c r="W38" s="442">
        <v>0</v>
      </c>
      <c r="X38" s="442">
        <v>0</v>
      </c>
      <c r="Y38" s="442">
        <v>0</v>
      </c>
      <c r="Z38" s="442">
        <v>2.711864406779661E-5</v>
      </c>
      <c r="AA38" s="442">
        <v>5.6561085972850684E-4</v>
      </c>
      <c r="AB38" s="442">
        <v>0</v>
      </c>
      <c r="AC38" s="442">
        <v>0</v>
      </c>
      <c r="AD38" s="442">
        <v>1.6977928692699492E-4</v>
      </c>
      <c r="AE38" s="442">
        <v>0</v>
      </c>
      <c r="AF38" s="442">
        <v>5.0571457469404267E-4</v>
      </c>
      <c r="AG38" s="442">
        <v>0</v>
      </c>
      <c r="AH38" s="442">
        <v>0</v>
      </c>
      <c r="AI38" s="442">
        <v>0</v>
      </c>
      <c r="AJ38" s="442">
        <v>2.0826787557789848E-2</v>
      </c>
      <c r="AK38" s="442">
        <v>0</v>
      </c>
      <c r="AL38" s="442">
        <v>0</v>
      </c>
      <c r="AM38" s="442">
        <v>5.6931397665812695E-5</v>
      </c>
      <c r="AN38" s="442">
        <v>0</v>
      </c>
      <c r="AO38" s="442">
        <v>1.8895473675169629E-3</v>
      </c>
      <c r="AP38" s="443">
        <v>1.0520932883993092E-3</v>
      </c>
      <c r="AQ38" s="442">
        <v>9.9426563078061411E-3</v>
      </c>
      <c r="AR38" s="442">
        <v>7.1326333586297655E-2</v>
      </c>
      <c r="AS38" s="442">
        <v>0.66287215411558664</v>
      </c>
      <c r="AT38" s="442">
        <v>0</v>
      </c>
      <c r="AU38" s="442">
        <v>0</v>
      </c>
      <c r="AV38" s="442">
        <v>0</v>
      </c>
      <c r="AW38" s="443">
        <v>0.13615692233019952</v>
      </c>
      <c r="AX38" s="442">
        <v>5.7445540274105401E-2</v>
      </c>
      <c r="AY38" s="443">
        <v>8.1953240758952576E-5</v>
      </c>
      <c r="AZ38" s="443">
        <v>5.2230296119272622E-2</v>
      </c>
      <c r="BA38" s="442">
        <v>3.4512765201801715E-2</v>
      </c>
      <c r="BB38" s="443">
        <v>1.4186431252120445E-2</v>
      </c>
      <c r="BC38" s="442">
        <v>0.10435045114547345</v>
      </c>
      <c r="BD38" s="443">
        <v>4.6692403131968548E-2</v>
      </c>
    </row>
    <row r="39" spans="1:56" x14ac:dyDescent="0.2">
      <c r="A39" s="281" t="s">
        <v>483</v>
      </c>
      <c r="B39" s="283" t="s">
        <v>484</v>
      </c>
      <c r="C39" s="442">
        <v>1.2682308180088776E-4</v>
      </c>
      <c r="D39" s="442">
        <v>0</v>
      </c>
      <c r="E39" s="442">
        <v>8.3410565338276187E-3</v>
      </c>
      <c r="F39" s="442">
        <v>3.6496350364963502E-3</v>
      </c>
      <c r="G39" s="442">
        <v>6.7567567567567571E-4</v>
      </c>
      <c r="H39" s="442">
        <v>4.2936882782310007E-4</v>
      </c>
      <c r="I39" s="442">
        <v>6.740815638692282E-4</v>
      </c>
      <c r="J39" s="442">
        <v>1.4059531348955036E-3</v>
      </c>
      <c r="K39" s="442">
        <v>0</v>
      </c>
      <c r="L39" s="442">
        <v>3.083564600678384E-4</v>
      </c>
      <c r="M39" s="442">
        <v>2.6314923851189108E-4</v>
      </c>
      <c r="N39" s="442">
        <v>5.4562815441276766E-4</v>
      </c>
      <c r="O39" s="442">
        <v>0</v>
      </c>
      <c r="P39" s="442">
        <v>7.4312608372553875E-4</v>
      </c>
      <c r="Q39" s="442">
        <v>2.5706940874035988E-3</v>
      </c>
      <c r="R39" s="442">
        <v>1.3679890560875513E-3</v>
      </c>
      <c r="S39" s="442">
        <v>2.0790020790020791E-3</v>
      </c>
      <c r="T39" s="442">
        <v>1.1574074074074073E-3</v>
      </c>
      <c r="U39" s="442">
        <v>5.034401745259272E-4</v>
      </c>
      <c r="V39" s="442">
        <v>5.8049535603715168E-4</v>
      </c>
      <c r="W39" s="442">
        <v>0</v>
      </c>
      <c r="X39" s="442">
        <v>7.2040342591851432E-4</v>
      </c>
      <c r="Y39" s="442">
        <v>7.0465956134942306E-4</v>
      </c>
      <c r="Z39" s="442">
        <v>3.7062146892655369E-4</v>
      </c>
      <c r="AA39" s="442">
        <v>9.0497737556561094E-3</v>
      </c>
      <c r="AB39" s="442">
        <v>1.8682858477347033E-3</v>
      </c>
      <c r="AC39" s="442">
        <v>2.875215641173088E-4</v>
      </c>
      <c r="AD39" s="442">
        <v>2.5466893039049238E-3</v>
      </c>
      <c r="AE39" s="442">
        <v>5.8156440825821461E-5</v>
      </c>
      <c r="AF39" s="442">
        <v>1.4160008091433196E-3</v>
      </c>
      <c r="AG39" s="442">
        <v>0</v>
      </c>
      <c r="AH39" s="442">
        <v>0</v>
      </c>
      <c r="AI39" s="442">
        <v>2.0957703543757144E-3</v>
      </c>
      <c r="AJ39" s="442">
        <v>1.0323623142869968E-3</v>
      </c>
      <c r="AK39" s="442">
        <v>0</v>
      </c>
      <c r="AL39" s="442">
        <v>1.9628218450525345E-3</v>
      </c>
      <c r="AM39" s="442">
        <v>3.0173640762880729E-3</v>
      </c>
      <c r="AN39" s="442">
        <v>0</v>
      </c>
      <c r="AO39" s="442">
        <v>3.6932062183286096E-3</v>
      </c>
      <c r="AP39" s="443">
        <v>9.724527605921902E-4</v>
      </c>
      <c r="AQ39" s="442">
        <v>0</v>
      </c>
      <c r="AR39" s="442">
        <v>1.4092354393413963E-2</v>
      </c>
      <c r="AS39" s="442">
        <v>0</v>
      </c>
      <c r="AT39" s="442">
        <v>0</v>
      </c>
      <c r="AU39" s="442">
        <v>0</v>
      </c>
      <c r="AV39" s="442">
        <v>0</v>
      </c>
      <c r="AW39" s="443">
        <v>7.73954607324871E-3</v>
      </c>
      <c r="AX39" s="442">
        <v>4.2161664108436919E-3</v>
      </c>
      <c r="AY39" s="443">
        <v>9.8343888910743092E-6</v>
      </c>
      <c r="AZ39" s="443">
        <v>2.9721106838280784E-3</v>
      </c>
      <c r="BA39" s="442">
        <v>2.5345619100164995E-3</v>
      </c>
      <c r="BB39" s="443">
        <v>5.173010804212559E-3</v>
      </c>
      <c r="BC39" s="442">
        <v>-4.3125961349555081E-5</v>
      </c>
      <c r="BD39" s="443">
        <v>9.5359053032208305E-4</v>
      </c>
    </row>
    <row r="40" spans="1:56" x14ac:dyDescent="0.2">
      <c r="A40" s="281" t="s">
        <v>485</v>
      </c>
      <c r="B40" s="283" t="s">
        <v>41</v>
      </c>
      <c r="C40" s="442">
        <v>1.978440076093849E-2</v>
      </c>
      <c r="D40" s="442">
        <v>0</v>
      </c>
      <c r="E40" s="442">
        <v>1.0194624652455977E-2</v>
      </c>
      <c r="F40" s="442">
        <v>5.8394160583941604E-2</v>
      </c>
      <c r="G40" s="442">
        <v>2.6801801801801802E-2</v>
      </c>
      <c r="H40" s="442">
        <v>3.0485186775440102E-2</v>
      </c>
      <c r="I40" s="442">
        <v>1.8200202224469161E-2</v>
      </c>
      <c r="J40" s="442">
        <v>4.4775174160861304E-2</v>
      </c>
      <c r="K40" s="442">
        <v>4.3186180422264877E-3</v>
      </c>
      <c r="L40" s="442">
        <v>3.6386062288004936E-2</v>
      </c>
      <c r="M40" s="442">
        <v>5.3254827143843955E-2</v>
      </c>
      <c r="N40" s="442">
        <v>9.8213067794298194E-3</v>
      </c>
      <c r="O40" s="442">
        <v>1.2216404886561954E-2</v>
      </c>
      <c r="P40" s="442">
        <v>2.5761704235818677E-2</v>
      </c>
      <c r="Q40" s="442">
        <v>3.6846615252784917E-2</v>
      </c>
      <c r="R40" s="442">
        <v>3.0551755585955312E-2</v>
      </c>
      <c r="S40" s="442">
        <v>2.7027027027027029E-2</v>
      </c>
      <c r="T40" s="442">
        <v>4.2824074074074077E-2</v>
      </c>
      <c r="U40" s="442">
        <v>3.6583319348884043E-2</v>
      </c>
      <c r="V40" s="442">
        <v>3.4055727554179564E-2</v>
      </c>
      <c r="W40" s="442">
        <v>2.2976501305483028E-2</v>
      </c>
      <c r="X40" s="442">
        <v>3.1177459377251259E-2</v>
      </c>
      <c r="Y40" s="442">
        <v>9.5569453008015504E-2</v>
      </c>
      <c r="Z40" s="442">
        <v>6.8122033898305082E-2</v>
      </c>
      <c r="AA40" s="442">
        <v>0.13461538461538461</v>
      </c>
      <c r="AB40" s="442">
        <v>6.212050443717889E-2</v>
      </c>
      <c r="AC40" s="442">
        <v>8.6064788192447769E-2</v>
      </c>
      <c r="AD40" s="442">
        <v>0.11595925297113752</v>
      </c>
      <c r="AE40" s="442">
        <v>9.0142483280023257E-3</v>
      </c>
      <c r="AF40" s="442">
        <v>8.4656619803782751E-2</v>
      </c>
      <c r="AG40" s="442">
        <v>0.2325268817204301</v>
      </c>
      <c r="AH40" s="442">
        <v>9.2288418708240533E-2</v>
      </c>
      <c r="AI40" s="442">
        <v>7.2526355899911091E-2</v>
      </c>
      <c r="AJ40" s="442">
        <v>4.6231877552852463E-2</v>
      </c>
      <c r="AK40" s="442">
        <v>8.1318681318681321E-2</v>
      </c>
      <c r="AL40" s="442">
        <v>0.13046992264172727</v>
      </c>
      <c r="AM40" s="442">
        <v>3.2906347850839741E-2</v>
      </c>
      <c r="AN40" s="442">
        <v>0</v>
      </c>
      <c r="AO40" s="442">
        <v>3.066220046379799E-2</v>
      </c>
      <c r="AP40" s="443">
        <v>5.2185503747296413E-2</v>
      </c>
      <c r="AQ40" s="442">
        <v>1.0682574916759157E-2</v>
      </c>
      <c r="AR40" s="442">
        <v>3.8415354614357487E-2</v>
      </c>
      <c r="AS40" s="442">
        <v>0</v>
      </c>
      <c r="AT40" s="442">
        <v>1.4664461036348192E-2</v>
      </c>
      <c r="AU40" s="442">
        <v>2.3092086736130668E-2</v>
      </c>
      <c r="AV40" s="442">
        <v>0</v>
      </c>
      <c r="AW40" s="443">
        <v>2.5344771190106887E-2</v>
      </c>
      <c r="AX40" s="442">
        <v>6.4856036803573811E-2</v>
      </c>
      <c r="AY40" s="443">
        <v>1.4194301299450586E-3</v>
      </c>
      <c r="AZ40" s="443">
        <v>1.0588397041637856E-2</v>
      </c>
      <c r="BA40" s="442">
        <v>3.9495394147966517E-2</v>
      </c>
      <c r="BB40" s="443">
        <v>7.5115334706740297E-2</v>
      </c>
      <c r="BC40" s="442">
        <v>-7.7813609595047226E-2</v>
      </c>
      <c r="BD40" s="443">
        <v>1.8151752929933103E-2</v>
      </c>
    </row>
    <row r="41" spans="1:56" x14ac:dyDescent="0.2">
      <c r="A41" s="286">
        <v>37</v>
      </c>
      <c r="B41" s="283" t="s">
        <v>42</v>
      </c>
      <c r="C41" s="442">
        <v>1.2682308180088776E-4</v>
      </c>
      <c r="D41" s="442">
        <v>0</v>
      </c>
      <c r="E41" s="442">
        <v>9.2678405931417981E-4</v>
      </c>
      <c r="F41" s="442">
        <v>0</v>
      </c>
      <c r="G41" s="442">
        <v>0</v>
      </c>
      <c r="H41" s="442">
        <v>0</v>
      </c>
      <c r="I41" s="442">
        <v>0</v>
      </c>
      <c r="J41" s="442">
        <v>8.8663711209626349E-5</v>
      </c>
      <c r="K41" s="442">
        <v>0</v>
      </c>
      <c r="L41" s="442">
        <v>0</v>
      </c>
      <c r="M41" s="442">
        <v>6.5787309627972769E-5</v>
      </c>
      <c r="N41" s="442">
        <v>6.8203519301595958E-5</v>
      </c>
      <c r="O41" s="442">
        <v>0</v>
      </c>
      <c r="P41" s="442">
        <v>0</v>
      </c>
      <c r="Q41" s="442">
        <v>0</v>
      </c>
      <c r="R41" s="442">
        <v>0</v>
      </c>
      <c r="S41" s="442">
        <v>0</v>
      </c>
      <c r="T41" s="442">
        <v>0</v>
      </c>
      <c r="U41" s="442">
        <v>8.39066957543212E-5</v>
      </c>
      <c r="V41" s="442">
        <v>0</v>
      </c>
      <c r="W41" s="442">
        <v>0</v>
      </c>
      <c r="X41" s="442">
        <v>8.0044825102057156E-4</v>
      </c>
      <c r="Y41" s="442">
        <v>2.6424733550603366E-4</v>
      </c>
      <c r="Z41" s="442">
        <v>7.2316384180790957E-5</v>
      </c>
      <c r="AA41" s="442">
        <v>0</v>
      </c>
      <c r="AB41" s="442">
        <v>0</v>
      </c>
      <c r="AC41" s="442">
        <v>8.6256469235192635E-4</v>
      </c>
      <c r="AD41" s="442">
        <v>1.6977928692699492E-4</v>
      </c>
      <c r="AE41" s="442">
        <v>3.4893864495492874E-4</v>
      </c>
      <c r="AF41" s="442">
        <v>4.0457165975523417E-4</v>
      </c>
      <c r="AG41" s="442">
        <v>1.3440860215053765E-3</v>
      </c>
      <c r="AH41" s="442">
        <v>5.5679287305122492E-4</v>
      </c>
      <c r="AI41" s="442">
        <v>3.1754096278419916E-3</v>
      </c>
      <c r="AJ41" s="442">
        <v>1.2747430315543786E-2</v>
      </c>
      <c r="AK41" s="442">
        <v>2.1978021978021978E-3</v>
      </c>
      <c r="AL41" s="442">
        <v>8.0822075972751409E-4</v>
      </c>
      <c r="AM41" s="442">
        <v>1.8388841446057499E-2</v>
      </c>
      <c r="AN41" s="442">
        <v>0</v>
      </c>
      <c r="AO41" s="442">
        <v>1.2024392338744309E-3</v>
      </c>
      <c r="AP41" s="443">
        <v>1.569756719145583E-3</v>
      </c>
      <c r="AQ41" s="442">
        <v>0.18830928597854235</v>
      </c>
      <c r="AR41" s="442">
        <v>0.12140366382001748</v>
      </c>
      <c r="AS41" s="442">
        <v>0</v>
      </c>
      <c r="AT41" s="442">
        <v>0</v>
      </c>
      <c r="AU41" s="442">
        <v>0</v>
      </c>
      <c r="AV41" s="442">
        <v>0</v>
      </c>
      <c r="AW41" s="443">
        <v>8.8158019689151976E-2</v>
      </c>
      <c r="AX41" s="442">
        <v>3.8120170568058012E-2</v>
      </c>
      <c r="AY41" s="443">
        <v>2.9201578747229982E-2</v>
      </c>
      <c r="AZ41" s="443">
        <v>5.1795599658712735E-2</v>
      </c>
      <c r="BA41" s="442">
        <v>3.4554702110343873E-2</v>
      </c>
      <c r="BB41" s="443">
        <v>3.0786234684705167E-2</v>
      </c>
      <c r="BC41" s="442">
        <v>8.0578462894902031E-2</v>
      </c>
      <c r="BD41" s="443">
        <v>3.6812786077159099E-2</v>
      </c>
    </row>
    <row r="42" spans="1:56" x14ac:dyDescent="0.2">
      <c r="A42" s="287">
        <v>38</v>
      </c>
      <c r="B42" s="272" t="s">
        <v>283</v>
      </c>
      <c r="C42" s="442">
        <v>1.2682308180088776E-3</v>
      </c>
      <c r="D42" s="442">
        <v>0</v>
      </c>
      <c r="E42" s="442">
        <v>9.2678405931417981E-4</v>
      </c>
      <c r="F42" s="442">
        <v>0</v>
      </c>
      <c r="G42" s="442">
        <v>1.1261261261261261E-3</v>
      </c>
      <c r="H42" s="442">
        <v>1.2881064834693002E-3</v>
      </c>
      <c r="I42" s="442">
        <v>1.0111223458038423E-3</v>
      </c>
      <c r="J42" s="442">
        <v>9.3730208993033563E-4</v>
      </c>
      <c r="K42" s="442">
        <v>0</v>
      </c>
      <c r="L42" s="442">
        <v>1.541782300339192E-4</v>
      </c>
      <c r="M42" s="442">
        <v>1.9407256340251966E-3</v>
      </c>
      <c r="N42" s="442">
        <v>2.7281407720638383E-4</v>
      </c>
      <c r="O42" s="442">
        <v>0</v>
      </c>
      <c r="P42" s="442">
        <v>7.4312608372553875E-4</v>
      </c>
      <c r="Q42" s="442">
        <v>8.5689802913453304E-4</v>
      </c>
      <c r="R42" s="442">
        <v>1.3679890560875513E-3</v>
      </c>
      <c r="S42" s="442">
        <v>2.0790020790020791E-3</v>
      </c>
      <c r="T42" s="442">
        <v>1.1574074074074073E-3</v>
      </c>
      <c r="U42" s="442">
        <v>1.5522738714549421E-3</v>
      </c>
      <c r="V42" s="442">
        <v>1.3544891640866873E-3</v>
      </c>
      <c r="W42" s="442">
        <v>5.2219321148825064E-4</v>
      </c>
      <c r="X42" s="442">
        <v>2.0011206275514287E-3</v>
      </c>
      <c r="Y42" s="442">
        <v>1.3212366775301682E-3</v>
      </c>
      <c r="Z42" s="442">
        <v>3.6158192090395478E-5</v>
      </c>
      <c r="AA42" s="442">
        <v>1.6968325791855204E-3</v>
      </c>
      <c r="AB42" s="442">
        <v>4.6707146193367584E-3</v>
      </c>
      <c r="AC42" s="442">
        <v>3.5460992907801418E-3</v>
      </c>
      <c r="AD42" s="442">
        <v>5.772495755517827E-3</v>
      </c>
      <c r="AE42" s="442">
        <v>5.8156440825821461E-5</v>
      </c>
      <c r="AF42" s="442">
        <v>2.9331445332254477E-3</v>
      </c>
      <c r="AG42" s="442">
        <v>0</v>
      </c>
      <c r="AH42" s="442">
        <v>4.4543429844097994E-3</v>
      </c>
      <c r="AI42" s="442">
        <v>6.1602946780134641E-3</v>
      </c>
      <c r="AJ42" s="442">
        <v>2.6482337627362091E-3</v>
      </c>
      <c r="AK42" s="442">
        <v>8.7912087912087912E-3</v>
      </c>
      <c r="AL42" s="442">
        <v>2.5401223877150447E-3</v>
      </c>
      <c r="AM42" s="442">
        <v>2.9035012809564475E-3</v>
      </c>
      <c r="AN42" s="442">
        <v>0</v>
      </c>
      <c r="AO42" s="442">
        <v>3.4355406682126601E-4</v>
      </c>
      <c r="AP42" s="443">
        <v>1.4020924500779638E-3</v>
      </c>
      <c r="AQ42" s="442">
        <v>0</v>
      </c>
      <c r="AR42" s="442">
        <v>0</v>
      </c>
      <c r="AS42" s="442">
        <v>0</v>
      </c>
      <c r="AT42" s="442">
        <v>0</v>
      </c>
      <c r="AU42" s="442">
        <v>0</v>
      </c>
      <c r="AV42" s="442">
        <v>0</v>
      </c>
      <c r="AW42" s="443">
        <v>0</v>
      </c>
      <c r="AX42" s="442">
        <v>1.460701879261745E-3</v>
      </c>
      <c r="AY42" s="443">
        <v>0</v>
      </c>
      <c r="AZ42" s="443">
        <v>0</v>
      </c>
      <c r="BA42" s="442">
        <v>8.7674349420943025E-4</v>
      </c>
      <c r="BB42" s="443">
        <v>0</v>
      </c>
      <c r="BC42" s="442">
        <v>0</v>
      </c>
      <c r="BD42" s="443">
        <v>1.4020924500779638E-3</v>
      </c>
    </row>
    <row r="43" spans="1:56" x14ac:dyDescent="0.2">
      <c r="A43" s="287">
        <v>39</v>
      </c>
      <c r="B43" s="272" t="s">
        <v>284</v>
      </c>
      <c r="C43" s="442">
        <v>4.0583386176284084E-3</v>
      </c>
      <c r="D43" s="442">
        <v>0</v>
      </c>
      <c r="E43" s="442">
        <v>1.0194624652455977E-2</v>
      </c>
      <c r="F43" s="442">
        <v>1.824817518248175E-2</v>
      </c>
      <c r="G43" s="442">
        <v>6.9819819819819818E-3</v>
      </c>
      <c r="H43" s="442">
        <v>3.8643194504079004E-3</v>
      </c>
      <c r="I43" s="442">
        <v>4.0444893832153692E-3</v>
      </c>
      <c r="J43" s="442">
        <v>1.8366054464851172E-3</v>
      </c>
      <c r="K43" s="442">
        <v>4.7984644913627637E-4</v>
      </c>
      <c r="L43" s="442">
        <v>1.6959605303731114E-3</v>
      </c>
      <c r="M43" s="442">
        <v>9.2760106575441592E-3</v>
      </c>
      <c r="N43" s="442">
        <v>3.6829900422861821E-3</v>
      </c>
      <c r="O43" s="442">
        <v>5.235602094240838E-3</v>
      </c>
      <c r="P43" s="442">
        <v>4.2110478077780527E-3</v>
      </c>
      <c r="Q43" s="442">
        <v>8.5689802913453302E-3</v>
      </c>
      <c r="R43" s="442">
        <v>6.8399452804377564E-3</v>
      </c>
      <c r="S43" s="442">
        <v>4.1580041580041582E-3</v>
      </c>
      <c r="T43" s="442">
        <v>1.1574074074074073E-3</v>
      </c>
      <c r="U43" s="442">
        <v>3.2723611344185268E-3</v>
      </c>
      <c r="V43" s="442">
        <v>2.3219814241486067E-3</v>
      </c>
      <c r="W43" s="442">
        <v>2.0887728459530026E-3</v>
      </c>
      <c r="X43" s="442">
        <v>3.2818378291843433E-3</v>
      </c>
      <c r="Y43" s="442">
        <v>1.5590592794855985E-2</v>
      </c>
      <c r="Z43" s="442">
        <v>3.2000000000000002E-3</v>
      </c>
      <c r="AA43" s="442">
        <v>1.0180995475113122E-2</v>
      </c>
      <c r="AB43" s="442">
        <v>2.5688930406352173E-2</v>
      </c>
      <c r="AC43" s="442">
        <v>9.296530573126318E-3</v>
      </c>
      <c r="AD43" s="442">
        <v>8.4889643463497456E-3</v>
      </c>
      <c r="AE43" s="442">
        <v>6.9787728990985747E-4</v>
      </c>
      <c r="AF43" s="442">
        <v>1.3350864771922728E-2</v>
      </c>
      <c r="AG43" s="442">
        <v>1.3440860215053765E-3</v>
      </c>
      <c r="AH43" s="442">
        <v>3.8975501113585748E-3</v>
      </c>
      <c r="AI43" s="442">
        <v>1.4416359710402641E-2</v>
      </c>
      <c r="AJ43" s="442">
        <v>4.3987611652228555E-3</v>
      </c>
      <c r="AK43" s="442">
        <v>8.7912087912087912E-3</v>
      </c>
      <c r="AL43" s="442">
        <v>4.5029442327675787E-3</v>
      </c>
      <c r="AM43" s="442">
        <v>3.9282664389410759E-3</v>
      </c>
      <c r="AN43" s="442">
        <v>2.9895366218236174E-3</v>
      </c>
      <c r="AO43" s="442">
        <v>2.576655501159495E-4</v>
      </c>
      <c r="AP43" s="443">
        <v>4.612863202722868E-3</v>
      </c>
      <c r="AQ43" s="442">
        <v>0</v>
      </c>
      <c r="AR43" s="442">
        <v>9.0452357851660434E-2</v>
      </c>
      <c r="AS43" s="442">
        <v>0</v>
      </c>
      <c r="AT43" s="442">
        <v>0</v>
      </c>
      <c r="AU43" s="442">
        <v>0</v>
      </c>
      <c r="AV43" s="442">
        <v>0</v>
      </c>
      <c r="AW43" s="443">
        <v>4.9676595654880612E-2</v>
      </c>
      <c r="AX43" s="442">
        <v>2.5364684202367253E-2</v>
      </c>
      <c r="AY43" s="443">
        <v>8.5231370389310678E-5</v>
      </c>
      <c r="AZ43" s="443">
        <v>1.9090251072588243E-2</v>
      </c>
      <c r="BA43" s="442">
        <v>1.5258482067384749E-2</v>
      </c>
      <c r="BB43" s="443">
        <v>0</v>
      </c>
      <c r="BC43" s="442">
        <v>4.5243925229166565E-2</v>
      </c>
      <c r="BD43" s="443">
        <v>2.4401438559428602E-2</v>
      </c>
    </row>
    <row r="44" spans="1:56" x14ac:dyDescent="0.2">
      <c r="A44" s="288">
        <v>40</v>
      </c>
      <c r="B44" s="292" t="s">
        <v>43</v>
      </c>
      <c r="C44" s="444">
        <v>0.54508560558021557</v>
      </c>
      <c r="D44" s="444">
        <v>0.2857142857142857</v>
      </c>
      <c r="E44" s="444">
        <v>0.4531974050046339</v>
      </c>
      <c r="F44" s="444">
        <v>0.35766423357664234</v>
      </c>
      <c r="G44" s="444">
        <v>0.61914414414414409</v>
      </c>
      <c r="H44" s="444">
        <v>0.60498067840274794</v>
      </c>
      <c r="I44" s="444">
        <v>0.66161105493764749</v>
      </c>
      <c r="J44" s="444">
        <v>0.6837365421152628</v>
      </c>
      <c r="K44" s="444">
        <v>0.70177543186180424</v>
      </c>
      <c r="L44" s="444">
        <v>0.66003700277520816</v>
      </c>
      <c r="M44" s="444">
        <v>0.52402881484161701</v>
      </c>
      <c r="N44" s="444">
        <v>0.75037511935615875</v>
      </c>
      <c r="O44" s="444">
        <v>0.77137870855148338</v>
      </c>
      <c r="P44" s="444">
        <v>0.55982164973990589</v>
      </c>
      <c r="Q44" s="444">
        <v>0.57069408740359895</v>
      </c>
      <c r="R44" s="444">
        <v>0.54719562243502051</v>
      </c>
      <c r="S44" s="444">
        <v>0.59459459459459463</v>
      </c>
      <c r="T44" s="444">
        <v>0.64120370370370372</v>
      </c>
      <c r="U44" s="444">
        <v>0.65061251887900651</v>
      </c>
      <c r="V44" s="444">
        <v>0.66041021671826627</v>
      </c>
      <c r="W44" s="444">
        <v>0.77911227154047002</v>
      </c>
      <c r="X44" s="444">
        <v>0.60762026734971586</v>
      </c>
      <c r="Y44" s="444">
        <v>0.53827182242579052</v>
      </c>
      <c r="Z44" s="444">
        <v>0.64681581920903952</v>
      </c>
      <c r="AA44" s="444">
        <v>0.50395927601809953</v>
      </c>
      <c r="AB44" s="444">
        <v>0.32975245212517518</v>
      </c>
      <c r="AC44" s="444">
        <v>0.27784167145869276</v>
      </c>
      <c r="AD44" s="444">
        <v>0.32665534804753821</v>
      </c>
      <c r="AE44" s="444">
        <v>0.11288165164291945</v>
      </c>
      <c r="AF44" s="444">
        <v>0.28380701931829677</v>
      </c>
      <c r="AG44" s="444">
        <v>0.40860215053763443</v>
      </c>
      <c r="AH44" s="444">
        <v>0.28730512249443207</v>
      </c>
      <c r="AI44" s="444">
        <v>0.27943604725009524</v>
      </c>
      <c r="AJ44" s="444">
        <v>0.44490327213968311</v>
      </c>
      <c r="AK44" s="444">
        <v>0.40879120879120878</v>
      </c>
      <c r="AL44" s="444">
        <v>0.38725320401801178</v>
      </c>
      <c r="AM44" s="444">
        <v>0.47731283803017366</v>
      </c>
      <c r="AN44" s="444">
        <v>1</v>
      </c>
      <c r="AO44" s="444">
        <v>0.6834149274242034</v>
      </c>
      <c r="AP44" s="445">
        <v>0.56262470030011902</v>
      </c>
      <c r="AQ44" s="444">
        <v>1</v>
      </c>
      <c r="AR44" s="444">
        <v>1</v>
      </c>
      <c r="AS44" s="444">
        <v>1</v>
      </c>
      <c r="AT44" s="444">
        <v>1</v>
      </c>
      <c r="AU44" s="444">
        <v>1</v>
      </c>
      <c r="AV44" s="444">
        <v>1</v>
      </c>
      <c r="AW44" s="445">
        <v>1</v>
      </c>
      <c r="AX44" s="444">
        <v>1</v>
      </c>
      <c r="AY44" s="445">
        <v>1</v>
      </c>
      <c r="AZ44" s="445">
        <v>1</v>
      </c>
      <c r="BA44" s="444">
        <v>1</v>
      </c>
      <c r="BB44" s="445">
        <v>1</v>
      </c>
      <c r="BC44" s="444">
        <v>1</v>
      </c>
      <c r="BD44" s="445">
        <v>1</v>
      </c>
    </row>
    <row r="45" spans="1:56" x14ac:dyDescent="0.2">
      <c r="A45" s="300">
        <v>41</v>
      </c>
      <c r="B45" s="301" t="s">
        <v>52</v>
      </c>
      <c r="C45" s="442">
        <v>3.5510462904248573E-3</v>
      </c>
      <c r="D45" s="442">
        <v>0</v>
      </c>
      <c r="E45" s="442">
        <v>2.7803521779425393E-2</v>
      </c>
      <c r="F45" s="442">
        <v>7.6642335766423361E-2</v>
      </c>
      <c r="G45" s="442">
        <v>1.0585585585585585E-2</v>
      </c>
      <c r="H45" s="442">
        <v>1.2022327179046801E-2</v>
      </c>
      <c r="I45" s="442">
        <v>1.8537243006403775E-2</v>
      </c>
      <c r="J45" s="442">
        <v>1.2792906903103229E-2</v>
      </c>
      <c r="K45" s="442">
        <v>9.5969289827255271E-3</v>
      </c>
      <c r="L45" s="442">
        <v>1.7730496453900711E-2</v>
      </c>
      <c r="M45" s="442">
        <v>1.710470050327292E-2</v>
      </c>
      <c r="N45" s="442">
        <v>9.7531032601282219E-3</v>
      </c>
      <c r="O45" s="442">
        <v>5.235602094240838E-3</v>
      </c>
      <c r="P45" s="442">
        <v>1.4862521674510775E-2</v>
      </c>
      <c r="Q45" s="442">
        <v>1.5424164524421594E-2</v>
      </c>
      <c r="R45" s="442">
        <v>1.2311901504787962E-2</v>
      </c>
      <c r="S45" s="442">
        <v>1.6632016632016633E-2</v>
      </c>
      <c r="T45" s="442">
        <v>1.1574074074074073E-2</v>
      </c>
      <c r="U45" s="442">
        <v>1.4977345192146333E-2</v>
      </c>
      <c r="V45" s="442">
        <v>1.7995356037151702E-2</v>
      </c>
      <c r="W45" s="442">
        <v>6.7885117493472584E-3</v>
      </c>
      <c r="X45" s="442">
        <v>1.9530937324901944E-2</v>
      </c>
      <c r="Y45" s="442">
        <v>2.1404034175988726E-2</v>
      </c>
      <c r="Z45" s="442">
        <v>8.5694915254237291E-3</v>
      </c>
      <c r="AA45" s="442">
        <v>1.414027149321267E-2</v>
      </c>
      <c r="AB45" s="442">
        <v>2.6156001868285848E-2</v>
      </c>
      <c r="AC45" s="442">
        <v>2.3576768257619323E-2</v>
      </c>
      <c r="AD45" s="442">
        <v>3.0730050933786078E-2</v>
      </c>
      <c r="AE45" s="442">
        <v>1.1049723756906078E-3</v>
      </c>
      <c r="AF45" s="442">
        <v>2.1341155052088601E-2</v>
      </c>
      <c r="AG45" s="442">
        <v>2.2849462365591398E-2</v>
      </c>
      <c r="AH45" s="442">
        <v>1.0579064587973273E-2</v>
      </c>
      <c r="AI45" s="442">
        <v>9.716753461196494E-3</v>
      </c>
      <c r="AJ45" s="442">
        <v>8.1691278782710184E-3</v>
      </c>
      <c r="AK45" s="442">
        <v>3.7362637362637362E-2</v>
      </c>
      <c r="AL45" s="442">
        <v>1.5125274217757764E-2</v>
      </c>
      <c r="AM45" s="442">
        <v>2.0950754341019073E-2</v>
      </c>
      <c r="AN45" s="442">
        <v>0</v>
      </c>
      <c r="AO45" s="442">
        <v>3.0919866013913938E-3</v>
      </c>
      <c r="AP45" s="443">
        <v>1.2748771859229079E-2</v>
      </c>
      <c r="AQ45" s="313"/>
      <c r="AR45" s="313"/>
      <c r="AS45" s="313"/>
      <c r="AT45" s="313"/>
      <c r="AU45" s="313"/>
      <c r="AV45" s="313"/>
      <c r="AW45" s="313"/>
      <c r="AX45" s="313"/>
      <c r="AY45" s="313"/>
      <c r="AZ45" s="313"/>
      <c r="BA45" s="313"/>
      <c r="BB45" s="313"/>
      <c r="BC45" s="313"/>
      <c r="BD45" s="313"/>
    </row>
    <row r="46" spans="1:56" x14ac:dyDescent="0.2">
      <c r="A46" s="286">
        <v>42</v>
      </c>
      <c r="B46" s="282" t="s">
        <v>53</v>
      </c>
      <c r="C46" s="442">
        <v>0.11972098922003804</v>
      </c>
      <c r="D46" s="442">
        <v>0.2857142857142857</v>
      </c>
      <c r="E46" s="442">
        <v>0.17979610750695088</v>
      </c>
      <c r="F46" s="442">
        <v>0.34306569343065696</v>
      </c>
      <c r="G46" s="442">
        <v>0.13175675675675674</v>
      </c>
      <c r="H46" s="442">
        <v>0.24516960068699012</v>
      </c>
      <c r="I46" s="442">
        <v>0.1675092686215032</v>
      </c>
      <c r="J46" s="442">
        <v>9.5604813172894237E-2</v>
      </c>
      <c r="K46" s="442">
        <v>3.3349328214971212E-2</v>
      </c>
      <c r="L46" s="442">
        <v>0.21214924452667283</v>
      </c>
      <c r="M46" s="442">
        <v>0.2156836946153087</v>
      </c>
      <c r="N46" s="442">
        <v>5.7631973809848587E-2</v>
      </c>
      <c r="O46" s="442">
        <v>9.947643979057591E-2</v>
      </c>
      <c r="P46" s="442">
        <v>0.28511270745603173</v>
      </c>
      <c r="Q46" s="442">
        <v>0.19537275064267351</v>
      </c>
      <c r="R46" s="442">
        <v>0.21568627450980393</v>
      </c>
      <c r="S46" s="442">
        <v>0.20582120582120583</v>
      </c>
      <c r="T46" s="442">
        <v>0.19560185185185186</v>
      </c>
      <c r="U46" s="442">
        <v>0.19646752810874307</v>
      </c>
      <c r="V46" s="442">
        <v>0.17085913312693499</v>
      </c>
      <c r="W46" s="442">
        <v>0.12480417754569191</v>
      </c>
      <c r="X46" s="442">
        <v>0.2589450092051549</v>
      </c>
      <c r="Y46" s="442">
        <v>0.34457852549986789</v>
      </c>
      <c r="Z46" s="442">
        <v>7.0888135593220339E-2</v>
      </c>
      <c r="AA46" s="442">
        <v>0.14027149321266968</v>
      </c>
      <c r="AB46" s="442">
        <v>0.507239607659972</v>
      </c>
      <c r="AC46" s="442">
        <v>0.42495687176538238</v>
      </c>
      <c r="AD46" s="442">
        <v>0.3140916808149406</v>
      </c>
      <c r="AE46" s="442">
        <v>1.5876708345449259E-2</v>
      </c>
      <c r="AF46" s="442">
        <v>0.41984423991099423</v>
      </c>
      <c r="AG46" s="442">
        <v>0.35618279569892475</v>
      </c>
      <c r="AH46" s="442">
        <v>0.35147550111358572</v>
      </c>
      <c r="AI46" s="442">
        <v>0.51632160548710782</v>
      </c>
      <c r="AJ46" s="442">
        <v>0.44301808878315901</v>
      </c>
      <c r="AK46" s="442">
        <v>0.48351648351648352</v>
      </c>
      <c r="AL46" s="442">
        <v>0.36947234730400647</v>
      </c>
      <c r="AM46" s="442">
        <v>0.26302305721605468</v>
      </c>
      <c r="AN46" s="442">
        <v>0</v>
      </c>
      <c r="AO46" s="442">
        <v>9.2759598041741824E-3</v>
      </c>
      <c r="AP46" s="443">
        <v>0.18377890112838052</v>
      </c>
      <c r="AQ46" s="313"/>
      <c r="AR46" s="313"/>
      <c r="AS46" s="313"/>
      <c r="AT46" s="313"/>
      <c r="AU46" s="313"/>
      <c r="AV46" s="313"/>
      <c r="AW46" s="313"/>
      <c r="AX46" s="313"/>
      <c r="AY46" s="313"/>
      <c r="AZ46" s="313"/>
      <c r="BA46" s="313"/>
      <c r="BB46" s="313"/>
      <c r="BC46" s="313"/>
      <c r="BD46" s="313"/>
    </row>
    <row r="47" spans="1:56" x14ac:dyDescent="0.2">
      <c r="A47" s="286">
        <v>43</v>
      </c>
      <c r="B47" s="282" t="s">
        <v>54</v>
      </c>
      <c r="C47" s="442">
        <v>0.20126823081800888</v>
      </c>
      <c r="D47" s="442">
        <v>0.42857142857142855</v>
      </c>
      <c r="E47" s="442">
        <v>0.14828544949026876</v>
      </c>
      <c r="F47" s="442">
        <v>4.3795620437956206E-2</v>
      </c>
      <c r="G47" s="442">
        <v>8.7387387387387383E-2</v>
      </c>
      <c r="H47" s="442">
        <v>-1.9750966079862601E-2</v>
      </c>
      <c r="I47" s="442">
        <v>7.2800808897876643E-2</v>
      </c>
      <c r="J47" s="442">
        <v>6.0291323622545918E-2</v>
      </c>
      <c r="K47" s="442">
        <v>2.7591170825335892E-2</v>
      </c>
      <c r="L47" s="442">
        <v>-6.4754856614246065E-3</v>
      </c>
      <c r="M47" s="442">
        <v>9.6082365711654225E-2</v>
      </c>
      <c r="N47" s="442">
        <v>0.10967125903696631</v>
      </c>
      <c r="O47" s="442">
        <v>8.5514834205933685E-2</v>
      </c>
      <c r="P47" s="442">
        <v>2.9477334654446369E-2</v>
      </c>
      <c r="Q47" s="442">
        <v>0.1062553556126821</v>
      </c>
      <c r="R47" s="442">
        <v>0.11171910624715002</v>
      </c>
      <c r="S47" s="442">
        <v>2.286902286902287E-2</v>
      </c>
      <c r="T47" s="442">
        <v>-4.2824074074074077E-2</v>
      </c>
      <c r="U47" s="442">
        <v>-2.2151367679140794E-2</v>
      </c>
      <c r="V47" s="442">
        <v>-4.895510835913313E-2</v>
      </c>
      <c r="W47" s="442">
        <v>1.2532637075718016E-2</v>
      </c>
      <c r="X47" s="442">
        <v>-3.2017930040822862E-3</v>
      </c>
      <c r="Y47" s="442">
        <v>2.6336651105434688E-2</v>
      </c>
      <c r="Z47" s="442">
        <v>5.1543502824858756E-2</v>
      </c>
      <c r="AA47" s="442">
        <v>0.12952488687782807</v>
      </c>
      <c r="AB47" s="442">
        <v>3.5964502568893039E-2</v>
      </c>
      <c r="AC47" s="442">
        <v>0.13571017826336976</v>
      </c>
      <c r="AD47" s="442">
        <v>0.24889643463497454</v>
      </c>
      <c r="AE47" s="442">
        <v>0.46571677813317824</v>
      </c>
      <c r="AF47" s="442">
        <v>0.10468291696166683</v>
      </c>
      <c r="AG47" s="442">
        <v>9.6774193548387094E-2</v>
      </c>
      <c r="AH47" s="442">
        <v>0</v>
      </c>
      <c r="AI47" s="442">
        <v>1.8480884034040392E-2</v>
      </c>
      <c r="AJ47" s="442">
        <v>3.725481395035684E-2</v>
      </c>
      <c r="AK47" s="442">
        <v>-8.7912087912087912E-3</v>
      </c>
      <c r="AL47" s="442">
        <v>8.8557903244429054E-2</v>
      </c>
      <c r="AM47" s="442">
        <v>9.0976373469968688E-2</v>
      </c>
      <c r="AN47" s="442">
        <v>0</v>
      </c>
      <c r="AO47" s="442">
        <v>0.25921154341664521</v>
      </c>
      <c r="AP47" s="443">
        <v>7.6033650218801874E-2</v>
      </c>
      <c r="AQ47" s="313"/>
      <c r="AR47" s="313"/>
      <c r="AS47" s="313"/>
      <c r="AT47" s="313"/>
      <c r="AU47" s="313"/>
      <c r="AV47" s="313"/>
      <c r="AW47" s="313"/>
      <c r="AX47" s="313"/>
      <c r="AY47" s="313"/>
      <c r="AZ47" s="313"/>
      <c r="BA47" s="313"/>
      <c r="BB47" s="313"/>
      <c r="BC47" s="313"/>
      <c r="BD47" s="313"/>
    </row>
    <row r="48" spans="1:56" x14ac:dyDescent="0.2">
      <c r="A48" s="286">
        <v>44</v>
      </c>
      <c r="B48" s="282" t="s">
        <v>55</v>
      </c>
      <c r="C48" s="442">
        <v>0.15992390615091948</v>
      </c>
      <c r="D48" s="442">
        <v>0</v>
      </c>
      <c r="E48" s="442">
        <v>0.13994439295644115</v>
      </c>
      <c r="F48" s="442">
        <v>0.10948905109489052</v>
      </c>
      <c r="G48" s="442">
        <v>5.653153153153153E-2</v>
      </c>
      <c r="H48" s="442">
        <v>0.11335337054529841</v>
      </c>
      <c r="I48" s="442">
        <v>5.3926525109538256E-2</v>
      </c>
      <c r="J48" s="442">
        <v>0.1280050664977834</v>
      </c>
      <c r="K48" s="442">
        <v>9.3809980806142029E-2</v>
      </c>
      <c r="L48" s="442">
        <v>8.0018501387604066E-2</v>
      </c>
      <c r="M48" s="442">
        <v>0.11614749514818591</v>
      </c>
      <c r="N48" s="442">
        <v>5.5040240076387942E-2</v>
      </c>
      <c r="O48" s="442">
        <v>3.1413612565445025E-2</v>
      </c>
      <c r="P48" s="442">
        <v>8.3106267029972758E-2</v>
      </c>
      <c r="Q48" s="442">
        <v>0.10539845758354756</v>
      </c>
      <c r="R48" s="442">
        <v>0.10305517555859553</v>
      </c>
      <c r="S48" s="442">
        <v>0.14345114345114346</v>
      </c>
      <c r="T48" s="442">
        <v>0.1875</v>
      </c>
      <c r="U48" s="442">
        <v>0.15615036079879174</v>
      </c>
      <c r="V48" s="442">
        <v>0.18769349845201239</v>
      </c>
      <c r="W48" s="442">
        <v>6.8407310704960839E-2</v>
      </c>
      <c r="X48" s="442">
        <v>9.5493476346754189E-2</v>
      </c>
      <c r="Y48" s="442">
        <v>3.6730379635338678E-2</v>
      </c>
      <c r="Z48" s="442">
        <v>0.19169265536723165</v>
      </c>
      <c r="AA48" s="442">
        <v>0.2154977375565611</v>
      </c>
      <c r="AB48" s="442">
        <v>8.1270434376459602E-2</v>
      </c>
      <c r="AC48" s="442">
        <v>9.4977956680084338E-2</v>
      </c>
      <c r="AD48" s="442">
        <v>7.3853989813242787E-2</v>
      </c>
      <c r="AE48" s="442">
        <v>0.35888339633614424</v>
      </c>
      <c r="AF48" s="442">
        <v>9.4770911297663601E-2</v>
      </c>
      <c r="AG48" s="442">
        <v>8.4677419354838704E-2</v>
      </c>
      <c r="AH48" s="442">
        <v>0.34910913140311806</v>
      </c>
      <c r="AI48" s="442">
        <v>0.16645497269147719</v>
      </c>
      <c r="AJ48" s="442">
        <v>6.5353023026168147E-2</v>
      </c>
      <c r="AK48" s="442">
        <v>6.1538461538461542E-2</v>
      </c>
      <c r="AL48" s="442">
        <v>8.8788823461494054E-2</v>
      </c>
      <c r="AM48" s="442">
        <v>9.4676914318246513E-2</v>
      </c>
      <c r="AN48" s="442">
        <v>0</v>
      </c>
      <c r="AO48" s="442">
        <v>3.5901399982822296E-2</v>
      </c>
      <c r="AP48" s="443">
        <v>0.13871493720973124</v>
      </c>
      <c r="AQ48" s="313"/>
      <c r="AR48" s="313"/>
      <c r="AS48" s="313"/>
      <c r="AT48" s="313"/>
      <c r="AU48" s="313"/>
      <c r="AV48" s="313"/>
      <c r="AW48" s="313"/>
      <c r="AX48" s="313"/>
      <c r="AY48" s="313"/>
      <c r="AZ48" s="313"/>
      <c r="BA48" s="313"/>
      <c r="BB48" s="313"/>
      <c r="BC48" s="313"/>
      <c r="BD48" s="313"/>
    </row>
    <row r="49" spans="1:56" x14ac:dyDescent="0.2">
      <c r="A49" s="286">
        <v>45</v>
      </c>
      <c r="B49" s="282" t="s">
        <v>56</v>
      </c>
      <c r="C49" s="442">
        <v>3.9822447685478754E-2</v>
      </c>
      <c r="D49" s="442">
        <v>0</v>
      </c>
      <c r="E49" s="442">
        <v>5.1899907321594066E-2</v>
      </c>
      <c r="F49" s="442">
        <v>6.9343065693430656E-2</v>
      </c>
      <c r="G49" s="442">
        <v>9.7747747747747749E-2</v>
      </c>
      <c r="H49" s="442">
        <v>4.4224989265779308E-2</v>
      </c>
      <c r="I49" s="442">
        <v>2.561509942703067E-2</v>
      </c>
      <c r="J49" s="442">
        <v>1.9569347688410385E-2</v>
      </c>
      <c r="K49" s="442">
        <v>0.13603646833013436</v>
      </c>
      <c r="L49" s="442">
        <v>3.654024051803885E-2</v>
      </c>
      <c r="M49" s="442">
        <v>3.0952929179961185E-2</v>
      </c>
      <c r="N49" s="442">
        <v>1.7528304460510163E-2</v>
      </c>
      <c r="O49" s="442">
        <v>6.9808027923211171E-3</v>
      </c>
      <c r="P49" s="442">
        <v>2.7619519445132523E-2</v>
      </c>
      <c r="Q49" s="442">
        <v>6.8551842330762643E-3</v>
      </c>
      <c r="R49" s="442">
        <v>1.0031919744642043E-2</v>
      </c>
      <c r="S49" s="442">
        <v>1.6632016632016633E-2</v>
      </c>
      <c r="T49" s="442">
        <v>6.9444444444444441E-3</v>
      </c>
      <c r="U49" s="442">
        <v>3.9436147004530964E-3</v>
      </c>
      <c r="V49" s="442">
        <v>1.1996904024767802E-2</v>
      </c>
      <c r="W49" s="442">
        <v>8.3550913838120102E-3</v>
      </c>
      <c r="X49" s="442">
        <v>2.1612102777555431E-2</v>
      </c>
      <c r="Y49" s="442">
        <v>3.690654452567603E-2</v>
      </c>
      <c r="Z49" s="442">
        <v>3.0517514124293786E-2</v>
      </c>
      <c r="AA49" s="442">
        <v>4.5248868778280542E-2</v>
      </c>
      <c r="AB49" s="442">
        <v>1.9617001401214387E-2</v>
      </c>
      <c r="AC49" s="442">
        <v>4.3511596703086068E-2</v>
      </c>
      <c r="AD49" s="442">
        <v>2.0713073005093379E-2</v>
      </c>
      <c r="AE49" s="442">
        <v>4.5594649607444027E-2</v>
      </c>
      <c r="AF49" s="442">
        <v>7.8891473652270658E-2</v>
      </c>
      <c r="AG49" s="442">
        <v>3.0913978494623656E-2</v>
      </c>
      <c r="AH49" s="442">
        <v>1.5311804008908685E-3</v>
      </c>
      <c r="AI49" s="442">
        <v>1.2511113933697447E-2</v>
      </c>
      <c r="AJ49" s="442">
        <v>1.4991696216167692E-2</v>
      </c>
      <c r="AK49" s="442">
        <v>3.5164835164835165E-2</v>
      </c>
      <c r="AL49" s="442">
        <v>5.0802447754300886E-2</v>
      </c>
      <c r="AM49" s="442">
        <v>5.3060062624537434E-2</v>
      </c>
      <c r="AN49" s="442">
        <v>0</v>
      </c>
      <c r="AO49" s="442">
        <v>1.2797388989092159E-2</v>
      </c>
      <c r="AP49" s="443">
        <v>2.8693643847559645E-2</v>
      </c>
      <c r="AQ49" s="313"/>
      <c r="AR49" s="313"/>
      <c r="AS49" s="313"/>
      <c r="AT49" s="313"/>
      <c r="AU49" s="313"/>
      <c r="AV49" s="313"/>
      <c r="AW49" s="313"/>
      <c r="AX49" s="313"/>
      <c r="AY49" s="313"/>
      <c r="AZ49" s="313"/>
      <c r="BA49" s="313"/>
      <c r="BB49" s="313"/>
      <c r="BC49" s="313"/>
      <c r="BD49" s="313"/>
    </row>
    <row r="50" spans="1:56" x14ac:dyDescent="0.2">
      <c r="A50" s="286">
        <v>46</v>
      </c>
      <c r="B50" s="282" t="s">
        <v>205</v>
      </c>
      <c r="C50" s="442">
        <v>-6.93722257450856E-2</v>
      </c>
      <c r="D50" s="442">
        <v>0</v>
      </c>
      <c r="E50" s="442">
        <v>-9.2678405931417981E-4</v>
      </c>
      <c r="F50" s="442">
        <v>0</v>
      </c>
      <c r="G50" s="442">
        <v>-3.153153153153153E-3</v>
      </c>
      <c r="H50" s="442">
        <v>0</v>
      </c>
      <c r="I50" s="442">
        <v>0</v>
      </c>
      <c r="J50" s="442">
        <v>0</v>
      </c>
      <c r="K50" s="442">
        <v>-2.1593090211132438E-3</v>
      </c>
      <c r="L50" s="442">
        <v>0</v>
      </c>
      <c r="M50" s="442">
        <v>0</v>
      </c>
      <c r="N50" s="442">
        <v>0</v>
      </c>
      <c r="O50" s="442">
        <v>0</v>
      </c>
      <c r="P50" s="442">
        <v>0</v>
      </c>
      <c r="Q50" s="442">
        <v>0</v>
      </c>
      <c r="R50" s="442">
        <v>0</v>
      </c>
      <c r="S50" s="442">
        <v>0</v>
      </c>
      <c r="T50" s="442">
        <v>0</v>
      </c>
      <c r="U50" s="442">
        <v>0</v>
      </c>
      <c r="V50" s="442">
        <v>0</v>
      </c>
      <c r="W50" s="442">
        <v>0</v>
      </c>
      <c r="X50" s="442">
        <v>0</v>
      </c>
      <c r="Y50" s="442">
        <v>-4.2279573680965386E-3</v>
      </c>
      <c r="Z50" s="442">
        <v>-2.711864406779661E-5</v>
      </c>
      <c r="AA50" s="442">
        <v>-4.8642533936651584E-2</v>
      </c>
      <c r="AB50" s="442">
        <v>0</v>
      </c>
      <c r="AC50" s="442">
        <v>-5.750431282346176E-4</v>
      </c>
      <c r="AD50" s="442">
        <v>-1.4940577249575551E-2</v>
      </c>
      <c r="AE50" s="442">
        <v>-5.8156440825821461E-5</v>
      </c>
      <c r="AF50" s="442">
        <v>-3.3377161929806819E-3</v>
      </c>
      <c r="AG50" s="442">
        <v>0</v>
      </c>
      <c r="AH50" s="442">
        <v>0</v>
      </c>
      <c r="AI50" s="442">
        <v>-2.9213768576146324E-3</v>
      </c>
      <c r="AJ50" s="442">
        <v>-1.3690021993805826E-2</v>
      </c>
      <c r="AK50" s="442">
        <v>-1.7582417582417582E-2</v>
      </c>
      <c r="AL50" s="442">
        <v>0</v>
      </c>
      <c r="AM50" s="442">
        <v>0</v>
      </c>
      <c r="AN50" s="442">
        <v>0</v>
      </c>
      <c r="AO50" s="442">
        <v>-3.6932062183286096E-3</v>
      </c>
      <c r="AP50" s="443">
        <v>-2.594604563821404E-3</v>
      </c>
      <c r="AQ50" s="313"/>
      <c r="AR50" s="313"/>
      <c r="AS50" s="313"/>
      <c r="AT50" s="313"/>
      <c r="AU50" s="313"/>
      <c r="AV50" s="313"/>
      <c r="AW50" s="313"/>
      <c r="AX50" s="313"/>
      <c r="AY50" s="313"/>
      <c r="AZ50" s="313"/>
      <c r="BA50" s="313"/>
      <c r="BB50" s="313"/>
      <c r="BC50" s="313"/>
      <c r="BD50" s="313"/>
    </row>
    <row r="51" spans="1:56" x14ac:dyDescent="0.2">
      <c r="A51" s="288">
        <v>47</v>
      </c>
      <c r="B51" s="289" t="s">
        <v>58</v>
      </c>
      <c r="C51" s="444">
        <v>0.45491439441978437</v>
      </c>
      <c r="D51" s="444">
        <v>0.7142857142857143</v>
      </c>
      <c r="E51" s="444">
        <v>0.5468025949953661</v>
      </c>
      <c r="F51" s="444">
        <v>0.64233576642335766</v>
      </c>
      <c r="G51" s="444">
        <v>0.38085585585585585</v>
      </c>
      <c r="H51" s="444">
        <v>0.39501932159725206</v>
      </c>
      <c r="I51" s="444">
        <v>0.33838894506235256</v>
      </c>
      <c r="J51" s="444">
        <v>0.3162634578847372</v>
      </c>
      <c r="K51" s="444">
        <v>0.29822456813819576</v>
      </c>
      <c r="L51" s="444">
        <v>0.33996299722479184</v>
      </c>
      <c r="M51" s="444">
        <v>0.47597118515838294</v>
      </c>
      <c r="N51" s="444">
        <v>0.24962488064384122</v>
      </c>
      <c r="O51" s="444">
        <v>0.22862129144851659</v>
      </c>
      <c r="P51" s="444">
        <v>0.44017835026009411</v>
      </c>
      <c r="Q51" s="444">
        <v>0.42930591259640105</v>
      </c>
      <c r="R51" s="444">
        <v>0.45280437756497949</v>
      </c>
      <c r="S51" s="444">
        <v>0.40540540540540543</v>
      </c>
      <c r="T51" s="444">
        <v>0.35879629629629628</v>
      </c>
      <c r="U51" s="444">
        <v>0.34938748112099344</v>
      </c>
      <c r="V51" s="444">
        <v>0.33958978328173373</v>
      </c>
      <c r="W51" s="444">
        <v>0.22088772845953003</v>
      </c>
      <c r="X51" s="444">
        <v>0.39237973265028414</v>
      </c>
      <c r="Y51" s="444">
        <v>0.46172817757420948</v>
      </c>
      <c r="Z51" s="444">
        <v>0.35318418079096048</v>
      </c>
      <c r="AA51" s="444">
        <v>0.49604072398190047</v>
      </c>
      <c r="AB51" s="444">
        <v>0.67024754787482488</v>
      </c>
      <c r="AC51" s="444">
        <v>0.72215832854130724</v>
      </c>
      <c r="AD51" s="444">
        <v>0.67334465195246185</v>
      </c>
      <c r="AE51" s="444">
        <v>0.88711834835708059</v>
      </c>
      <c r="AF51" s="444">
        <v>0.71619298068170323</v>
      </c>
      <c r="AG51" s="444">
        <v>0.59139784946236562</v>
      </c>
      <c r="AH51" s="444">
        <v>0.71269487750556793</v>
      </c>
      <c r="AI51" s="444">
        <v>0.7205639527499047</v>
      </c>
      <c r="AJ51" s="444">
        <v>0.55509672786031694</v>
      </c>
      <c r="AK51" s="444">
        <v>0.59120879120879122</v>
      </c>
      <c r="AL51" s="444">
        <v>0.61274679598198822</v>
      </c>
      <c r="AM51" s="444">
        <v>0.52268716196982634</v>
      </c>
      <c r="AN51" s="444">
        <v>0</v>
      </c>
      <c r="AO51" s="444">
        <v>0.3165850725757966</v>
      </c>
      <c r="AP51" s="445">
        <v>0.43737529969988098</v>
      </c>
      <c r="AQ51" s="313"/>
      <c r="AR51" s="313"/>
      <c r="AS51" s="313"/>
      <c r="AT51" s="313"/>
      <c r="AU51" s="313"/>
      <c r="AV51" s="313"/>
      <c r="AW51" s="313"/>
      <c r="AX51" s="313"/>
      <c r="AY51" s="313"/>
      <c r="AZ51" s="313"/>
      <c r="BA51" s="313"/>
      <c r="BB51" s="313"/>
      <c r="BC51" s="313"/>
      <c r="BD51" s="313"/>
    </row>
    <row r="52" spans="1:56" x14ac:dyDescent="0.2">
      <c r="A52" s="304">
        <v>48</v>
      </c>
      <c r="B52" s="305" t="s">
        <v>440</v>
      </c>
      <c r="C52" s="444">
        <v>1</v>
      </c>
      <c r="D52" s="444">
        <v>1</v>
      </c>
      <c r="E52" s="444">
        <v>1</v>
      </c>
      <c r="F52" s="444">
        <v>1</v>
      </c>
      <c r="G52" s="444">
        <v>1</v>
      </c>
      <c r="H52" s="444">
        <v>1</v>
      </c>
      <c r="I52" s="444">
        <v>1</v>
      </c>
      <c r="J52" s="444">
        <v>1</v>
      </c>
      <c r="K52" s="444">
        <v>1</v>
      </c>
      <c r="L52" s="444">
        <v>1</v>
      </c>
      <c r="M52" s="444">
        <v>1</v>
      </c>
      <c r="N52" s="444">
        <v>1</v>
      </c>
      <c r="O52" s="444">
        <v>1</v>
      </c>
      <c r="P52" s="444">
        <v>1</v>
      </c>
      <c r="Q52" s="444">
        <v>1</v>
      </c>
      <c r="R52" s="444">
        <v>1</v>
      </c>
      <c r="S52" s="444">
        <v>1</v>
      </c>
      <c r="T52" s="444">
        <v>1</v>
      </c>
      <c r="U52" s="444">
        <v>1</v>
      </c>
      <c r="V52" s="444">
        <v>1</v>
      </c>
      <c r="W52" s="444">
        <v>1</v>
      </c>
      <c r="X52" s="444">
        <v>1</v>
      </c>
      <c r="Y52" s="444">
        <v>1</v>
      </c>
      <c r="Z52" s="444">
        <v>1</v>
      </c>
      <c r="AA52" s="444">
        <v>1</v>
      </c>
      <c r="AB52" s="444">
        <v>1</v>
      </c>
      <c r="AC52" s="444">
        <v>1</v>
      </c>
      <c r="AD52" s="444">
        <v>1</v>
      </c>
      <c r="AE52" s="444">
        <v>1</v>
      </c>
      <c r="AF52" s="444">
        <v>1</v>
      </c>
      <c r="AG52" s="444">
        <v>1</v>
      </c>
      <c r="AH52" s="444">
        <v>1</v>
      </c>
      <c r="AI52" s="444">
        <v>1</v>
      </c>
      <c r="AJ52" s="444">
        <v>1</v>
      </c>
      <c r="AK52" s="444">
        <v>1</v>
      </c>
      <c r="AL52" s="444">
        <v>1</v>
      </c>
      <c r="AM52" s="444">
        <v>1</v>
      </c>
      <c r="AN52" s="444">
        <v>1</v>
      </c>
      <c r="AO52" s="444">
        <v>1</v>
      </c>
      <c r="AP52" s="445">
        <v>1</v>
      </c>
      <c r="AQ52" s="313"/>
      <c r="AR52" s="313"/>
      <c r="AS52" s="313"/>
      <c r="AT52" s="313"/>
      <c r="AU52" s="313"/>
      <c r="AV52" s="313"/>
      <c r="AW52" s="313"/>
      <c r="AX52" s="313"/>
      <c r="AY52" s="313"/>
      <c r="AZ52" s="313"/>
      <c r="BA52" s="313"/>
      <c r="BB52" s="313"/>
      <c r="BC52" s="313"/>
      <c r="BD52" s="313"/>
    </row>
    <row r="53" spans="1:56" x14ac:dyDescent="0.2">
      <c r="A53" s="56" t="s">
        <v>486</v>
      </c>
      <c r="B53" s="56"/>
      <c r="C53"/>
      <c r="D53"/>
      <c r="E53"/>
      <c r="F53"/>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row>
    <row r="54" spans="1:56" x14ac:dyDescent="0.2">
      <c r="A54"/>
      <c r="B54"/>
      <c r="C54"/>
      <c r="D54"/>
      <c r="E54"/>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row>
    <row r="55" spans="1:56" x14ac:dyDescent="0.2">
      <c r="A55"/>
      <c r="B55"/>
      <c r="C55"/>
      <c r="D55"/>
      <c r="E55"/>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row>
    <row r="56" spans="1:56" x14ac:dyDescent="0.2">
      <c r="A56"/>
      <c r="B56"/>
      <c r="C56"/>
      <c r="D56"/>
      <c r="E56"/>
      <c r="F56"/>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row>
    <row r="57" spans="1:56" x14ac:dyDescent="0.2">
      <c r="A57"/>
      <c r="B57"/>
      <c r="C57"/>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row>
    <row r="58" spans="1:56" x14ac:dyDescent="0.2">
      <c r="A58"/>
      <c r="B58"/>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row>
    <row r="59" spans="1:56" x14ac:dyDescent="0.2">
      <c r="A59"/>
      <c r="B59"/>
      <c r="C59"/>
      <c r="D59"/>
      <c r="E59"/>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row>
    <row r="60" spans="1:56" x14ac:dyDescent="0.2">
      <c r="A60"/>
      <c r="B60"/>
      <c r="C60"/>
      <c r="D60"/>
      <c r="E60"/>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row>
    <row r="61" spans="1:56" x14ac:dyDescent="0.2">
      <c r="A61"/>
      <c r="B61"/>
      <c r="C61"/>
      <c r="D61"/>
      <c r="E61"/>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row>
    <row r="62" spans="1:56" x14ac:dyDescent="0.2">
      <c r="AU62" s="314"/>
      <c r="AV62" s="314"/>
      <c r="AW62" s="314"/>
      <c r="AX62" s="314"/>
      <c r="AY62" s="314"/>
      <c r="AZ62" s="314"/>
      <c r="BA62" s="314"/>
      <c r="BB62" s="314"/>
      <c r="BC62" s="314"/>
      <c r="BD62" s="314"/>
    </row>
    <row r="63" spans="1:56" x14ac:dyDescent="0.2">
      <c r="AU63" s="314"/>
      <c r="AV63" s="314"/>
      <c r="AW63" s="314"/>
      <c r="AX63" s="314"/>
      <c r="AY63" s="314"/>
      <c r="AZ63" s="314"/>
      <c r="BA63" s="314"/>
      <c r="BB63" s="314"/>
      <c r="BC63" s="314"/>
      <c r="BD63" s="314"/>
    </row>
    <row r="64" spans="1:56" x14ac:dyDescent="0.2">
      <c r="AU64" s="314"/>
      <c r="AV64" s="314"/>
      <c r="AW64" s="314"/>
      <c r="AX64" s="314"/>
      <c r="AY64" s="314"/>
      <c r="AZ64" s="314"/>
      <c r="BA64" s="314"/>
      <c r="BB64" s="314"/>
      <c r="BC64" s="314"/>
      <c r="BD64" s="314"/>
    </row>
    <row r="65" spans="47:56" x14ac:dyDescent="0.2">
      <c r="AU65" s="314"/>
      <c r="AV65" s="314"/>
      <c r="AW65" s="314"/>
      <c r="AX65" s="314"/>
      <c r="AY65" s="314"/>
      <c r="AZ65" s="314"/>
      <c r="BA65" s="314"/>
      <c r="BB65" s="314"/>
      <c r="BC65" s="314"/>
      <c r="BD65" s="314"/>
    </row>
    <row r="66" spans="47:56" x14ac:dyDescent="0.2">
      <c r="AU66" s="314"/>
      <c r="AV66" s="314"/>
      <c r="AW66" s="314"/>
      <c r="AX66" s="314"/>
      <c r="AY66" s="314"/>
      <c r="AZ66" s="314"/>
      <c r="BA66" s="314"/>
      <c r="BB66" s="314"/>
      <c r="BC66" s="314"/>
      <c r="BD66" s="314"/>
    </row>
    <row r="67" spans="47:56" x14ac:dyDescent="0.2">
      <c r="AU67" s="314"/>
      <c r="AV67" s="314"/>
      <c r="AW67" s="314"/>
      <c r="AX67" s="314"/>
      <c r="AY67" s="314"/>
      <c r="AZ67" s="314"/>
      <c r="BA67" s="314"/>
      <c r="BB67" s="314"/>
      <c r="BC67" s="314"/>
      <c r="BD67" s="314"/>
    </row>
    <row r="68" spans="47:56" x14ac:dyDescent="0.2">
      <c r="AU68" s="314"/>
      <c r="AV68" s="314"/>
      <c r="AW68" s="314"/>
      <c r="AX68" s="314"/>
      <c r="AY68" s="314"/>
      <c r="AZ68" s="314"/>
      <c r="BA68" s="314"/>
      <c r="BB68" s="314"/>
      <c r="BC68" s="314"/>
      <c r="BD68" s="314"/>
    </row>
    <row r="69" spans="47:56" x14ac:dyDescent="0.2">
      <c r="AU69" s="314"/>
      <c r="AV69" s="314"/>
      <c r="AW69" s="314"/>
      <c r="AX69" s="314"/>
      <c r="AY69" s="314"/>
      <c r="AZ69" s="314"/>
      <c r="BA69" s="314"/>
      <c r="BB69" s="314"/>
      <c r="BC69" s="314"/>
      <c r="BD69" s="314"/>
    </row>
    <row r="70" spans="47:56" x14ac:dyDescent="0.2">
      <c r="AU70" s="314"/>
      <c r="AV70" s="314"/>
      <c r="AW70" s="314"/>
      <c r="AX70" s="314"/>
      <c r="AY70" s="314"/>
      <c r="AZ70" s="314"/>
      <c r="BA70" s="314"/>
      <c r="BB70" s="314"/>
      <c r="BC70" s="314"/>
      <c r="BD70" s="314"/>
    </row>
    <row r="71" spans="47:56" x14ac:dyDescent="0.2">
      <c r="AU71" s="314"/>
      <c r="AV71" s="314"/>
      <c r="AW71" s="314"/>
      <c r="AX71" s="314"/>
      <c r="AY71" s="314"/>
      <c r="AZ71" s="314"/>
      <c r="BA71" s="314"/>
      <c r="BB71" s="314"/>
      <c r="BC71" s="314"/>
      <c r="BD71" s="314"/>
    </row>
    <row r="72" spans="47:56" x14ac:dyDescent="0.2">
      <c r="AU72" s="314"/>
      <c r="AV72" s="314"/>
      <c r="AW72" s="314"/>
      <c r="AX72" s="314"/>
      <c r="AY72" s="314"/>
      <c r="AZ72" s="314"/>
      <c r="BA72" s="314"/>
      <c r="BB72" s="314"/>
      <c r="BC72" s="314"/>
      <c r="BD72" s="314"/>
    </row>
    <row r="73" spans="47:56" x14ac:dyDescent="0.2">
      <c r="AU73" s="314"/>
      <c r="AV73" s="314"/>
      <c r="AW73" s="314"/>
      <c r="AX73" s="314"/>
      <c r="AY73" s="314"/>
      <c r="AZ73" s="314"/>
      <c r="BA73" s="314"/>
      <c r="BB73" s="314"/>
      <c r="BC73" s="314"/>
      <c r="BD73" s="314"/>
    </row>
    <row r="74" spans="47:56" x14ac:dyDescent="0.2">
      <c r="AU74" s="314"/>
      <c r="AV74" s="314"/>
      <c r="AW74" s="314"/>
      <c r="AX74" s="314"/>
      <c r="AY74" s="314"/>
      <c r="AZ74" s="314"/>
      <c r="BA74" s="314"/>
      <c r="BB74" s="314"/>
      <c r="BC74" s="314"/>
      <c r="BD74" s="314"/>
    </row>
    <row r="75" spans="47:56" x14ac:dyDescent="0.2">
      <c r="AU75" s="314"/>
      <c r="AV75" s="314"/>
      <c r="AW75" s="314"/>
      <c r="AX75" s="314"/>
      <c r="AY75" s="314"/>
      <c r="AZ75" s="314"/>
      <c r="BA75" s="314"/>
      <c r="BB75" s="314"/>
      <c r="BC75" s="314"/>
      <c r="BD75" s="314"/>
    </row>
    <row r="76" spans="47:56" x14ac:dyDescent="0.2">
      <c r="AU76" s="314"/>
      <c r="AV76" s="314"/>
      <c r="AW76" s="314"/>
      <c r="AX76" s="314"/>
      <c r="AY76" s="314"/>
      <c r="AZ76" s="314"/>
      <c r="BA76" s="314"/>
      <c r="BB76" s="314"/>
      <c r="BC76" s="314"/>
      <c r="BD76" s="314"/>
    </row>
    <row r="77" spans="47:56" x14ac:dyDescent="0.2">
      <c r="AU77" s="314"/>
      <c r="AV77" s="314"/>
      <c r="AW77" s="314"/>
      <c r="AX77" s="314"/>
      <c r="AY77" s="314"/>
      <c r="AZ77" s="314"/>
      <c r="BA77" s="314"/>
      <c r="BB77" s="314"/>
      <c r="BC77" s="314"/>
      <c r="BD77" s="314"/>
    </row>
    <row r="78" spans="47:56" x14ac:dyDescent="0.2">
      <c r="AU78" s="314"/>
      <c r="AV78" s="314"/>
      <c r="AW78" s="314"/>
      <c r="AX78" s="314"/>
      <c r="AY78" s="314"/>
      <c r="AZ78" s="314"/>
      <c r="BA78" s="314"/>
      <c r="BB78" s="314"/>
      <c r="BC78" s="314"/>
      <c r="BD78" s="314"/>
    </row>
    <row r="79" spans="47:56" x14ac:dyDescent="0.2">
      <c r="AU79" s="314"/>
      <c r="AV79" s="314"/>
      <c r="AW79" s="314"/>
      <c r="AX79" s="314"/>
      <c r="AY79" s="314"/>
      <c r="AZ79" s="314"/>
      <c r="BA79" s="314"/>
      <c r="BB79" s="314"/>
      <c r="BC79" s="314"/>
      <c r="BD79" s="314"/>
    </row>
    <row r="80" spans="47:56" x14ac:dyDescent="0.2">
      <c r="AU80" s="314"/>
      <c r="AV80" s="314"/>
      <c r="AW80" s="314"/>
      <c r="AX80" s="314"/>
      <c r="AY80" s="314"/>
      <c r="AZ80" s="314"/>
      <c r="BA80" s="314"/>
      <c r="BB80" s="314"/>
      <c r="BC80" s="314"/>
      <c r="BD80" s="314"/>
    </row>
    <row r="81" spans="47:56" x14ac:dyDescent="0.2">
      <c r="AU81" s="314"/>
      <c r="AV81" s="314"/>
      <c r="AW81" s="314"/>
      <c r="AX81" s="314"/>
      <c r="AY81" s="314"/>
      <c r="AZ81" s="314"/>
      <c r="BA81" s="314"/>
      <c r="BB81" s="314"/>
      <c r="BC81" s="314"/>
      <c r="BD81" s="314"/>
    </row>
    <row r="82" spans="47:56" x14ac:dyDescent="0.2">
      <c r="AU82" s="314"/>
      <c r="AV82" s="314"/>
      <c r="AW82" s="314"/>
      <c r="AX82" s="314"/>
      <c r="AY82" s="314"/>
      <c r="AZ82" s="314"/>
      <c r="BA82" s="314"/>
      <c r="BB82" s="314"/>
      <c r="BC82" s="314"/>
      <c r="BD82" s="314"/>
    </row>
    <row r="83" spans="47:56" x14ac:dyDescent="0.2">
      <c r="AU83" s="314"/>
      <c r="AV83" s="314"/>
      <c r="AW83" s="314"/>
      <c r="AX83" s="314"/>
      <c r="AY83" s="314"/>
      <c r="AZ83" s="314"/>
      <c r="BA83" s="314"/>
      <c r="BB83" s="314"/>
      <c r="BC83" s="314"/>
      <c r="BD83" s="314"/>
    </row>
    <row r="84" spans="47:56" x14ac:dyDescent="0.2">
      <c r="AU84" s="314"/>
      <c r="AV84" s="314"/>
      <c r="AW84" s="314"/>
      <c r="AX84" s="314"/>
      <c r="AY84" s="314"/>
      <c r="AZ84" s="314"/>
      <c r="BA84" s="314"/>
      <c r="BB84" s="314"/>
      <c r="BC84" s="314"/>
      <c r="BD84" s="314"/>
    </row>
    <row r="85" spans="47:56" x14ac:dyDescent="0.2">
      <c r="AU85" s="314"/>
      <c r="AV85" s="314"/>
      <c r="AW85" s="314"/>
      <c r="AX85" s="314"/>
      <c r="AY85" s="314"/>
      <c r="AZ85" s="314"/>
      <c r="BA85" s="314"/>
      <c r="BB85" s="314"/>
      <c r="BC85" s="314"/>
      <c r="BD85" s="314"/>
    </row>
    <row r="86" spans="47:56" x14ac:dyDescent="0.2">
      <c r="AU86" s="314"/>
      <c r="AV86" s="314"/>
      <c r="AW86" s="314"/>
      <c r="AX86" s="314"/>
      <c r="AY86" s="314"/>
      <c r="AZ86" s="314"/>
      <c r="BA86" s="314"/>
      <c r="BB86" s="314"/>
      <c r="BC86" s="314"/>
      <c r="BD86" s="314"/>
    </row>
    <row r="87" spans="47:56" x14ac:dyDescent="0.2">
      <c r="AU87" s="314"/>
      <c r="AV87" s="314"/>
      <c r="AW87" s="314"/>
      <c r="AX87" s="314"/>
      <c r="AY87" s="314"/>
      <c r="AZ87" s="314"/>
      <c r="BA87" s="314"/>
      <c r="BB87" s="314"/>
      <c r="BC87" s="314"/>
      <c r="BD87" s="314"/>
    </row>
    <row r="88" spans="47:56" x14ac:dyDescent="0.2">
      <c r="AU88" s="314"/>
      <c r="AV88" s="314"/>
      <c r="AW88" s="314"/>
      <c r="AX88" s="314"/>
      <c r="AY88" s="314"/>
      <c r="AZ88" s="314"/>
      <c r="BA88" s="314"/>
      <c r="BB88" s="314"/>
      <c r="BC88" s="314"/>
      <c r="BD88" s="314"/>
    </row>
    <row r="89" spans="47:56" x14ac:dyDescent="0.2">
      <c r="AU89" s="314"/>
      <c r="AV89" s="314"/>
      <c r="AW89" s="314"/>
      <c r="AX89" s="314"/>
      <c r="AY89" s="314"/>
      <c r="AZ89" s="314"/>
      <c r="BA89" s="314"/>
      <c r="BB89" s="314"/>
      <c r="BC89" s="314"/>
      <c r="BD89" s="314"/>
    </row>
    <row r="90" spans="47:56" x14ac:dyDescent="0.2">
      <c r="AU90" s="314"/>
      <c r="AV90" s="314"/>
      <c r="AW90" s="314"/>
      <c r="AX90" s="314"/>
      <c r="AY90" s="314"/>
      <c r="AZ90" s="314"/>
      <c r="BA90" s="314"/>
      <c r="BB90" s="314"/>
      <c r="BC90" s="314"/>
      <c r="BD90" s="314"/>
    </row>
    <row r="91" spans="47:56" x14ac:dyDescent="0.2">
      <c r="AU91" s="314"/>
      <c r="AV91" s="314"/>
      <c r="AW91" s="314"/>
      <c r="AX91" s="314"/>
      <c r="AY91" s="314"/>
      <c r="AZ91" s="314"/>
      <c r="BA91" s="314"/>
      <c r="BB91" s="314"/>
      <c r="BC91" s="314"/>
      <c r="BD91" s="314"/>
    </row>
    <row r="92" spans="47:56" x14ac:dyDescent="0.2">
      <c r="AU92" s="314"/>
      <c r="AV92" s="314"/>
      <c r="AW92" s="314"/>
      <c r="AX92" s="314"/>
      <c r="AY92" s="314"/>
      <c r="AZ92" s="314"/>
      <c r="BA92" s="314"/>
      <c r="BB92" s="314"/>
      <c r="BC92" s="314"/>
      <c r="BD92" s="314"/>
    </row>
    <row r="93" spans="47:56" x14ac:dyDescent="0.2">
      <c r="AU93" s="314"/>
      <c r="AV93" s="314"/>
      <c r="AW93" s="314"/>
      <c r="AX93" s="314"/>
      <c r="AY93" s="314"/>
      <c r="AZ93" s="314"/>
      <c r="BA93" s="314"/>
      <c r="BB93" s="314"/>
      <c r="BC93" s="314"/>
      <c r="BD93" s="314"/>
    </row>
    <row r="94" spans="47:56" x14ac:dyDescent="0.2">
      <c r="AU94" s="314"/>
      <c r="AV94" s="314"/>
      <c r="AW94" s="314"/>
      <c r="AX94" s="314"/>
      <c r="AY94" s="314"/>
      <c r="AZ94" s="314"/>
      <c r="BA94" s="314"/>
      <c r="BB94" s="314"/>
      <c r="BC94" s="314"/>
      <c r="BD94" s="314"/>
    </row>
    <row r="95" spans="47:56" x14ac:dyDescent="0.2">
      <c r="AU95" s="314"/>
      <c r="AV95" s="314"/>
      <c r="AW95" s="314"/>
      <c r="AX95" s="314"/>
      <c r="AY95" s="314"/>
      <c r="AZ95" s="314"/>
      <c r="BA95" s="314"/>
      <c r="BB95" s="314"/>
      <c r="BC95" s="314"/>
      <c r="BD95" s="314"/>
    </row>
    <row r="96" spans="47:56" x14ac:dyDescent="0.2">
      <c r="AU96" s="314"/>
      <c r="AV96" s="314"/>
      <c r="AW96" s="314"/>
      <c r="AX96" s="314"/>
      <c r="AY96" s="314"/>
      <c r="AZ96" s="314"/>
      <c r="BA96" s="314"/>
      <c r="BB96" s="314"/>
      <c r="BC96" s="314"/>
      <c r="BD96" s="314"/>
    </row>
    <row r="97" spans="47:56" x14ac:dyDescent="0.2">
      <c r="AU97" s="314"/>
      <c r="AV97" s="314"/>
      <c r="AW97" s="314"/>
      <c r="AX97" s="314"/>
      <c r="AY97" s="314"/>
      <c r="AZ97" s="314"/>
      <c r="BA97" s="314"/>
      <c r="BB97" s="314"/>
      <c r="BC97" s="314"/>
      <c r="BD97" s="314"/>
    </row>
    <row r="98" spans="47:56" x14ac:dyDescent="0.2">
      <c r="AU98" s="314"/>
      <c r="AV98" s="314"/>
      <c r="AW98" s="314"/>
      <c r="AX98" s="314"/>
      <c r="AY98" s="314"/>
      <c r="AZ98" s="314"/>
      <c r="BA98" s="314"/>
      <c r="BB98" s="314"/>
      <c r="BC98" s="314"/>
      <c r="BD98" s="314"/>
    </row>
  </sheetData>
  <phoneticPr fontId="5"/>
  <pageMargins left="0.78740157480314965" right="0.78740157480314965" top="0.78740157480314965" bottom="0.78740157480314965" header="0.51181102362204722" footer="0.27559055118110237"/>
  <pageSetup paperSize="9" scale="92" fitToWidth="5" orientation="landscape" verticalDpi="200"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AP92"/>
  <sheetViews>
    <sheetView workbookViewId="0">
      <pane xSplit="2" ySplit="4" topLeftCell="C24" activePane="bottomRight" state="frozen"/>
      <selection activeCell="F63" sqref="F63"/>
      <selection pane="topRight" activeCell="F63" sqref="F63"/>
      <selection pane="bottomLeft" activeCell="F63" sqref="F63"/>
      <selection pane="bottomRight" activeCell="K2" sqref="K2"/>
    </sheetView>
  </sheetViews>
  <sheetFormatPr defaultColWidth="9" defaultRowHeight="12" x14ac:dyDescent="0.2"/>
  <cols>
    <col min="1" max="1" width="3.6328125" style="48" customWidth="1"/>
    <col min="2" max="2" width="25.6328125" style="48" customWidth="1"/>
    <col min="3" max="42" width="9.08984375" style="48" customWidth="1"/>
    <col min="43" max="256" width="9" style="48"/>
    <col min="257" max="257" width="3.6328125" style="48" customWidth="1"/>
    <col min="258" max="258" width="25.6328125" style="48" customWidth="1"/>
    <col min="259" max="298" width="9.08984375" style="48" customWidth="1"/>
    <col min="299" max="512" width="9" style="48"/>
    <col min="513" max="513" width="3.6328125" style="48" customWidth="1"/>
    <col min="514" max="514" width="25.6328125" style="48" customWidth="1"/>
    <col min="515" max="554" width="9.08984375" style="48" customWidth="1"/>
    <col min="555" max="768" width="9" style="48"/>
    <col min="769" max="769" width="3.6328125" style="48" customWidth="1"/>
    <col min="770" max="770" width="25.6328125" style="48" customWidth="1"/>
    <col min="771" max="810" width="9.08984375" style="48" customWidth="1"/>
    <col min="811" max="1024" width="9" style="48"/>
    <col min="1025" max="1025" width="3.6328125" style="48" customWidth="1"/>
    <col min="1026" max="1026" width="25.6328125" style="48" customWidth="1"/>
    <col min="1027" max="1066" width="9.08984375" style="48" customWidth="1"/>
    <col min="1067" max="1280" width="9" style="48"/>
    <col min="1281" max="1281" width="3.6328125" style="48" customWidth="1"/>
    <col min="1282" max="1282" width="25.6328125" style="48" customWidth="1"/>
    <col min="1283" max="1322" width="9.08984375" style="48" customWidth="1"/>
    <col min="1323" max="1536" width="9" style="48"/>
    <col min="1537" max="1537" width="3.6328125" style="48" customWidth="1"/>
    <col min="1538" max="1538" width="25.6328125" style="48" customWidth="1"/>
    <col min="1539" max="1578" width="9.08984375" style="48" customWidth="1"/>
    <col min="1579" max="1792" width="9" style="48"/>
    <col min="1793" max="1793" width="3.6328125" style="48" customWidth="1"/>
    <col min="1794" max="1794" width="25.6328125" style="48" customWidth="1"/>
    <col min="1795" max="1834" width="9.08984375" style="48" customWidth="1"/>
    <col min="1835" max="2048" width="9" style="48"/>
    <col min="2049" max="2049" width="3.6328125" style="48" customWidth="1"/>
    <col min="2050" max="2050" width="25.6328125" style="48" customWidth="1"/>
    <col min="2051" max="2090" width="9.08984375" style="48" customWidth="1"/>
    <col min="2091" max="2304" width="9" style="48"/>
    <col min="2305" max="2305" width="3.6328125" style="48" customWidth="1"/>
    <col min="2306" max="2306" width="25.6328125" style="48" customWidth="1"/>
    <col min="2307" max="2346" width="9.08984375" style="48" customWidth="1"/>
    <col min="2347" max="2560" width="9" style="48"/>
    <col min="2561" max="2561" width="3.6328125" style="48" customWidth="1"/>
    <col min="2562" max="2562" width="25.6328125" style="48" customWidth="1"/>
    <col min="2563" max="2602" width="9.08984375" style="48" customWidth="1"/>
    <col min="2603" max="2816" width="9" style="48"/>
    <col min="2817" max="2817" width="3.6328125" style="48" customWidth="1"/>
    <col min="2818" max="2818" width="25.6328125" style="48" customWidth="1"/>
    <col min="2819" max="2858" width="9.08984375" style="48" customWidth="1"/>
    <col min="2859" max="3072" width="9" style="48"/>
    <col min="3073" max="3073" width="3.6328125" style="48" customWidth="1"/>
    <col min="3074" max="3074" width="25.6328125" style="48" customWidth="1"/>
    <col min="3075" max="3114" width="9.08984375" style="48" customWidth="1"/>
    <col min="3115" max="3328" width="9" style="48"/>
    <col min="3329" max="3329" width="3.6328125" style="48" customWidth="1"/>
    <col min="3330" max="3330" width="25.6328125" style="48" customWidth="1"/>
    <col min="3331" max="3370" width="9.08984375" style="48" customWidth="1"/>
    <col min="3371" max="3584" width="9" style="48"/>
    <col min="3585" max="3585" width="3.6328125" style="48" customWidth="1"/>
    <col min="3586" max="3586" width="25.6328125" style="48" customWidth="1"/>
    <col min="3587" max="3626" width="9.08984375" style="48" customWidth="1"/>
    <col min="3627" max="3840" width="9" style="48"/>
    <col min="3841" max="3841" width="3.6328125" style="48" customWidth="1"/>
    <col min="3842" max="3842" width="25.6328125" style="48" customWidth="1"/>
    <col min="3843" max="3882" width="9.08984375" style="48" customWidth="1"/>
    <col min="3883" max="4096" width="9" style="48"/>
    <col min="4097" max="4097" width="3.6328125" style="48" customWidth="1"/>
    <col min="4098" max="4098" width="25.6328125" style="48" customWidth="1"/>
    <col min="4099" max="4138" width="9.08984375" style="48" customWidth="1"/>
    <col min="4139" max="4352" width="9" style="48"/>
    <col min="4353" max="4353" width="3.6328125" style="48" customWidth="1"/>
    <col min="4354" max="4354" width="25.6328125" style="48" customWidth="1"/>
    <col min="4355" max="4394" width="9.08984375" style="48" customWidth="1"/>
    <col min="4395" max="4608" width="9" style="48"/>
    <col min="4609" max="4609" width="3.6328125" style="48" customWidth="1"/>
    <col min="4610" max="4610" width="25.6328125" style="48" customWidth="1"/>
    <col min="4611" max="4650" width="9.08984375" style="48" customWidth="1"/>
    <col min="4651" max="4864" width="9" style="48"/>
    <col min="4865" max="4865" width="3.6328125" style="48" customWidth="1"/>
    <col min="4866" max="4866" width="25.6328125" style="48" customWidth="1"/>
    <col min="4867" max="4906" width="9.08984375" style="48" customWidth="1"/>
    <col min="4907" max="5120" width="9" style="48"/>
    <col min="5121" max="5121" width="3.6328125" style="48" customWidth="1"/>
    <col min="5122" max="5122" width="25.6328125" style="48" customWidth="1"/>
    <col min="5123" max="5162" width="9.08984375" style="48" customWidth="1"/>
    <col min="5163" max="5376" width="9" style="48"/>
    <col min="5377" max="5377" width="3.6328125" style="48" customWidth="1"/>
    <col min="5378" max="5378" width="25.6328125" style="48" customWidth="1"/>
    <col min="5379" max="5418" width="9.08984375" style="48" customWidth="1"/>
    <col min="5419" max="5632" width="9" style="48"/>
    <col min="5633" max="5633" width="3.6328125" style="48" customWidth="1"/>
    <col min="5634" max="5634" width="25.6328125" style="48" customWidth="1"/>
    <col min="5635" max="5674" width="9.08984375" style="48" customWidth="1"/>
    <col min="5675" max="5888" width="9" style="48"/>
    <col min="5889" max="5889" width="3.6328125" style="48" customWidth="1"/>
    <col min="5890" max="5890" width="25.6328125" style="48" customWidth="1"/>
    <col min="5891" max="5930" width="9.08984375" style="48" customWidth="1"/>
    <col min="5931" max="6144" width="9" style="48"/>
    <col min="6145" max="6145" width="3.6328125" style="48" customWidth="1"/>
    <col min="6146" max="6146" width="25.6328125" style="48" customWidth="1"/>
    <col min="6147" max="6186" width="9.08984375" style="48" customWidth="1"/>
    <col min="6187" max="6400" width="9" style="48"/>
    <col min="6401" max="6401" width="3.6328125" style="48" customWidth="1"/>
    <col min="6402" max="6402" width="25.6328125" style="48" customWidth="1"/>
    <col min="6403" max="6442" width="9.08984375" style="48" customWidth="1"/>
    <col min="6443" max="6656" width="9" style="48"/>
    <col min="6657" max="6657" width="3.6328125" style="48" customWidth="1"/>
    <col min="6658" max="6658" width="25.6328125" style="48" customWidth="1"/>
    <col min="6659" max="6698" width="9.08984375" style="48" customWidth="1"/>
    <col min="6699" max="6912" width="9" style="48"/>
    <col min="6913" max="6913" width="3.6328125" style="48" customWidth="1"/>
    <col min="6914" max="6914" width="25.6328125" style="48" customWidth="1"/>
    <col min="6915" max="6954" width="9.08984375" style="48" customWidth="1"/>
    <col min="6955" max="7168" width="9" style="48"/>
    <col min="7169" max="7169" width="3.6328125" style="48" customWidth="1"/>
    <col min="7170" max="7170" width="25.6328125" style="48" customWidth="1"/>
    <col min="7171" max="7210" width="9.08984375" style="48" customWidth="1"/>
    <col min="7211" max="7424" width="9" style="48"/>
    <col min="7425" max="7425" width="3.6328125" style="48" customWidth="1"/>
    <col min="7426" max="7426" width="25.6328125" style="48" customWidth="1"/>
    <col min="7427" max="7466" width="9.08984375" style="48" customWidth="1"/>
    <col min="7467" max="7680" width="9" style="48"/>
    <col min="7681" max="7681" width="3.6328125" style="48" customWidth="1"/>
    <col min="7682" max="7682" width="25.6328125" style="48" customWidth="1"/>
    <col min="7683" max="7722" width="9.08984375" style="48" customWidth="1"/>
    <col min="7723" max="7936" width="9" style="48"/>
    <col min="7937" max="7937" width="3.6328125" style="48" customWidth="1"/>
    <col min="7938" max="7938" width="25.6328125" style="48" customWidth="1"/>
    <col min="7939" max="7978" width="9.08984375" style="48" customWidth="1"/>
    <col min="7979" max="8192" width="9" style="48"/>
    <col min="8193" max="8193" width="3.6328125" style="48" customWidth="1"/>
    <col min="8194" max="8194" width="25.6328125" style="48" customWidth="1"/>
    <col min="8195" max="8234" width="9.08984375" style="48" customWidth="1"/>
    <col min="8235" max="8448" width="9" style="48"/>
    <col min="8449" max="8449" width="3.6328125" style="48" customWidth="1"/>
    <col min="8450" max="8450" width="25.6328125" style="48" customWidth="1"/>
    <col min="8451" max="8490" width="9.08984375" style="48" customWidth="1"/>
    <col min="8491" max="8704" width="9" style="48"/>
    <col min="8705" max="8705" width="3.6328125" style="48" customWidth="1"/>
    <col min="8706" max="8706" width="25.6328125" style="48" customWidth="1"/>
    <col min="8707" max="8746" width="9.08984375" style="48" customWidth="1"/>
    <col min="8747" max="8960" width="9" style="48"/>
    <col min="8961" max="8961" width="3.6328125" style="48" customWidth="1"/>
    <col min="8962" max="8962" width="25.6328125" style="48" customWidth="1"/>
    <col min="8963" max="9002" width="9.08984375" style="48" customWidth="1"/>
    <col min="9003" max="9216" width="9" style="48"/>
    <col min="9217" max="9217" width="3.6328125" style="48" customWidth="1"/>
    <col min="9218" max="9218" width="25.6328125" style="48" customWidth="1"/>
    <col min="9219" max="9258" width="9.08984375" style="48" customWidth="1"/>
    <col min="9259" max="9472" width="9" style="48"/>
    <col min="9473" max="9473" width="3.6328125" style="48" customWidth="1"/>
    <col min="9474" max="9474" width="25.6328125" style="48" customWidth="1"/>
    <col min="9475" max="9514" width="9.08984375" style="48" customWidth="1"/>
    <col min="9515" max="9728" width="9" style="48"/>
    <col min="9729" max="9729" width="3.6328125" style="48" customWidth="1"/>
    <col min="9730" max="9730" width="25.6328125" style="48" customWidth="1"/>
    <col min="9731" max="9770" width="9.08984375" style="48" customWidth="1"/>
    <col min="9771" max="9984" width="9" style="48"/>
    <col min="9985" max="9985" width="3.6328125" style="48" customWidth="1"/>
    <col min="9986" max="9986" width="25.6328125" style="48" customWidth="1"/>
    <col min="9987" max="10026" width="9.08984375" style="48" customWidth="1"/>
    <col min="10027" max="10240" width="9" style="48"/>
    <col min="10241" max="10241" width="3.6328125" style="48" customWidth="1"/>
    <col min="10242" max="10242" width="25.6328125" style="48" customWidth="1"/>
    <col min="10243" max="10282" width="9.08984375" style="48" customWidth="1"/>
    <col min="10283" max="10496" width="9" style="48"/>
    <col min="10497" max="10497" width="3.6328125" style="48" customWidth="1"/>
    <col min="10498" max="10498" width="25.6328125" style="48" customWidth="1"/>
    <col min="10499" max="10538" width="9.08984375" style="48" customWidth="1"/>
    <col min="10539" max="10752" width="9" style="48"/>
    <col min="10753" max="10753" width="3.6328125" style="48" customWidth="1"/>
    <col min="10754" max="10754" width="25.6328125" style="48" customWidth="1"/>
    <col min="10755" max="10794" width="9.08984375" style="48" customWidth="1"/>
    <col min="10795" max="11008" width="9" style="48"/>
    <col min="11009" max="11009" width="3.6328125" style="48" customWidth="1"/>
    <col min="11010" max="11010" width="25.6328125" style="48" customWidth="1"/>
    <col min="11011" max="11050" width="9.08984375" style="48" customWidth="1"/>
    <col min="11051" max="11264" width="9" style="48"/>
    <col min="11265" max="11265" width="3.6328125" style="48" customWidth="1"/>
    <col min="11266" max="11266" width="25.6328125" style="48" customWidth="1"/>
    <col min="11267" max="11306" width="9.08984375" style="48" customWidth="1"/>
    <col min="11307" max="11520" width="9" style="48"/>
    <col min="11521" max="11521" width="3.6328125" style="48" customWidth="1"/>
    <col min="11522" max="11522" width="25.6328125" style="48" customWidth="1"/>
    <col min="11523" max="11562" width="9.08984375" style="48" customWidth="1"/>
    <col min="11563" max="11776" width="9" style="48"/>
    <col min="11777" max="11777" width="3.6328125" style="48" customWidth="1"/>
    <col min="11778" max="11778" width="25.6328125" style="48" customWidth="1"/>
    <col min="11779" max="11818" width="9.08984375" style="48" customWidth="1"/>
    <col min="11819" max="12032" width="9" style="48"/>
    <col min="12033" max="12033" width="3.6328125" style="48" customWidth="1"/>
    <col min="12034" max="12034" width="25.6328125" style="48" customWidth="1"/>
    <col min="12035" max="12074" width="9.08984375" style="48" customWidth="1"/>
    <col min="12075" max="12288" width="9" style="48"/>
    <col min="12289" max="12289" width="3.6328125" style="48" customWidth="1"/>
    <col min="12290" max="12290" width="25.6328125" style="48" customWidth="1"/>
    <col min="12291" max="12330" width="9.08984375" style="48" customWidth="1"/>
    <col min="12331" max="12544" width="9" style="48"/>
    <col min="12545" max="12545" width="3.6328125" style="48" customWidth="1"/>
    <col min="12546" max="12546" width="25.6328125" style="48" customWidth="1"/>
    <col min="12547" max="12586" width="9.08984375" style="48" customWidth="1"/>
    <col min="12587" max="12800" width="9" style="48"/>
    <col min="12801" max="12801" width="3.6328125" style="48" customWidth="1"/>
    <col min="12802" max="12802" width="25.6328125" style="48" customWidth="1"/>
    <col min="12803" max="12842" width="9.08984375" style="48" customWidth="1"/>
    <col min="12843" max="13056" width="9" style="48"/>
    <col min="13057" max="13057" width="3.6328125" style="48" customWidth="1"/>
    <col min="13058" max="13058" width="25.6328125" style="48" customWidth="1"/>
    <col min="13059" max="13098" width="9.08984375" style="48" customWidth="1"/>
    <col min="13099" max="13312" width="9" style="48"/>
    <col min="13313" max="13313" width="3.6328125" style="48" customWidth="1"/>
    <col min="13314" max="13314" width="25.6328125" style="48" customWidth="1"/>
    <col min="13315" max="13354" width="9.08984375" style="48" customWidth="1"/>
    <col min="13355" max="13568" width="9" style="48"/>
    <col min="13569" max="13569" width="3.6328125" style="48" customWidth="1"/>
    <col min="13570" max="13570" width="25.6328125" style="48" customWidth="1"/>
    <col min="13571" max="13610" width="9.08984375" style="48" customWidth="1"/>
    <col min="13611" max="13824" width="9" style="48"/>
    <col min="13825" max="13825" width="3.6328125" style="48" customWidth="1"/>
    <col min="13826" max="13826" width="25.6328125" style="48" customWidth="1"/>
    <col min="13827" max="13866" width="9.08984375" style="48" customWidth="1"/>
    <col min="13867" max="14080" width="9" style="48"/>
    <col min="14081" max="14081" width="3.6328125" style="48" customWidth="1"/>
    <col min="14082" max="14082" width="25.6328125" style="48" customWidth="1"/>
    <col min="14083" max="14122" width="9.08984375" style="48" customWidth="1"/>
    <col min="14123" max="14336" width="9" style="48"/>
    <col min="14337" max="14337" width="3.6328125" style="48" customWidth="1"/>
    <col min="14338" max="14338" width="25.6328125" style="48" customWidth="1"/>
    <col min="14339" max="14378" width="9.08984375" style="48" customWidth="1"/>
    <col min="14379" max="14592" width="9" style="48"/>
    <col min="14593" max="14593" width="3.6328125" style="48" customWidth="1"/>
    <col min="14594" max="14594" width="25.6328125" style="48" customWidth="1"/>
    <col min="14595" max="14634" width="9.08984375" style="48" customWidth="1"/>
    <col min="14635" max="14848" width="9" style="48"/>
    <col min="14849" max="14849" width="3.6328125" style="48" customWidth="1"/>
    <col min="14850" max="14850" width="25.6328125" style="48" customWidth="1"/>
    <col min="14851" max="14890" width="9.08984375" style="48" customWidth="1"/>
    <col min="14891" max="15104" width="9" style="48"/>
    <col min="15105" max="15105" width="3.6328125" style="48" customWidth="1"/>
    <col min="15106" max="15106" width="25.6328125" style="48" customWidth="1"/>
    <col min="15107" max="15146" width="9.08984375" style="48" customWidth="1"/>
    <col min="15147" max="15360" width="9" style="48"/>
    <col min="15361" max="15361" width="3.6328125" style="48" customWidth="1"/>
    <col min="15362" max="15362" width="25.6328125" style="48" customWidth="1"/>
    <col min="15363" max="15402" width="9.08984375" style="48" customWidth="1"/>
    <col min="15403" max="15616" width="9" style="48"/>
    <col min="15617" max="15617" width="3.6328125" style="48" customWidth="1"/>
    <col min="15618" max="15618" width="25.6328125" style="48" customWidth="1"/>
    <col min="15619" max="15658" width="9.08984375" style="48" customWidth="1"/>
    <col min="15659" max="15872" width="9" style="48"/>
    <col min="15873" max="15873" width="3.6328125" style="48" customWidth="1"/>
    <col min="15874" max="15874" width="25.6328125" style="48" customWidth="1"/>
    <col min="15875" max="15914" width="9.08984375" style="48" customWidth="1"/>
    <col min="15915" max="16128" width="9" style="48"/>
    <col min="16129" max="16129" width="3.6328125" style="48" customWidth="1"/>
    <col min="16130" max="16130" width="25.6328125" style="48" customWidth="1"/>
    <col min="16131" max="16170" width="9.08984375" style="48" customWidth="1"/>
    <col min="16171" max="16384" width="9" style="48"/>
  </cols>
  <sheetData>
    <row r="1" spans="1:42" ht="13" x14ac:dyDescent="0.2">
      <c r="A1" s="236" t="s">
        <v>398</v>
      </c>
      <c r="E1" s="48" t="s">
        <v>612</v>
      </c>
    </row>
    <row r="2" spans="1:42" ht="14" x14ac:dyDescent="0.2">
      <c r="A2" s="48" t="s">
        <v>487</v>
      </c>
    </row>
    <row r="3" spans="1:42" ht="12.5" x14ac:dyDescent="0.2">
      <c r="A3" s="211" t="s">
        <v>1</v>
      </c>
      <c r="B3" s="233"/>
      <c r="C3" s="242" t="s">
        <v>404</v>
      </c>
      <c r="D3" s="242" t="s">
        <v>405</v>
      </c>
      <c r="E3" s="242" t="s">
        <v>406</v>
      </c>
      <c r="F3" s="242" t="s">
        <v>407</v>
      </c>
      <c r="G3" s="242" t="s">
        <v>408</v>
      </c>
      <c r="H3" s="243" t="s">
        <v>409</v>
      </c>
      <c r="I3" s="243" t="s">
        <v>410</v>
      </c>
      <c r="J3" s="243" t="s">
        <v>411</v>
      </c>
      <c r="K3" s="243" t="s">
        <v>412</v>
      </c>
      <c r="L3" s="243" t="s">
        <v>2</v>
      </c>
      <c r="M3" s="243" t="s">
        <v>3</v>
      </c>
      <c r="N3" s="243" t="s">
        <v>4</v>
      </c>
      <c r="O3" s="243" t="s">
        <v>5</v>
      </c>
      <c r="P3" s="243" t="s">
        <v>6</v>
      </c>
      <c r="Q3" s="243" t="s">
        <v>7</v>
      </c>
      <c r="R3" s="243" t="s">
        <v>8</v>
      </c>
      <c r="S3" s="243" t="s">
        <v>9</v>
      </c>
      <c r="T3" s="243" t="s">
        <v>10</v>
      </c>
      <c r="U3" s="243" t="s">
        <v>11</v>
      </c>
      <c r="V3" s="243" t="s">
        <v>12</v>
      </c>
      <c r="W3" s="243" t="s">
        <v>13</v>
      </c>
      <c r="X3" s="243" t="s">
        <v>14</v>
      </c>
      <c r="Y3" s="243" t="s">
        <v>15</v>
      </c>
      <c r="Z3" s="243" t="s">
        <v>16</v>
      </c>
      <c r="AA3" s="243" t="s">
        <v>17</v>
      </c>
      <c r="AB3" s="243" t="s">
        <v>18</v>
      </c>
      <c r="AC3" s="243" t="s">
        <v>19</v>
      </c>
      <c r="AD3" s="243" t="s">
        <v>20</v>
      </c>
      <c r="AE3" s="243" t="s">
        <v>21</v>
      </c>
      <c r="AF3" s="243" t="s">
        <v>22</v>
      </c>
      <c r="AG3" s="243" t="s">
        <v>23</v>
      </c>
      <c r="AH3" s="243" t="s">
        <v>24</v>
      </c>
      <c r="AI3" s="243" t="s">
        <v>25</v>
      </c>
      <c r="AJ3" s="243" t="s">
        <v>26</v>
      </c>
      <c r="AK3" s="243">
        <v>35</v>
      </c>
      <c r="AL3" s="242">
        <v>36</v>
      </c>
      <c r="AM3" s="242">
        <v>37</v>
      </c>
      <c r="AN3" s="242">
        <v>38</v>
      </c>
      <c r="AO3" s="242">
        <v>39</v>
      </c>
      <c r="AP3" s="315">
        <v>40</v>
      </c>
    </row>
    <row r="4" spans="1:42" ht="33" customHeight="1" x14ac:dyDescent="0.2">
      <c r="A4" s="234"/>
      <c r="B4" s="235" t="s">
        <v>417</v>
      </c>
      <c r="C4" s="255" t="s">
        <v>418</v>
      </c>
      <c r="D4" s="255" t="s">
        <v>419</v>
      </c>
      <c r="E4" s="255" t="s">
        <v>420</v>
      </c>
      <c r="F4" s="255" t="s">
        <v>27</v>
      </c>
      <c r="G4" s="255" t="s">
        <v>421</v>
      </c>
      <c r="H4" s="256" t="s">
        <v>28</v>
      </c>
      <c r="I4" s="256" t="s">
        <v>268</v>
      </c>
      <c r="J4" s="256" t="s">
        <v>29</v>
      </c>
      <c r="K4" s="256" t="s">
        <v>30</v>
      </c>
      <c r="L4" s="256" t="s">
        <v>422</v>
      </c>
      <c r="M4" s="256" t="s">
        <v>31</v>
      </c>
      <c r="N4" s="256" t="s">
        <v>32</v>
      </c>
      <c r="O4" s="256" t="s">
        <v>33</v>
      </c>
      <c r="P4" s="256" t="s">
        <v>34</v>
      </c>
      <c r="Q4" s="256" t="s">
        <v>269</v>
      </c>
      <c r="R4" s="256" t="s">
        <v>270</v>
      </c>
      <c r="S4" s="256" t="s">
        <v>271</v>
      </c>
      <c r="T4" s="256" t="s">
        <v>423</v>
      </c>
      <c r="U4" s="256" t="s">
        <v>35</v>
      </c>
      <c r="V4" s="256" t="s">
        <v>366</v>
      </c>
      <c r="W4" s="256" t="s">
        <v>424</v>
      </c>
      <c r="X4" s="256" t="s">
        <v>50</v>
      </c>
      <c r="Y4" s="256" t="s">
        <v>36</v>
      </c>
      <c r="Z4" s="256" t="s">
        <v>425</v>
      </c>
      <c r="AA4" s="256" t="s">
        <v>426</v>
      </c>
      <c r="AB4" s="256" t="s">
        <v>427</v>
      </c>
      <c r="AC4" s="256" t="s">
        <v>428</v>
      </c>
      <c r="AD4" s="256" t="s">
        <v>37</v>
      </c>
      <c r="AE4" s="256" t="s">
        <v>38</v>
      </c>
      <c r="AF4" s="256" t="s">
        <v>429</v>
      </c>
      <c r="AG4" s="256" t="s">
        <v>194</v>
      </c>
      <c r="AH4" s="256" t="s">
        <v>39</v>
      </c>
      <c r="AI4" s="256" t="s">
        <v>40</v>
      </c>
      <c r="AJ4" s="256" t="s">
        <v>430</v>
      </c>
      <c r="AK4" s="256" t="s">
        <v>431</v>
      </c>
      <c r="AL4" s="255" t="s">
        <v>41</v>
      </c>
      <c r="AM4" s="255" t="s">
        <v>42</v>
      </c>
      <c r="AN4" s="255" t="s">
        <v>432</v>
      </c>
      <c r="AO4" s="255" t="s">
        <v>433</v>
      </c>
      <c r="AP4" s="316" t="s">
        <v>43</v>
      </c>
    </row>
    <row r="5" spans="1:42" ht="12.5" x14ac:dyDescent="0.2">
      <c r="A5" s="267" t="s">
        <v>443</v>
      </c>
      <c r="B5" s="272" t="s">
        <v>444</v>
      </c>
      <c r="C5" s="442">
        <v>1.1648444291200766</v>
      </c>
      <c r="D5" s="442">
        <v>0</v>
      </c>
      <c r="E5" s="442">
        <v>6.2914451977802454E-4</v>
      </c>
      <c r="F5" s="442">
        <v>2.6364406323443964E-5</v>
      </c>
      <c r="G5" s="442">
        <v>0.19175355283225207</v>
      </c>
      <c r="H5" s="442">
        <v>1.0073320348253362E-2</v>
      </c>
      <c r="I5" s="442">
        <v>4.7264240299646243E-4</v>
      </c>
      <c r="J5" s="442">
        <v>1.5849364383242798E-3</v>
      </c>
      <c r="K5" s="442">
        <v>5.4863502666307214E-6</v>
      </c>
      <c r="L5" s="442">
        <v>5.7661617910789796E-4</v>
      </c>
      <c r="M5" s="442">
        <v>2.6496569599793803E-4</v>
      </c>
      <c r="N5" s="442">
        <v>4.0202406321525924E-5</v>
      </c>
      <c r="O5" s="442">
        <v>1.0246870480600667E-4</v>
      </c>
      <c r="P5" s="442">
        <v>2.36632769320975E-5</v>
      </c>
      <c r="Q5" s="442">
        <v>1.6409328775933282E-5</v>
      </c>
      <c r="R5" s="442">
        <v>2.0975087898892719E-5</v>
      </c>
      <c r="S5" s="442">
        <v>4.2481490928955605E-5</v>
      </c>
      <c r="T5" s="442">
        <v>4.1024758556535618E-5</v>
      </c>
      <c r="U5" s="442">
        <v>3.1087242489582608E-5</v>
      </c>
      <c r="V5" s="442">
        <v>3.6284560139484133E-5</v>
      </c>
      <c r="W5" s="442">
        <v>1.4665585002551874E-5</v>
      </c>
      <c r="X5" s="442">
        <v>3.7712704561860422E-3</v>
      </c>
      <c r="Y5" s="442">
        <v>1.2717371841145337E-3</v>
      </c>
      <c r="Z5" s="442">
        <v>5.0296167984190056E-5</v>
      </c>
      <c r="AA5" s="442">
        <v>7.4229282640833207E-5</v>
      </c>
      <c r="AB5" s="442">
        <v>3.2105096339303788E-5</v>
      </c>
      <c r="AC5" s="442">
        <v>1.525950803782271E-4</v>
      </c>
      <c r="AD5" s="442">
        <v>6.3593433414955481E-5</v>
      </c>
      <c r="AE5" s="442">
        <v>1.8748097589156324E-5</v>
      </c>
      <c r="AF5" s="442">
        <v>1.5264181004307587E-4</v>
      </c>
      <c r="AG5" s="442">
        <v>6.9587438847819734E-5</v>
      </c>
      <c r="AH5" s="442">
        <v>5.1745069127316427E-5</v>
      </c>
      <c r="AI5" s="442">
        <v>2.7289948144799581E-3</v>
      </c>
      <c r="AJ5" s="442">
        <v>2.1121595924234317E-3</v>
      </c>
      <c r="AK5" s="442">
        <v>2.7564976419132046E-3</v>
      </c>
      <c r="AL5" s="442">
        <v>3.5294420008218944E-5</v>
      </c>
      <c r="AM5" s="442">
        <v>2.2248243074770069E-2</v>
      </c>
      <c r="AN5" s="442">
        <v>9.7669490475029873E-4</v>
      </c>
      <c r="AO5" s="442">
        <v>1.528503011988218E-4</v>
      </c>
      <c r="AP5" s="317">
        <f t="shared" ref="AP5:AP44" si="0">SUM(C5:AN5)</f>
        <v>1.4071671543002384</v>
      </c>
    </row>
    <row r="6" spans="1:42" ht="12.5" x14ac:dyDescent="0.2">
      <c r="A6" s="267" t="s">
        <v>445</v>
      </c>
      <c r="B6" s="272" t="s">
        <v>446</v>
      </c>
      <c r="C6" s="442">
        <v>6.8451136610029801E-6</v>
      </c>
      <c r="D6" s="442">
        <v>1.0080375083724047</v>
      </c>
      <c r="E6" s="442">
        <v>5.9077338024704671E-7</v>
      </c>
      <c r="F6" s="442">
        <v>5.6870600245014287E-7</v>
      </c>
      <c r="G6" s="442">
        <v>1.5550977512298355E-5</v>
      </c>
      <c r="H6" s="442">
        <v>8.1978219724553249E-7</v>
      </c>
      <c r="I6" s="442">
        <v>9.0651385220863793E-4</v>
      </c>
      <c r="J6" s="442">
        <v>7.351438161900448E-6</v>
      </c>
      <c r="K6" s="442">
        <v>3.121675410217568E-8</v>
      </c>
      <c r="L6" s="442">
        <v>7.0474515220228735E-7</v>
      </c>
      <c r="M6" s="442">
        <v>2.1526399497940361E-6</v>
      </c>
      <c r="N6" s="442">
        <v>2.4842678242647721E-7</v>
      </c>
      <c r="O6" s="442">
        <v>5.7218929670088867E-7</v>
      </c>
      <c r="P6" s="442">
        <v>4.5291201312204696E-7</v>
      </c>
      <c r="Q6" s="442">
        <v>2.5324817020129584E-7</v>
      </c>
      <c r="R6" s="442">
        <v>3.0114832082353055E-7</v>
      </c>
      <c r="S6" s="442">
        <v>7.7622172503095557E-7</v>
      </c>
      <c r="T6" s="442">
        <v>7.9732311707457381E-7</v>
      </c>
      <c r="U6" s="442">
        <v>8.3878104867548928E-7</v>
      </c>
      <c r="V6" s="442">
        <v>6.7696784268906433E-7</v>
      </c>
      <c r="W6" s="442">
        <v>2.4213161023530001E-7</v>
      </c>
      <c r="X6" s="442">
        <v>1.3191170448533551E-5</v>
      </c>
      <c r="Y6" s="442">
        <v>4.3828620108470516E-6</v>
      </c>
      <c r="Z6" s="442">
        <v>4.9745139015508174E-7</v>
      </c>
      <c r="AA6" s="442">
        <v>6.5982770894413103E-7</v>
      </c>
      <c r="AB6" s="442">
        <v>7.3268171382579766E-7</v>
      </c>
      <c r="AC6" s="442">
        <v>9.9105494650545396E-7</v>
      </c>
      <c r="AD6" s="442">
        <v>8.1155906757223592E-7</v>
      </c>
      <c r="AE6" s="442">
        <v>9.8072683592646939E-8</v>
      </c>
      <c r="AF6" s="442">
        <v>1.0042526655093237E-6</v>
      </c>
      <c r="AG6" s="442">
        <v>1.1876605167669091E-6</v>
      </c>
      <c r="AH6" s="442">
        <v>4.3504709863680019E-7</v>
      </c>
      <c r="AI6" s="442">
        <v>2.9634111483035631E-6</v>
      </c>
      <c r="AJ6" s="442">
        <v>7.0821909417384882E-7</v>
      </c>
      <c r="AK6" s="442">
        <v>2.4797200999361267E-6</v>
      </c>
      <c r="AL6" s="442">
        <v>4.8969477495869862E-7</v>
      </c>
      <c r="AM6" s="442">
        <v>3.1631853689908487E-5</v>
      </c>
      <c r="AN6" s="442">
        <v>2.6609058614784795E-5</v>
      </c>
      <c r="AO6" s="442">
        <v>8.8175808023781465E-6</v>
      </c>
      <c r="AP6" s="318">
        <f t="shared" si="0"/>
        <v>1.0090726705649846</v>
      </c>
    </row>
    <row r="7" spans="1:42" ht="12.5" x14ac:dyDescent="0.2">
      <c r="A7" s="267" t="s">
        <v>447</v>
      </c>
      <c r="B7" s="272" t="s">
        <v>250</v>
      </c>
      <c r="C7" s="442">
        <v>1.4183595113011465E-4</v>
      </c>
      <c r="D7" s="442">
        <v>0</v>
      </c>
      <c r="E7" s="442">
        <v>1.0456974460361155</v>
      </c>
      <c r="F7" s="442">
        <v>4.8169425129525637E-5</v>
      </c>
      <c r="G7" s="442">
        <v>2.7564492797412798E-2</v>
      </c>
      <c r="H7" s="442">
        <v>1.5745409586611218E-4</v>
      </c>
      <c r="I7" s="442">
        <v>1.4686395286636083E-4</v>
      </c>
      <c r="J7" s="442">
        <v>8.7306251976630161E-5</v>
      </c>
      <c r="K7" s="442">
        <v>1.2004186977958975E-5</v>
      </c>
      <c r="L7" s="442">
        <v>2.6187938139803104E-5</v>
      </c>
      <c r="M7" s="442">
        <v>1.1621629464735656E-4</v>
      </c>
      <c r="N7" s="442">
        <v>9.1420483082373083E-5</v>
      </c>
      <c r="O7" s="442">
        <v>2.9397138118698429E-4</v>
      </c>
      <c r="P7" s="442">
        <v>4.1249652200605247E-5</v>
      </c>
      <c r="Q7" s="442">
        <v>2.1881243085998934E-5</v>
      </c>
      <c r="R7" s="442">
        <v>4.1083597212287001E-5</v>
      </c>
      <c r="S7" s="442">
        <v>8.7588030368569369E-5</v>
      </c>
      <c r="T7" s="442">
        <v>6.4413547942057932E-5</v>
      </c>
      <c r="U7" s="442">
        <v>5.2164004757007875E-5</v>
      </c>
      <c r="V7" s="442">
        <v>7.7203776137704412E-5</v>
      </c>
      <c r="W7" s="442">
        <v>2.2590146446167281E-5</v>
      </c>
      <c r="X7" s="442">
        <v>1.1940162197873522E-2</v>
      </c>
      <c r="Y7" s="442">
        <v>5.2137911301707123E-5</v>
      </c>
      <c r="Z7" s="442">
        <v>8.9767717871555829E-5</v>
      </c>
      <c r="AA7" s="442">
        <v>5.4507815006345179E-5</v>
      </c>
      <c r="AB7" s="442">
        <v>6.5941939014899106E-5</v>
      </c>
      <c r="AC7" s="442">
        <v>7.587810135599835E-5</v>
      </c>
      <c r="AD7" s="442">
        <v>1.6856088364131976E-4</v>
      </c>
      <c r="AE7" s="442">
        <v>7.3355527489750991E-6</v>
      </c>
      <c r="AF7" s="442">
        <v>5.1486873122138915E-5</v>
      </c>
      <c r="AG7" s="442">
        <v>1.3605023821047432E-4</v>
      </c>
      <c r="AH7" s="442">
        <v>9.9114173859533107E-5</v>
      </c>
      <c r="AI7" s="442">
        <v>2.6852798671265783E-4</v>
      </c>
      <c r="AJ7" s="442">
        <v>4.573730819504903E-4</v>
      </c>
      <c r="AK7" s="442">
        <v>4.9183485250562644E-4</v>
      </c>
      <c r="AL7" s="442">
        <v>6.3371249145625667E-5</v>
      </c>
      <c r="AM7" s="442">
        <v>4.4437611734490659E-3</v>
      </c>
      <c r="AN7" s="442">
        <v>2.9982613784305502E-3</v>
      </c>
      <c r="AO7" s="442">
        <v>3.4367975507095574E-4</v>
      </c>
      <c r="AP7" s="318">
        <f t="shared" si="0"/>
        <v>1.0962556159188819</v>
      </c>
    </row>
    <row r="8" spans="1:42" ht="12.5" x14ac:dyDescent="0.2">
      <c r="A8" s="267" t="s">
        <v>448</v>
      </c>
      <c r="B8" s="272" t="s">
        <v>27</v>
      </c>
      <c r="C8" s="442">
        <v>2.3642986198293586E-5</v>
      </c>
      <c r="D8" s="442">
        <v>0</v>
      </c>
      <c r="E8" s="442">
        <v>3.1543316228828279E-5</v>
      </c>
      <c r="F8" s="442">
        <v>1.0000859568807154</v>
      </c>
      <c r="G8" s="442">
        <v>3.1595687484627608E-5</v>
      </c>
      <c r="H8" s="442">
        <v>5.4344566524012022E-5</v>
      </c>
      <c r="I8" s="442">
        <v>1.0540052480968349E-4</v>
      </c>
      <c r="J8" s="442">
        <v>1.0291641646096546E-4</v>
      </c>
      <c r="K8" s="442">
        <v>2.8393550793931969E-3</v>
      </c>
      <c r="L8" s="442">
        <v>5.9628893459190623E-5</v>
      </c>
      <c r="M8" s="442">
        <v>4.6957862407332872E-4</v>
      </c>
      <c r="N8" s="442">
        <v>3.8184546221050144E-4</v>
      </c>
      <c r="O8" s="442">
        <v>7.8947085618861948E-4</v>
      </c>
      <c r="P8" s="442">
        <v>7.0019215133693515E-5</v>
      </c>
      <c r="Q8" s="442">
        <v>4.1850572062213668E-5</v>
      </c>
      <c r="R8" s="442">
        <v>3.2916886420653175E-5</v>
      </c>
      <c r="S8" s="442">
        <v>3.2091815267332452E-5</v>
      </c>
      <c r="T8" s="442">
        <v>6.631565425837025E-5</v>
      </c>
      <c r="U8" s="442">
        <v>2.9848856211763174E-5</v>
      </c>
      <c r="V8" s="442">
        <v>1.4853561286772802E-5</v>
      </c>
      <c r="W8" s="442">
        <v>3.1758825708076535E-5</v>
      </c>
      <c r="X8" s="442">
        <v>3.7124839980764326E-5</v>
      </c>
      <c r="Y8" s="442">
        <v>7.4062801264771909E-5</v>
      </c>
      <c r="Z8" s="442">
        <v>1.6145534299244545E-3</v>
      </c>
      <c r="AA8" s="442">
        <v>8.5254631805601076E-5</v>
      </c>
      <c r="AB8" s="442">
        <v>1.2557937899861159E-4</v>
      </c>
      <c r="AC8" s="442">
        <v>3.916288121757597E-5</v>
      </c>
      <c r="AD8" s="442">
        <v>1.0611023891383525E-5</v>
      </c>
      <c r="AE8" s="442">
        <v>3.3207841861209382E-6</v>
      </c>
      <c r="AF8" s="442">
        <v>2.610063002068319E-5</v>
      </c>
      <c r="AG8" s="442">
        <v>3.9464750472530173E-6</v>
      </c>
      <c r="AH8" s="442">
        <v>2.7059942782603288E-5</v>
      </c>
      <c r="AI8" s="442">
        <v>3.6755390801377454E-5</v>
      </c>
      <c r="AJ8" s="442">
        <v>2.0400902467829773E-5</v>
      </c>
      <c r="AK8" s="442">
        <v>1.1741624012950522E-5</v>
      </c>
      <c r="AL8" s="442">
        <v>1.2501742750190148E-5</v>
      </c>
      <c r="AM8" s="442">
        <v>6.9619124975921646E-5</v>
      </c>
      <c r="AN8" s="442">
        <v>3.8397225763862302E-5</v>
      </c>
      <c r="AO8" s="442">
        <v>2.3013683454873728E-5</v>
      </c>
      <c r="AP8" s="318">
        <f t="shared" si="0"/>
        <v>1.0075311275099874</v>
      </c>
    </row>
    <row r="9" spans="1:42" ht="12.5" x14ac:dyDescent="0.2">
      <c r="A9" s="267" t="s">
        <v>449</v>
      </c>
      <c r="B9" s="272" t="s">
        <v>191</v>
      </c>
      <c r="C9" s="442">
        <v>4.2739232854010238E-3</v>
      </c>
      <c r="D9" s="442">
        <v>0</v>
      </c>
      <c r="E9" s="442">
        <v>3.0777927379405118E-3</v>
      </c>
      <c r="F9" s="442">
        <v>2.1390528803302469E-6</v>
      </c>
      <c r="G9" s="442">
        <v>1.0058901162504466</v>
      </c>
      <c r="H9" s="442">
        <v>1.1051392972770446E-4</v>
      </c>
      <c r="I9" s="442">
        <v>6.1455528939740898E-5</v>
      </c>
      <c r="J9" s="442">
        <v>2.1448529439862553E-4</v>
      </c>
      <c r="K9" s="442">
        <v>2.4436147070486369E-7</v>
      </c>
      <c r="L9" s="442">
        <v>2.7755700949193682E-6</v>
      </c>
      <c r="M9" s="442">
        <v>1.8390818526249145E-5</v>
      </c>
      <c r="N9" s="442">
        <v>1.7071127237231586E-6</v>
      </c>
      <c r="O9" s="442">
        <v>3.7580069878198744E-6</v>
      </c>
      <c r="P9" s="442">
        <v>1.1038559925875609E-6</v>
      </c>
      <c r="Q9" s="442">
        <v>1.2103122523997249E-6</v>
      </c>
      <c r="R9" s="442">
        <v>1.2053594937013704E-6</v>
      </c>
      <c r="S9" s="442">
        <v>1.8238258223770011E-6</v>
      </c>
      <c r="T9" s="442">
        <v>1.8123563700940498E-6</v>
      </c>
      <c r="U9" s="442">
        <v>1.5498879462145531E-6</v>
      </c>
      <c r="V9" s="442">
        <v>1.4360584302444491E-6</v>
      </c>
      <c r="W9" s="442">
        <v>6.6088112505010065E-7</v>
      </c>
      <c r="X9" s="442">
        <v>1.2327163053894616E-4</v>
      </c>
      <c r="Y9" s="442">
        <v>8.2158460235983627E-6</v>
      </c>
      <c r="Z9" s="442">
        <v>1.6901527041654481E-6</v>
      </c>
      <c r="AA9" s="442">
        <v>2.2395372464496941E-6</v>
      </c>
      <c r="AB9" s="442">
        <v>2.8947340753251358E-6</v>
      </c>
      <c r="AC9" s="442">
        <v>6.4526516329165125E-6</v>
      </c>
      <c r="AD9" s="442">
        <v>3.0493708267233634E-6</v>
      </c>
      <c r="AE9" s="442">
        <v>9.313696388633671E-7</v>
      </c>
      <c r="AF9" s="442">
        <v>1.4450194967568237E-5</v>
      </c>
      <c r="AG9" s="442">
        <v>5.0132131089781209E-6</v>
      </c>
      <c r="AH9" s="442">
        <v>1.0433983729524211E-5</v>
      </c>
      <c r="AI9" s="442">
        <v>1.8710782792671291E-4</v>
      </c>
      <c r="AJ9" s="442">
        <v>2.0475950539007882E-4</v>
      </c>
      <c r="AK9" s="442">
        <v>8.0815470197186231E-5</v>
      </c>
      <c r="AL9" s="442">
        <v>2.8044934841184534E-6</v>
      </c>
      <c r="AM9" s="442">
        <v>3.9190118385491234E-3</v>
      </c>
      <c r="AN9" s="442">
        <v>3.3842526405512508E-5</v>
      </c>
      <c r="AO9" s="442">
        <v>7.5932760441409065E-5</v>
      </c>
      <c r="AP9" s="318">
        <f t="shared" si="0"/>
        <v>1.0182750888334164</v>
      </c>
    </row>
    <row r="10" spans="1:42" ht="12.5" x14ac:dyDescent="0.2">
      <c r="A10" s="281" t="s">
        <v>450</v>
      </c>
      <c r="B10" s="283" t="s">
        <v>28</v>
      </c>
      <c r="C10" s="442">
        <v>0</v>
      </c>
      <c r="D10" s="442">
        <v>0</v>
      </c>
      <c r="E10" s="442">
        <v>0</v>
      </c>
      <c r="F10" s="442">
        <v>0</v>
      </c>
      <c r="G10" s="442">
        <v>0</v>
      </c>
      <c r="H10" s="442">
        <v>1</v>
      </c>
      <c r="I10" s="442">
        <v>0</v>
      </c>
      <c r="J10" s="442">
        <v>0</v>
      </c>
      <c r="K10" s="442">
        <v>0</v>
      </c>
      <c r="L10" s="442">
        <v>0</v>
      </c>
      <c r="M10" s="442">
        <v>0</v>
      </c>
      <c r="N10" s="442">
        <v>0</v>
      </c>
      <c r="O10" s="442">
        <v>0</v>
      </c>
      <c r="P10" s="442">
        <v>0</v>
      </c>
      <c r="Q10" s="442">
        <v>0</v>
      </c>
      <c r="R10" s="442">
        <v>0</v>
      </c>
      <c r="S10" s="442">
        <v>0</v>
      </c>
      <c r="T10" s="442">
        <v>0</v>
      </c>
      <c r="U10" s="442">
        <v>0</v>
      </c>
      <c r="V10" s="442">
        <v>0</v>
      </c>
      <c r="W10" s="442">
        <v>0</v>
      </c>
      <c r="X10" s="442">
        <v>0</v>
      </c>
      <c r="Y10" s="442">
        <v>0</v>
      </c>
      <c r="Z10" s="442">
        <v>0</v>
      </c>
      <c r="AA10" s="442">
        <v>0</v>
      </c>
      <c r="AB10" s="442">
        <v>0</v>
      </c>
      <c r="AC10" s="442">
        <v>0</v>
      </c>
      <c r="AD10" s="442">
        <v>0</v>
      </c>
      <c r="AE10" s="442">
        <v>0</v>
      </c>
      <c r="AF10" s="442">
        <v>0</v>
      </c>
      <c r="AG10" s="442">
        <v>0</v>
      </c>
      <c r="AH10" s="442">
        <v>0</v>
      </c>
      <c r="AI10" s="442">
        <v>0</v>
      </c>
      <c r="AJ10" s="442">
        <v>0</v>
      </c>
      <c r="AK10" s="442">
        <v>0</v>
      </c>
      <c r="AL10" s="442">
        <v>0</v>
      </c>
      <c r="AM10" s="442">
        <v>0</v>
      </c>
      <c r="AN10" s="442">
        <v>0</v>
      </c>
      <c r="AO10" s="442">
        <v>0</v>
      </c>
      <c r="AP10" s="318">
        <f t="shared" si="0"/>
        <v>1</v>
      </c>
    </row>
    <row r="11" spans="1:42" ht="12.5" x14ac:dyDescent="0.2">
      <c r="A11" s="281" t="s">
        <v>451</v>
      </c>
      <c r="B11" s="283" t="s">
        <v>285</v>
      </c>
      <c r="C11" s="442">
        <v>2.9634585370409954E-3</v>
      </c>
      <c r="D11" s="442">
        <v>0</v>
      </c>
      <c r="E11" s="442">
        <v>5.4485025177227213E-4</v>
      </c>
      <c r="F11" s="442">
        <v>6.0107757321536687E-4</v>
      </c>
      <c r="G11" s="442">
        <v>2.3255352313986143E-3</v>
      </c>
      <c r="H11" s="442">
        <v>7.4954289401855652E-4</v>
      </c>
      <c r="I11" s="442">
        <v>1.0279301917215273</v>
      </c>
      <c r="J11" s="442">
        <v>1.4187973648242256E-3</v>
      </c>
      <c r="K11" s="442">
        <v>2.4604041086686225E-5</v>
      </c>
      <c r="L11" s="442">
        <v>7.7291356264646519E-4</v>
      </c>
      <c r="M11" s="442">
        <v>2.3345395625151847E-3</v>
      </c>
      <c r="N11" s="442">
        <v>1.9857516723080854E-4</v>
      </c>
      <c r="O11" s="442">
        <v>3.8681829521249039E-4</v>
      </c>
      <c r="P11" s="442">
        <v>4.7587946878162725E-4</v>
      </c>
      <c r="Q11" s="442">
        <v>2.6702420795477204E-4</v>
      </c>
      <c r="R11" s="442">
        <v>3.0436749077919842E-4</v>
      </c>
      <c r="S11" s="442">
        <v>8.0175076392892289E-4</v>
      </c>
      <c r="T11" s="442">
        <v>8.4422254028296631E-4</v>
      </c>
      <c r="U11" s="442">
        <v>9.0116296182483576E-4</v>
      </c>
      <c r="V11" s="442">
        <v>6.9645776045553518E-4</v>
      </c>
      <c r="W11" s="442">
        <v>2.5403736167721561E-4</v>
      </c>
      <c r="X11" s="442">
        <v>4.3330554091762404E-3</v>
      </c>
      <c r="Y11" s="442">
        <v>4.9136214847938769E-3</v>
      </c>
      <c r="Z11" s="442">
        <v>4.8223862395913177E-4</v>
      </c>
      <c r="AA11" s="442">
        <v>6.9832861198883061E-4</v>
      </c>
      <c r="AB11" s="442">
        <v>7.7109685398720114E-4</v>
      </c>
      <c r="AC11" s="442">
        <v>1.0418390176776056E-3</v>
      </c>
      <c r="AD11" s="442">
        <v>7.6651796021823997E-4</v>
      </c>
      <c r="AE11" s="442">
        <v>9.8986784008685044E-5</v>
      </c>
      <c r="AF11" s="442">
        <v>1.0849357164222568E-3</v>
      </c>
      <c r="AG11" s="442">
        <v>1.1968246691871529E-3</v>
      </c>
      <c r="AH11" s="442">
        <v>3.9570166434535264E-4</v>
      </c>
      <c r="AI11" s="442">
        <v>1.0960877909912807E-3</v>
      </c>
      <c r="AJ11" s="442">
        <v>5.2935216916987307E-4</v>
      </c>
      <c r="AK11" s="442">
        <v>2.3300395365114124E-3</v>
      </c>
      <c r="AL11" s="442">
        <v>4.8548097613219801E-4</v>
      </c>
      <c r="AM11" s="442">
        <v>8.3505076193361759E-4</v>
      </c>
      <c r="AN11" s="442">
        <v>2.750788682886967E-2</v>
      </c>
      <c r="AO11" s="442">
        <v>9.6736854284004206E-3</v>
      </c>
      <c r="AP11" s="318">
        <f t="shared" si="0"/>
        <v>1.0933628516175464</v>
      </c>
    </row>
    <row r="12" spans="1:42" ht="12.5" x14ac:dyDescent="0.2">
      <c r="A12" s="281" t="s">
        <v>452</v>
      </c>
      <c r="B12" s="283" t="s">
        <v>29</v>
      </c>
      <c r="C12" s="442">
        <v>0</v>
      </c>
      <c r="D12" s="442">
        <v>0</v>
      </c>
      <c r="E12" s="442">
        <v>0</v>
      </c>
      <c r="F12" s="442">
        <v>0</v>
      </c>
      <c r="G12" s="442">
        <v>0</v>
      </c>
      <c r="H12" s="442">
        <v>0</v>
      </c>
      <c r="I12" s="442">
        <v>0</v>
      </c>
      <c r="J12" s="442">
        <v>1</v>
      </c>
      <c r="K12" s="442">
        <v>0</v>
      </c>
      <c r="L12" s="442">
        <v>0</v>
      </c>
      <c r="M12" s="442">
        <v>0</v>
      </c>
      <c r="N12" s="442">
        <v>0</v>
      </c>
      <c r="O12" s="442">
        <v>0</v>
      </c>
      <c r="P12" s="442">
        <v>0</v>
      </c>
      <c r="Q12" s="442">
        <v>0</v>
      </c>
      <c r="R12" s="442">
        <v>0</v>
      </c>
      <c r="S12" s="442">
        <v>0</v>
      </c>
      <c r="T12" s="442">
        <v>0</v>
      </c>
      <c r="U12" s="442">
        <v>0</v>
      </c>
      <c r="V12" s="442">
        <v>0</v>
      </c>
      <c r="W12" s="442">
        <v>0</v>
      </c>
      <c r="X12" s="442">
        <v>0</v>
      </c>
      <c r="Y12" s="442">
        <v>0</v>
      </c>
      <c r="Z12" s="442">
        <v>0</v>
      </c>
      <c r="AA12" s="442">
        <v>0</v>
      </c>
      <c r="AB12" s="442">
        <v>0</v>
      </c>
      <c r="AC12" s="442">
        <v>0</v>
      </c>
      <c r="AD12" s="442">
        <v>0</v>
      </c>
      <c r="AE12" s="442">
        <v>0</v>
      </c>
      <c r="AF12" s="442">
        <v>0</v>
      </c>
      <c r="AG12" s="442">
        <v>0</v>
      </c>
      <c r="AH12" s="442">
        <v>0</v>
      </c>
      <c r="AI12" s="442">
        <v>0</v>
      </c>
      <c r="AJ12" s="442">
        <v>0</v>
      </c>
      <c r="AK12" s="442">
        <v>0</v>
      </c>
      <c r="AL12" s="442">
        <v>0</v>
      </c>
      <c r="AM12" s="442">
        <v>0</v>
      </c>
      <c r="AN12" s="442">
        <v>0</v>
      </c>
      <c r="AO12" s="442">
        <v>0</v>
      </c>
      <c r="AP12" s="318">
        <f t="shared" si="0"/>
        <v>1</v>
      </c>
    </row>
    <row r="13" spans="1:42" ht="12.5" x14ac:dyDescent="0.2">
      <c r="A13" s="281" t="s">
        <v>453</v>
      </c>
      <c r="B13" s="283" t="s">
        <v>30</v>
      </c>
      <c r="C13" s="442">
        <v>1.0675089474783458E-3</v>
      </c>
      <c r="D13" s="442">
        <v>0</v>
      </c>
      <c r="E13" s="442">
        <v>6.4479826590313916E-3</v>
      </c>
      <c r="F13" s="442">
        <v>3.6546837989201962E-3</v>
      </c>
      <c r="G13" s="442">
        <v>9.5918864862008834E-4</v>
      </c>
      <c r="H13" s="442">
        <v>9.3623990577850705E-4</v>
      </c>
      <c r="I13" s="442">
        <v>9.1124866150931046E-4</v>
      </c>
      <c r="J13" s="442">
        <v>9.2897110780427641E-3</v>
      </c>
      <c r="K13" s="442">
        <v>1.0069711383686235</v>
      </c>
      <c r="L13" s="442">
        <v>4.2063087634525034E-4</v>
      </c>
      <c r="M13" s="442">
        <v>3.2869192379630782E-3</v>
      </c>
      <c r="N13" s="442">
        <v>3.3980547583407589E-3</v>
      </c>
      <c r="O13" s="442">
        <v>7.3480049289636291E-4</v>
      </c>
      <c r="P13" s="442">
        <v>7.9793881767776381E-4</v>
      </c>
      <c r="Q13" s="442">
        <v>3.8705307800191845E-4</v>
      </c>
      <c r="R13" s="442">
        <v>3.8503795758368592E-4</v>
      </c>
      <c r="S13" s="442">
        <v>2.1492241748807353E-4</v>
      </c>
      <c r="T13" s="442">
        <v>5.010128658891836E-4</v>
      </c>
      <c r="U13" s="442">
        <v>3.2639349703847946E-4</v>
      </c>
      <c r="V13" s="442">
        <v>1.7560851014095883E-4</v>
      </c>
      <c r="W13" s="442">
        <v>4.3445209512649424E-4</v>
      </c>
      <c r="X13" s="442">
        <v>6.2467551596633302E-4</v>
      </c>
      <c r="Y13" s="442">
        <v>1.7602901355366677E-3</v>
      </c>
      <c r="Z13" s="442">
        <v>7.0396039534506901E-3</v>
      </c>
      <c r="AA13" s="442">
        <v>1.9115497457577102E-3</v>
      </c>
      <c r="AB13" s="442">
        <v>1.9410177115315951E-3</v>
      </c>
      <c r="AC13" s="442">
        <v>4.0799495617857069E-4</v>
      </c>
      <c r="AD13" s="442">
        <v>1.3432148626873179E-4</v>
      </c>
      <c r="AE13" s="442">
        <v>4.0644169473887275E-5</v>
      </c>
      <c r="AF13" s="442">
        <v>4.3338240150866099E-3</v>
      </c>
      <c r="AG13" s="442">
        <v>6.026129891090161E-5</v>
      </c>
      <c r="AH13" s="442">
        <v>1.3941999504479795E-3</v>
      </c>
      <c r="AI13" s="442">
        <v>6.6320490618288603E-4</v>
      </c>
      <c r="AJ13" s="442">
        <v>3.9594261359837012E-4</v>
      </c>
      <c r="AK13" s="442">
        <v>6.1168768103058162E-4</v>
      </c>
      <c r="AL13" s="442">
        <v>3.8646415668966866E-4</v>
      </c>
      <c r="AM13" s="442">
        <v>9.9967239031446635E-4</v>
      </c>
      <c r="AN13" s="442">
        <v>4.1323406869386961E-4</v>
      </c>
      <c r="AO13" s="442">
        <v>2.0726870789585109E-3</v>
      </c>
      <c r="AP13" s="318">
        <f t="shared" si="0"/>
        <v>1.0644191154276155</v>
      </c>
    </row>
    <row r="14" spans="1:42" ht="12.5" x14ac:dyDescent="0.2">
      <c r="A14" s="281" t="s">
        <v>454</v>
      </c>
      <c r="B14" s="283" t="s">
        <v>455</v>
      </c>
      <c r="C14" s="442">
        <v>1.5061226252518758E-3</v>
      </c>
      <c r="D14" s="442">
        <v>0</v>
      </c>
      <c r="E14" s="442">
        <v>2.6725946395427047E-3</v>
      </c>
      <c r="F14" s="442">
        <v>7.2564098956180083E-4</v>
      </c>
      <c r="G14" s="442">
        <v>3.4199996257219907E-3</v>
      </c>
      <c r="H14" s="442">
        <v>1.840272477569832E-3</v>
      </c>
      <c r="I14" s="442">
        <v>3.3621727048015332E-3</v>
      </c>
      <c r="J14" s="442">
        <v>2.8637030346399229E-3</v>
      </c>
      <c r="K14" s="442">
        <v>6.1553617086189207E-5</v>
      </c>
      <c r="L14" s="442">
        <v>1.0378323525094535</v>
      </c>
      <c r="M14" s="442">
        <v>1.4896602808777486E-3</v>
      </c>
      <c r="N14" s="442">
        <v>2.6799454124994094E-4</v>
      </c>
      <c r="O14" s="442">
        <v>1.0742380445628616E-3</v>
      </c>
      <c r="P14" s="442">
        <v>8.5187068925611259E-4</v>
      </c>
      <c r="Q14" s="442">
        <v>2.2209944981178261E-3</v>
      </c>
      <c r="R14" s="442">
        <v>3.261820118088142E-3</v>
      </c>
      <c r="S14" s="442">
        <v>6.3499772766610323E-3</v>
      </c>
      <c r="T14" s="442">
        <v>3.4726089463586636E-3</v>
      </c>
      <c r="U14" s="442">
        <v>6.4965946547171777E-3</v>
      </c>
      <c r="V14" s="442">
        <v>6.3656837057919713E-3</v>
      </c>
      <c r="W14" s="442">
        <v>5.8749544027834975E-3</v>
      </c>
      <c r="X14" s="442">
        <v>1.0185373562068044E-2</v>
      </c>
      <c r="Y14" s="442">
        <v>2.4048683832674448E-3</v>
      </c>
      <c r="Z14" s="442">
        <v>2.161558225784608E-4</v>
      </c>
      <c r="AA14" s="442">
        <v>6.4154252017865065E-3</v>
      </c>
      <c r="AB14" s="442">
        <v>2.3077607406752883E-3</v>
      </c>
      <c r="AC14" s="442">
        <v>9.9468490886469143E-4</v>
      </c>
      <c r="AD14" s="442">
        <v>7.7338630006423966E-4</v>
      </c>
      <c r="AE14" s="442">
        <v>1.1835333745808929E-4</v>
      </c>
      <c r="AF14" s="442">
        <v>5.8467190131163637E-4</v>
      </c>
      <c r="AG14" s="442">
        <v>1.8589170942239703E-3</v>
      </c>
      <c r="AH14" s="442">
        <v>5.9567977548081791E-4</v>
      </c>
      <c r="AI14" s="442">
        <v>1.0210445432776369E-3</v>
      </c>
      <c r="AJ14" s="442">
        <v>5.3551478554828328E-4</v>
      </c>
      <c r="AK14" s="442">
        <v>1.8750205045345171E-3</v>
      </c>
      <c r="AL14" s="442">
        <v>2.7113289164964749E-3</v>
      </c>
      <c r="AM14" s="442">
        <v>7.9233934740949633E-4</v>
      </c>
      <c r="AN14" s="442">
        <v>9.4325599548132529E-3</v>
      </c>
      <c r="AO14" s="442">
        <v>2.5808011489089162E-3</v>
      </c>
      <c r="AP14" s="318">
        <f t="shared" si="0"/>
        <v>1.1348338944619532</v>
      </c>
    </row>
    <row r="15" spans="1:42" ht="12.5" x14ac:dyDescent="0.2">
      <c r="A15" s="281" t="s">
        <v>456</v>
      </c>
      <c r="B15" s="283" t="s">
        <v>31</v>
      </c>
      <c r="C15" s="442">
        <v>3.8312685463634229E-3</v>
      </c>
      <c r="D15" s="442">
        <v>0</v>
      </c>
      <c r="E15" s="442">
        <v>3.4388935933291097E-4</v>
      </c>
      <c r="F15" s="442">
        <v>5.6638757197042448E-4</v>
      </c>
      <c r="G15" s="442">
        <v>4.9390617885634487E-3</v>
      </c>
      <c r="H15" s="442">
        <v>1.0160538290590235E-3</v>
      </c>
      <c r="I15" s="442">
        <v>3.6693694575173062E-3</v>
      </c>
      <c r="J15" s="442">
        <v>7.9474538950459958E-3</v>
      </c>
      <c r="K15" s="442">
        <v>3.3147160387157033E-4</v>
      </c>
      <c r="L15" s="442">
        <v>4.7503261217072389E-3</v>
      </c>
      <c r="M15" s="442">
        <v>1.0961283181570329</v>
      </c>
      <c r="N15" s="442">
        <v>7.0111801512055798E-3</v>
      </c>
      <c r="O15" s="442">
        <v>1.0287568577595455E-2</v>
      </c>
      <c r="P15" s="442">
        <v>5.0451293404286451E-3</v>
      </c>
      <c r="Q15" s="442">
        <v>8.3244839998348318E-3</v>
      </c>
      <c r="R15" s="442">
        <v>5.7448653260577728E-3</v>
      </c>
      <c r="S15" s="442">
        <v>2.38121095860888E-2</v>
      </c>
      <c r="T15" s="442">
        <v>4.0125582541385318E-2</v>
      </c>
      <c r="U15" s="442">
        <v>1.1615035827028629E-2</v>
      </c>
      <c r="V15" s="442">
        <v>3.9504044923678368E-3</v>
      </c>
      <c r="W15" s="442">
        <v>7.0160060507259234E-3</v>
      </c>
      <c r="X15" s="442">
        <v>1.2245918748754428E-2</v>
      </c>
      <c r="Y15" s="442">
        <v>6.3158953423292377E-2</v>
      </c>
      <c r="Z15" s="442">
        <v>1.1601321816848387E-3</v>
      </c>
      <c r="AA15" s="442">
        <v>7.9765121588125706E-3</v>
      </c>
      <c r="AB15" s="442">
        <v>1.3878927316832521E-3</v>
      </c>
      <c r="AC15" s="442">
        <v>8.7295552731657075E-4</v>
      </c>
      <c r="AD15" s="442">
        <v>8.4356692097760507E-4</v>
      </c>
      <c r="AE15" s="442">
        <v>7.8771790465019032E-4</v>
      </c>
      <c r="AF15" s="442">
        <v>7.1280220715989006E-4</v>
      </c>
      <c r="AG15" s="442">
        <v>3.1433373661823801E-4</v>
      </c>
      <c r="AH15" s="442">
        <v>1.2262605293961474E-3</v>
      </c>
      <c r="AI15" s="442">
        <v>3.3273080489249649E-3</v>
      </c>
      <c r="AJ15" s="442">
        <v>1.3385353022186313E-3</v>
      </c>
      <c r="AK15" s="442">
        <v>1.320951042995211E-3</v>
      </c>
      <c r="AL15" s="442">
        <v>1.964757652762775E-3</v>
      </c>
      <c r="AM15" s="442">
        <v>2.2649228595916847E-3</v>
      </c>
      <c r="AN15" s="442">
        <v>6.2222959062936463E-2</v>
      </c>
      <c r="AO15" s="442">
        <v>6.0135918420010951E-3</v>
      </c>
      <c r="AP15" s="318">
        <f t="shared" si="0"/>
        <v>1.4095824462629589</v>
      </c>
    </row>
    <row r="16" spans="1:42" ht="12.5" x14ac:dyDescent="0.2">
      <c r="A16" s="281" t="s">
        <v>457</v>
      </c>
      <c r="B16" s="283" t="s">
        <v>32</v>
      </c>
      <c r="C16" s="442">
        <v>1.0276219006136738E-4</v>
      </c>
      <c r="D16" s="442">
        <v>0</v>
      </c>
      <c r="E16" s="442">
        <v>1.5288254911299996E-4</v>
      </c>
      <c r="F16" s="442">
        <v>1.7833177679370405E-3</v>
      </c>
      <c r="G16" s="442">
        <v>3.5034945477882854E-4</v>
      </c>
      <c r="H16" s="442">
        <v>2.7167386475871727E-4</v>
      </c>
      <c r="I16" s="442">
        <v>2.5294384015344768E-3</v>
      </c>
      <c r="J16" s="442">
        <v>2.5324775206836826E-4</v>
      </c>
      <c r="K16" s="442">
        <v>2.6262835162337315E-5</v>
      </c>
      <c r="L16" s="442">
        <v>6.3150923297688175E-4</v>
      </c>
      <c r="M16" s="442">
        <v>3.335517681226809E-3</v>
      </c>
      <c r="N16" s="442">
        <v>1.174089431721004</v>
      </c>
      <c r="O16" s="442">
        <v>7.6195909997174777E-4</v>
      </c>
      <c r="P16" s="442">
        <v>7.7788359398790183E-2</v>
      </c>
      <c r="Q16" s="442">
        <v>3.9743277089286516E-2</v>
      </c>
      <c r="R16" s="442">
        <v>3.1831480404697104E-2</v>
      </c>
      <c r="S16" s="442">
        <v>8.5722604433638386E-3</v>
      </c>
      <c r="T16" s="442">
        <v>2.6720164667264567E-3</v>
      </c>
      <c r="U16" s="442">
        <v>1.6834434180678336E-2</v>
      </c>
      <c r="V16" s="442">
        <v>3.8379810517496977E-3</v>
      </c>
      <c r="W16" s="442">
        <v>1.8968758375297576E-2</v>
      </c>
      <c r="X16" s="442">
        <v>3.0585198454206003E-3</v>
      </c>
      <c r="Y16" s="442">
        <v>1.0164418300675665E-2</v>
      </c>
      <c r="Z16" s="442">
        <v>1.9925320679941913E-4</v>
      </c>
      <c r="AA16" s="442">
        <v>4.4893255465598729E-4</v>
      </c>
      <c r="AB16" s="442">
        <v>1.1316221014523337E-4</v>
      </c>
      <c r="AC16" s="442">
        <v>1.4167342396227017E-4</v>
      </c>
      <c r="AD16" s="442">
        <v>1.0309473710993887E-4</v>
      </c>
      <c r="AE16" s="442">
        <v>1.112477939758794E-4</v>
      </c>
      <c r="AF16" s="442">
        <v>3.3627659216435644E-4</v>
      </c>
      <c r="AG16" s="442">
        <v>6.6637632565497547E-5</v>
      </c>
      <c r="AH16" s="442">
        <v>2.4433062136052788E-4</v>
      </c>
      <c r="AI16" s="442">
        <v>1.6373206743698187E-4</v>
      </c>
      <c r="AJ16" s="442">
        <v>7.969386393919793E-5</v>
      </c>
      <c r="AK16" s="442">
        <v>2.1849321295479521E-4</v>
      </c>
      <c r="AL16" s="442">
        <v>3.6816703364023852E-4</v>
      </c>
      <c r="AM16" s="442">
        <v>1.1531485178692664E-4</v>
      </c>
      <c r="AN16" s="442">
        <v>1.0274723056359978E-3</v>
      </c>
      <c r="AO16" s="442">
        <v>1.5009886928772213E-3</v>
      </c>
      <c r="AP16" s="318">
        <f t="shared" si="0"/>
        <v>1.4014973402154123</v>
      </c>
    </row>
    <row r="17" spans="1:42" ht="12.5" x14ac:dyDescent="0.2">
      <c r="A17" s="281" t="s">
        <v>458</v>
      </c>
      <c r="B17" s="283" t="s">
        <v>33</v>
      </c>
      <c r="C17" s="442">
        <v>5.7093485724546781E-6</v>
      </c>
      <c r="D17" s="442">
        <v>0</v>
      </c>
      <c r="E17" s="442">
        <v>1.1152885150484109E-5</v>
      </c>
      <c r="F17" s="442">
        <v>1.9451235307922989E-5</v>
      </c>
      <c r="G17" s="442">
        <v>5.6060081507505147E-5</v>
      </c>
      <c r="H17" s="442">
        <v>1.286366570721609E-5</v>
      </c>
      <c r="I17" s="442">
        <v>7.07567943117534E-5</v>
      </c>
      <c r="J17" s="442">
        <v>1.4367507128322711E-4</v>
      </c>
      <c r="K17" s="442">
        <v>1.4494521454133351E-6</v>
      </c>
      <c r="L17" s="442">
        <v>7.222692025789362E-5</v>
      </c>
      <c r="M17" s="442">
        <v>3.0901985300018617E-4</v>
      </c>
      <c r="N17" s="442">
        <v>2.7466424060622536E-4</v>
      </c>
      <c r="O17" s="442">
        <v>1.0108585090099826</v>
      </c>
      <c r="P17" s="442">
        <v>1.8154102853209094E-3</v>
      </c>
      <c r="Q17" s="442">
        <v>1.0822901810947823E-3</v>
      </c>
      <c r="R17" s="442">
        <v>5.762251889265339E-4</v>
      </c>
      <c r="S17" s="442">
        <v>1.0360650598724072E-3</v>
      </c>
      <c r="T17" s="442">
        <v>1.2796967334262983E-3</v>
      </c>
      <c r="U17" s="442">
        <v>1.9002776829222638E-3</v>
      </c>
      <c r="V17" s="442">
        <v>1.1424307365080412E-3</v>
      </c>
      <c r="W17" s="442">
        <v>7.2117677893510166E-4</v>
      </c>
      <c r="X17" s="442">
        <v>7.2011769830090673E-4</v>
      </c>
      <c r="Y17" s="442">
        <v>3.2607366910045491E-4</v>
      </c>
      <c r="Z17" s="442">
        <v>2.1260362973995285E-5</v>
      </c>
      <c r="AA17" s="442">
        <v>2.0418342254041846E-5</v>
      </c>
      <c r="AB17" s="442">
        <v>9.7086301177789175E-6</v>
      </c>
      <c r="AC17" s="442">
        <v>9.8469349842091286E-6</v>
      </c>
      <c r="AD17" s="442">
        <v>1.3647520510356296E-5</v>
      </c>
      <c r="AE17" s="442">
        <v>4.029197181338677E-6</v>
      </c>
      <c r="AF17" s="442">
        <v>8.3866187253373905E-6</v>
      </c>
      <c r="AG17" s="442">
        <v>1.1155121591171023E-5</v>
      </c>
      <c r="AH17" s="442">
        <v>2.3737707207742153E-5</v>
      </c>
      <c r="AI17" s="442">
        <v>2.0931205372173579E-5</v>
      </c>
      <c r="AJ17" s="442">
        <v>5.1882556712235667E-5</v>
      </c>
      <c r="AK17" s="442">
        <v>3.3207380247153184E-5</v>
      </c>
      <c r="AL17" s="442">
        <v>4.4938272049696331E-5</v>
      </c>
      <c r="AM17" s="442">
        <v>1.7748354537898331E-5</v>
      </c>
      <c r="AN17" s="442">
        <v>2.0020992764553419E-4</v>
      </c>
      <c r="AO17" s="442">
        <v>1.1051936292417581E-4</v>
      </c>
      <c r="AP17" s="318">
        <f t="shared" si="0"/>
        <v>1.0229264107043508</v>
      </c>
    </row>
    <row r="18" spans="1:42" ht="12.5" x14ac:dyDescent="0.2">
      <c r="A18" s="281" t="s">
        <v>459</v>
      </c>
      <c r="B18" s="283" t="s">
        <v>34</v>
      </c>
      <c r="C18" s="442">
        <v>5.1724119354419455E-4</v>
      </c>
      <c r="D18" s="442">
        <v>0</v>
      </c>
      <c r="E18" s="442">
        <v>5.5415300799090876E-4</v>
      </c>
      <c r="F18" s="442">
        <v>6.7380770130375462E-3</v>
      </c>
      <c r="G18" s="442">
        <v>3.6638602451371889E-3</v>
      </c>
      <c r="H18" s="442">
        <v>7.6097113987329637E-4</v>
      </c>
      <c r="I18" s="442">
        <v>2.4832187525047787E-3</v>
      </c>
      <c r="J18" s="442">
        <v>2.2172925697958915E-3</v>
      </c>
      <c r="K18" s="442">
        <v>1.5460081899114887E-4</v>
      </c>
      <c r="L18" s="442">
        <v>6.5127343355455181E-4</v>
      </c>
      <c r="M18" s="442">
        <v>3.0043021592178337E-3</v>
      </c>
      <c r="N18" s="442">
        <v>4.4646572592468208E-4</v>
      </c>
      <c r="O18" s="442">
        <v>6.8708224200748078E-4</v>
      </c>
      <c r="P18" s="442">
        <v>1.0166772350144622</v>
      </c>
      <c r="Q18" s="442">
        <v>8.7447476767047623E-3</v>
      </c>
      <c r="R18" s="442">
        <v>7.8145715295719047E-3</v>
      </c>
      <c r="S18" s="442">
        <v>9.2685428095649527E-3</v>
      </c>
      <c r="T18" s="442">
        <v>5.0495201196019751E-3</v>
      </c>
      <c r="U18" s="442">
        <v>7.0334134214840973E-3</v>
      </c>
      <c r="V18" s="442">
        <v>6.5360054499810985E-3</v>
      </c>
      <c r="W18" s="442">
        <v>2.6566169504327608E-3</v>
      </c>
      <c r="X18" s="442">
        <v>5.7725018163394199E-3</v>
      </c>
      <c r="Y18" s="442">
        <v>2.3227618885365068E-2</v>
      </c>
      <c r="Z18" s="442">
        <v>5.0882670081097781E-4</v>
      </c>
      <c r="AA18" s="442">
        <v>1.1727907262851609E-3</v>
      </c>
      <c r="AB18" s="442">
        <v>1.9921446282310492E-4</v>
      </c>
      <c r="AC18" s="442">
        <v>8.5314690727102138E-4</v>
      </c>
      <c r="AD18" s="442">
        <v>1.9082807251982536E-4</v>
      </c>
      <c r="AE18" s="442">
        <v>3.1559455399995674E-4</v>
      </c>
      <c r="AF18" s="442">
        <v>6.6757914292944612E-4</v>
      </c>
      <c r="AG18" s="442">
        <v>1.171211695993219E-4</v>
      </c>
      <c r="AH18" s="442">
        <v>1.298414825654384E-3</v>
      </c>
      <c r="AI18" s="442">
        <v>3.386642754247348E-4</v>
      </c>
      <c r="AJ18" s="442">
        <v>2.0959546458045625E-4</v>
      </c>
      <c r="AK18" s="442">
        <v>8.3012222181177173E-4</v>
      </c>
      <c r="AL18" s="442">
        <v>5.7133582173712416E-4</v>
      </c>
      <c r="AM18" s="442">
        <v>6.2065029270502671E-4</v>
      </c>
      <c r="AN18" s="442">
        <v>1.6987427951059384E-3</v>
      </c>
      <c r="AO18" s="442">
        <v>1.5070550003350792E-3</v>
      </c>
      <c r="AP18" s="318">
        <f t="shared" si="0"/>
        <v>1.1242519394083454</v>
      </c>
    </row>
    <row r="19" spans="1:42" ht="12.5" x14ac:dyDescent="0.2">
      <c r="A19" s="281" t="s">
        <v>460</v>
      </c>
      <c r="B19" s="285" t="s">
        <v>269</v>
      </c>
      <c r="C19" s="442">
        <v>3.754793466830519E-6</v>
      </c>
      <c r="D19" s="442">
        <v>0</v>
      </c>
      <c r="E19" s="442">
        <v>2.8116434025448904E-6</v>
      </c>
      <c r="F19" s="442">
        <v>9.2442802581830307E-5</v>
      </c>
      <c r="G19" s="442">
        <v>4.9853170251963098E-6</v>
      </c>
      <c r="H19" s="442">
        <v>4.958777416907623E-6</v>
      </c>
      <c r="I19" s="442">
        <v>2.0508687375789382E-5</v>
      </c>
      <c r="J19" s="442">
        <v>7.2517840465841297E-6</v>
      </c>
      <c r="K19" s="442">
        <v>1.1045091543202063E-6</v>
      </c>
      <c r="L19" s="442">
        <v>1.6424056575022828E-5</v>
      </c>
      <c r="M19" s="442">
        <v>6.4795340186255392E-5</v>
      </c>
      <c r="N19" s="442">
        <v>7.2498543367940978E-6</v>
      </c>
      <c r="O19" s="442">
        <v>3.8498645153816912E-6</v>
      </c>
      <c r="P19" s="442">
        <v>3.0929587261747886E-5</v>
      </c>
      <c r="Q19" s="442">
        <v>1.0037934901058581</v>
      </c>
      <c r="R19" s="442">
        <v>9.5379546462245771E-4</v>
      </c>
      <c r="S19" s="442">
        <v>3.9703022725349568E-4</v>
      </c>
      <c r="T19" s="442">
        <v>6.6826242657384922E-5</v>
      </c>
      <c r="U19" s="442">
        <v>3.471917522815218E-4</v>
      </c>
      <c r="V19" s="442">
        <v>6.3759773078968595E-5</v>
      </c>
      <c r="W19" s="442">
        <v>2.0802793324355682E-4</v>
      </c>
      <c r="X19" s="442">
        <v>3.3968299223584188E-5</v>
      </c>
      <c r="Y19" s="442">
        <v>1.7239336217223303E-4</v>
      </c>
      <c r="Z19" s="442">
        <v>1.0521585647003589E-5</v>
      </c>
      <c r="AA19" s="442">
        <v>2.9264218742245209E-4</v>
      </c>
      <c r="AB19" s="442">
        <v>1.0496781437453112E-5</v>
      </c>
      <c r="AC19" s="442">
        <v>1.0249797380071898E-5</v>
      </c>
      <c r="AD19" s="442">
        <v>1.2747884143831294E-5</v>
      </c>
      <c r="AE19" s="442">
        <v>3.0199651182743639E-6</v>
      </c>
      <c r="AF19" s="442">
        <v>1.235974107127424E-5</v>
      </c>
      <c r="AG19" s="442">
        <v>2.2457918687157494E-5</v>
      </c>
      <c r="AH19" s="442">
        <v>2.2459537386224312E-5</v>
      </c>
      <c r="AI19" s="442">
        <v>1.1866576415617366E-5</v>
      </c>
      <c r="AJ19" s="442">
        <v>7.4930603173349306E-6</v>
      </c>
      <c r="AK19" s="442">
        <v>1.0599170584745402E-5</v>
      </c>
      <c r="AL19" s="442">
        <v>3.3811264792021266E-4</v>
      </c>
      <c r="AM19" s="442">
        <v>7.5139299674894353E-6</v>
      </c>
      <c r="AN19" s="442">
        <v>1.3106536273083201E-5</v>
      </c>
      <c r="AO19" s="442">
        <v>9.9544305758538477E-6</v>
      </c>
      <c r="AP19" s="318">
        <f t="shared" si="0"/>
        <v>1.0070831974975092</v>
      </c>
    </row>
    <row r="20" spans="1:42" ht="12.5" x14ac:dyDescent="0.2">
      <c r="A20" s="281" t="s">
        <v>461</v>
      </c>
      <c r="B20" s="285" t="s">
        <v>270</v>
      </c>
      <c r="C20" s="442">
        <v>0</v>
      </c>
      <c r="D20" s="442">
        <v>0</v>
      </c>
      <c r="E20" s="442">
        <v>0</v>
      </c>
      <c r="F20" s="442">
        <v>0</v>
      </c>
      <c r="G20" s="442">
        <v>0</v>
      </c>
      <c r="H20" s="442">
        <v>0</v>
      </c>
      <c r="I20" s="442">
        <v>0</v>
      </c>
      <c r="J20" s="442">
        <v>0</v>
      </c>
      <c r="K20" s="442">
        <v>0</v>
      </c>
      <c r="L20" s="442">
        <v>0</v>
      </c>
      <c r="M20" s="442">
        <v>0</v>
      </c>
      <c r="N20" s="442">
        <v>0</v>
      </c>
      <c r="O20" s="442">
        <v>0</v>
      </c>
      <c r="P20" s="442">
        <v>0</v>
      </c>
      <c r="Q20" s="442">
        <v>0</v>
      </c>
      <c r="R20" s="442">
        <v>1</v>
      </c>
      <c r="S20" s="442">
        <v>0</v>
      </c>
      <c r="T20" s="442">
        <v>0</v>
      </c>
      <c r="U20" s="442">
        <v>0</v>
      </c>
      <c r="V20" s="442">
        <v>0</v>
      </c>
      <c r="W20" s="442">
        <v>0</v>
      </c>
      <c r="X20" s="442">
        <v>0</v>
      </c>
      <c r="Y20" s="442">
        <v>0</v>
      </c>
      <c r="Z20" s="442">
        <v>0</v>
      </c>
      <c r="AA20" s="442">
        <v>0</v>
      </c>
      <c r="AB20" s="442">
        <v>0</v>
      </c>
      <c r="AC20" s="442">
        <v>0</v>
      </c>
      <c r="AD20" s="442">
        <v>0</v>
      </c>
      <c r="AE20" s="442">
        <v>0</v>
      </c>
      <c r="AF20" s="442">
        <v>0</v>
      </c>
      <c r="AG20" s="442">
        <v>0</v>
      </c>
      <c r="AH20" s="442">
        <v>0</v>
      </c>
      <c r="AI20" s="442">
        <v>0</v>
      </c>
      <c r="AJ20" s="442">
        <v>0</v>
      </c>
      <c r="AK20" s="442">
        <v>0</v>
      </c>
      <c r="AL20" s="442">
        <v>0</v>
      </c>
      <c r="AM20" s="442">
        <v>0</v>
      </c>
      <c r="AN20" s="442">
        <v>0</v>
      </c>
      <c r="AO20" s="442">
        <v>0</v>
      </c>
      <c r="AP20" s="318">
        <f t="shared" si="0"/>
        <v>1</v>
      </c>
    </row>
    <row r="21" spans="1:42" ht="12.5" x14ac:dyDescent="0.2">
      <c r="A21" s="281" t="s">
        <v>462</v>
      </c>
      <c r="B21" s="285" t="s">
        <v>271</v>
      </c>
      <c r="C21" s="442">
        <v>7.3114935952145354E-5</v>
      </c>
      <c r="D21" s="442">
        <v>0</v>
      </c>
      <c r="E21" s="442">
        <v>1.632100385252208E-5</v>
      </c>
      <c r="F21" s="442">
        <v>3.5235567325306292E-5</v>
      </c>
      <c r="G21" s="442">
        <v>3.0009366133936561E-5</v>
      </c>
      <c r="H21" s="442">
        <v>1.7505129669299948E-5</v>
      </c>
      <c r="I21" s="442">
        <v>1.4822399857408497E-5</v>
      </c>
      <c r="J21" s="442">
        <v>1.7225336855334684E-5</v>
      </c>
      <c r="K21" s="442">
        <v>2.5518881159784144E-6</v>
      </c>
      <c r="L21" s="442">
        <v>1.5089983012823704E-5</v>
      </c>
      <c r="M21" s="442">
        <v>3.0219937976195026E-5</v>
      </c>
      <c r="N21" s="442">
        <v>1.0467439716917712E-5</v>
      </c>
      <c r="O21" s="442">
        <v>1.2654319216183512E-5</v>
      </c>
      <c r="P21" s="442">
        <v>1.4892161759346456E-5</v>
      </c>
      <c r="Q21" s="442">
        <v>3.5676871904541678E-4</v>
      </c>
      <c r="R21" s="442">
        <v>7.863811683332582E-4</v>
      </c>
      <c r="S21" s="442">
        <v>1.0113023816490463</v>
      </c>
      <c r="T21" s="442">
        <v>1.9419305460070109E-5</v>
      </c>
      <c r="U21" s="442">
        <v>1.5382354097965843E-4</v>
      </c>
      <c r="V21" s="442">
        <v>1.6908519683966604E-4</v>
      </c>
      <c r="W21" s="442">
        <v>8.3902756400603852E-5</v>
      </c>
      <c r="X21" s="442">
        <v>7.2291059808968639E-5</v>
      </c>
      <c r="Y21" s="442">
        <v>6.810074042643768E-5</v>
      </c>
      <c r="Z21" s="442">
        <v>2.620689645373038E-5</v>
      </c>
      <c r="AA21" s="442">
        <v>5.5838022043318847E-5</v>
      </c>
      <c r="AB21" s="442">
        <v>4.5561087179324543E-5</v>
      </c>
      <c r="AC21" s="442">
        <v>1.8374957605210953E-4</v>
      </c>
      <c r="AD21" s="442">
        <v>4.4201542722045032E-5</v>
      </c>
      <c r="AE21" s="442">
        <v>5.1671271394502136E-6</v>
      </c>
      <c r="AF21" s="442">
        <v>5.1443724141342757E-5</v>
      </c>
      <c r="AG21" s="442">
        <v>6.354655706555119E-5</v>
      </c>
      <c r="AH21" s="442">
        <v>4.477315716377509E-4</v>
      </c>
      <c r="AI21" s="442">
        <v>3.9234001541184251E-5</v>
      </c>
      <c r="AJ21" s="442">
        <v>1.8761861288260728E-3</v>
      </c>
      <c r="AK21" s="442">
        <v>3.9719238426174234E-5</v>
      </c>
      <c r="AL21" s="442">
        <v>9.3821058742777795E-4</v>
      </c>
      <c r="AM21" s="442">
        <v>1.4005276176778979E-4</v>
      </c>
      <c r="AN21" s="442">
        <v>6.0476095389849348E-4</v>
      </c>
      <c r="AO21" s="442">
        <v>8.6809378807466663E-4</v>
      </c>
      <c r="AP21" s="318">
        <f t="shared" si="0"/>
        <v>1.0178638733821062</v>
      </c>
    </row>
    <row r="22" spans="1:42" ht="12.5" x14ac:dyDescent="0.2">
      <c r="A22" s="281" t="s">
        <v>463</v>
      </c>
      <c r="B22" s="285" t="s">
        <v>281</v>
      </c>
      <c r="C22" s="442">
        <v>3.2896363353544185E-6</v>
      </c>
      <c r="D22" s="442">
        <v>0</v>
      </c>
      <c r="E22" s="442">
        <v>6.3126771296890588E-6</v>
      </c>
      <c r="F22" s="442">
        <v>8.0690759056237243E-6</v>
      </c>
      <c r="G22" s="442">
        <v>5.3020553379351817E-6</v>
      </c>
      <c r="H22" s="442">
        <v>5.7497902343905943E-6</v>
      </c>
      <c r="I22" s="442">
        <v>4.9719905456164374E-6</v>
      </c>
      <c r="J22" s="442">
        <v>4.889187842807016E-6</v>
      </c>
      <c r="K22" s="442">
        <v>7.1717430679852206E-7</v>
      </c>
      <c r="L22" s="442">
        <v>3.9246620502402271E-6</v>
      </c>
      <c r="M22" s="442">
        <v>8.3831989161963782E-6</v>
      </c>
      <c r="N22" s="442">
        <v>3.3907504329303229E-6</v>
      </c>
      <c r="O22" s="442">
        <v>6.5591665160586341E-6</v>
      </c>
      <c r="P22" s="442">
        <v>3.5868688558346438E-5</v>
      </c>
      <c r="Q22" s="442">
        <v>1.2520072658452359E-4</v>
      </c>
      <c r="R22" s="442">
        <v>1.488844954792419E-4</v>
      </c>
      <c r="S22" s="442">
        <v>1.6099497480677354E-3</v>
      </c>
      <c r="T22" s="442">
        <v>1.0032612586009568</v>
      </c>
      <c r="U22" s="442">
        <v>1.838266140976043E-3</v>
      </c>
      <c r="V22" s="442">
        <v>3.6924178260872033E-3</v>
      </c>
      <c r="W22" s="442">
        <v>1.8998301661806219E-4</v>
      </c>
      <c r="X22" s="442">
        <v>1.8331991492263094E-4</v>
      </c>
      <c r="Y22" s="442">
        <v>2.9483684393798553E-5</v>
      </c>
      <c r="Z22" s="442">
        <v>8.0741772367627105E-6</v>
      </c>
      <c r="AA22" s="442">
        <v>1.4722787775139257E-5</v>
      </c>
      <c r="AB22" s="442">
        <v>9.7894436288671916E-6</v>
      </c>
      <c r="AC22" s="442">
        <v>1.0409997583258233E-5</v>
      </c>
      <c r="AD22" s="442">
        <v>1.3464479368384434E-5</v>
      </c>
      <c r="AE22" s="442">
        <v>1.4903201092557846E-6</v>
      </c>
      <c r="AF22" s="442">
        <v>9.5693518560857571E-6</v>
      </c>
      <c r="AG22" s="442">
        <v>3.4577290464698021E-5</v>
      </c>
      <c r="AH22" s="442">
        <v>4.3038782332272583E-5</v>
      </c>
      <c r="AI22" s="442">
        <v>3.1188161140464457E-5</v>
      </c>
      <c r="AJ22" s="442">
        <v>8.3805034543530862E-6</v>
      </c>
      <c r="AK22" s="442">
        <v>1.575066519583546E-5</v>
      </c>
      <c r="AL22" s="442">
        <v>2.6543183923989557E-4</v>
      </c>
      <c r="AM22" s="442">
        <v>5.8675114286275325E-6</v>
      </c>
      <c r="AN22" s="442">
        <v>1.4842526408115296E-4</v>
      </c>
      <c r="AO22" s="442">
        <v>1.1450179761245875E-4</v>
      </c>
      <c r="AP22" s="318">
        <f t="shared" si="0"/>
        <v>1.0117963727830932</v>
      </c>
    </row>
    <row r="23" spans="1:42" ht="12.5" x14ac:dyDescent="0.2">
      <c r="A23" s="281" t="s">
        <v>464</v>
      </c>
      <c r="B23" s="283" t="s">
        <v>35</v>
      </c>
      <c r="C23" s="442">
        <v>1.0783936920285363E-4</v>
      </c>
      <c r="D23" s="442">
        <v>0</v>
      </c>
      <c r="E23" s="442">
        <v>1.5756178875645204E-3</v>
      </c>
      <c r="F23" s="442">
        <v>2.4038479180029553E-4</v>
      </c>
      <c r="G23" s="442">
        <v>1.7477822401407725E-4</v>
      </c>
      <c r="H23" s="442">
        <v>1.5272165399281656E-4</v>
      </c>
      <c r="I23" s="442">
        <v>1.3875955423734459E-4</v>
      </c>
      <c r="J23" s="442">
        <v>1.6868425378065486E-4</v>
      </c>
      <c r="K23" s="442">
        <v>2.3380900755801693E-5</v>
      </c>
      <c r="L23" s="442">
        <v>1.485413110012222E-4</v>
      </c>
      <c r="M23" s="442">
        <v>2.8630001656348926E-4</v>
      </c>
      <c r="N23" s="442">
        <v>1.0667109482797495E-4</v>
      </c>
      <c r="O23" s="442">
        <v>1.4027666579342107E-4</v>
      </c>
      <c r="P23" s="442">
        <v>7.8600760379584744E-4</v>
      </c>
      <c r="Q23" s="442">
        <v>1.874089998489677E-2</v>
      </c>
      <c r="R23" s="442">
        <v>1.782455086334209E-2</v>
      </c>
      <c r="S23" s="442">
        <v>1.582676188312163E-2</v>
      </c>
      <c r="T23" s="442">
        <v>1.5751416365621912E-2</v>
      </c>
      <c r="U23" s="442">
        <v>1.0888509653316003</v>
      </c>
      <c r="V23" s="442">
        <v>1.4683991911353797E-2</v>
      </c>
      <c r="W23" s="442">
        <v>2.5201466750971221E-2</v>
      </c>
      <c r="X23" s="442">
        <v>2.4093703381627852E-3</v>
      </c>
      <c r="Y23" s="442">
        <v>6.7056165863949345E-3</v>
      </c>
      <c r="Z23" s="442">
        <v>3.2575761343390044E-4</v>
      </c>
      <c r="AA23" s="442">
        <v>6.5968910301054343E-4</v>
      </c>
      <c r="AB23" s="442">
        <v>2.5776940182939168E-4</v>
      </c>
      <c r="AC23" s="442">
        <v>4.3258491827574078E-4</v>
      </c>
      <c r="AD23" s="442">
        <v>3.7700090117294692E-4</v>
      </c>
      <c r="AE23" s="442">
        <v>1.0235228299332762E-4</v>
      </c>
      <c r="AF23" s="442">
        <v>3.6737017779580288E-4</v>
      </c>
      <c r="AG23" s="442">
        <v>6.3773603277832137E-4</v>
      </c>
      <c r="AH23" s="442">
        <v>1.8144651050368847E-3</v>
      </c>
      <c r="AI23" s="442">
        <v>6.7867303427293895E-4</v>
      </c>
      <c r="AJ23" s="442">
        <v>2.6474969445619919E-4</v>
      </c>
      <c r="AK23" s="442">
        <v>3.4735154294896495E-4</v>
      </c>
      <c r="AL23" s="442">
        <v>9.3255922137155355E-3</v>
      </c>
      <c r="AM23" s="442">
        <v>2.9290082613458762E-4</v>
      </c>
      <c r="AN23" s="442">
        <v>6.4476379593370102E-4</v>
      </c>
      <c r="AO23" s="442">
        <v>1.1625024086698726E-3</v>
      </c>
      <c r="AP23" s="318">
        <f t="shared" si="0"/>
        <v>1.2265737599865842</v>
      </c>
    </row>
    <row r="24" spans="1:42" ht="12.5" x14ac:dyDescent="0.2">
      <c r="A24" s="281" t="s">
        <v>465</v>
      </c>
      <c r="B24" s="283" t="s">
        <v>466</v>
      </c>
      <c r="C24" s="442">
        <v>1.4066546309974396E-5</v>
      </c>
      <c r="D24" s="442">
        <v>0</v>
      </c>
      <c r="E24" s="442">
        <v>1.8118744836443538E-5</v>
      </c>
      <c r="F24" s="442">
        <v>2.7824988517993125E-5</v>
      </c>
      <c r="G24" s="442">
        <v>1.5428835214562925E-5</v>
      </c>
      <c r="H24" s="442">
        <v>1.6398462147542509E-5</v>
      </c>
      <c r="I24" s="442">
        <v>1.6193106738825544E-5</v>
      </c>
      <c r="J24" s="442">
        <v>3.244393053348966E-5</v>
      </c>
      <c r="K24" s="442">
        <v>2.9555168058396644E-6</v>
      </c>
      <c r="L24" s="442">
        <v>1.7212870111142565E-5</v>
      </c>
      <c r="M24" s="442">
        <v>2.8361272003630243E-5</v>
      </c>
      <c r="N24" s="442">
        <v>1.2788540212378145E-5</v>
      </c>
      <c r="O24" s="442">
        <v>1.2631157256450874E-5</v>
      </c>
      <c r="P24" s="442">
        <v>1.5736637670396541E-5</v>
      </c>
      <c r="Q24" s="442">
        <v>5.039290597736336E-4</v>
      </c>
      <c r="R24" s="442">
        <v>2.7277974206718186E-4</v>
      </c>
      <c r="S24" s="442">
        <v>1.426308019966506E-5</v>
      </c>
      <c r="T24" s="442">
        <v>1.930552435696298E-5</v>
      </c>
      <c r="U24" s="442">
        <v>4.1868268184722944E-5</v>
      </c>
      <c r="V24" s="442">
        <v>1.0151508815525356</v>
      </c>
      <c r="W24" s="442">
        <v>3.6417195126669062E-3</v>
      </c>
      <c r="X24" s="442">
        <v>4.0878489087489127E-5</v>
      </c>
      <c r="Y24" s="442">
        <v>1.0302494426840491E-3</v>
      </c>
      <c r="Z24" s="442">
        <v>4.7628155087067888E-5</v>
      </c>
      <c r="AA24" s="442">
        <v>7.6040223237556083E-5</v>
      </c>
      <c r="AB24" s="442">
        <v>2.9389800028380626E-5</v>
      </c>
      <c r="AC24" s="442">
        <v>1.9146459956063209E-4</v>
      </c>
      <c r="AD24" s="442">
        <v>1.3194950347910129E-4</v>
      </c>
      <c r="AE24" s="442">
        <v>1.6546729592505674E-5</v>
      </c>
      <c r="AF24" s="442">
        <v>8.7689417338961641E-5</v>
      </c>
      <c r="AG24" s="442">
        <v>5.5975916328992236E-5</v>
      </c>
      <c r="AH24" s="442">
        <v>9.8208376743867264E-4</v>
      </c>
      <c r="AI24" s="442">
        <v>1.0151674560288627E-4</v>
      </c>
      <c r="AJ24" s="442">
        <v>1.8581685340803524E-5</v>
      </c>
      <c r="AK24" s="442">
        <v>2.8365492190828825E-5</v>
      </c>
      <c r="AL24" s="442">
        <v>8.2888266951401961E-4</v>
      </c>
      <c r="AM24" s="442">
        <v>8.3319661489169938E-5</v>
      </c>
      <c r="AN24" s="442">
        <v>1.5782915817046479E-5</v>
      </c>
      <c r="AO24" s="442">
        <v>1.9924820987011463E-4</v>
      </c>
      <c r="AP24" s="318">
        <f t="shared" si="0"/>
        <v>1.0236412525619614</v>
      </c>
    </row>
    <row r="25" spans="1:42" ht="12.5" x14ac:dyDescent="0.2">
      <c r="A25" s="281" t="s">
        <v>467</v>
      </c>
      <c r="B25" s="283" t="s">
        <v>192</v>
      </c>
      <c r="C25" s="442">
        <v>2.0506805829126873E-5</v>
      </c>
      <c r="D25" s="442">
        <v>0</v>
      </c>
      <c r="E25" s="442">
        <v>2.4622994395496955E-3</v>
      </c>
      <c r="F25" s="442">
        <v>4.9091441307076468E-5</v>
      </c>
      <c r="G25" s="442">
        <v>9.1117033112401603E-5</v>
      </c>
      <c r="H25" s="442">
        <v>2.6772790330769752E-5</v>
      </c>
      <c r="I25" s="442">
        <v>2.0084677994313459E-5</v>
      </c>
      <c r="J25" s="442">
        <v>3.5929025194912672E-5</v>
      </c>
      <c r="K25" s="442">
        <v>4.6803303666103043E-6</v>
      </c>
      <c r="L25" s="442">
        <v>3.0551040758953571E-5</v>
      </c>
      <c r="M25" s="442">
        <v>4.9078226905204607E-5</v>
      </c>
      <c r="N25" s="442">
        <v>1.3661351326848259E-5</v>
      </c>
      <c r="O25" s="442">
        <v>1.4914896746789726E-5</v>
      </c>
      <c r="P25" s="442">
        <v>2.3349773550215544E-5</v>
      </c>
      <c r="Q25" s="442">
        <v>3.0537246745194964E-5</v>
      </c>
      <c r="R25" s="442">
        <v>4.727050003173758E-5</v>
      </c>
      <c r="S25" s="442">
        <v>2.4087577414887634E-5</v>
      </c>
      <c r="T25" s="442">
        <v>3.6291575465048764E-5</v>
      </c>
      <c r="U25" s="442">
        <v>3.1848344052207118E-5</v>
      </c>
      <c r="V25" s="442">
        <v>2.7819017856354601E-5</v>
      </c>
      <c r="W25" s="442">
        <v>1.0222971769404798</v>
      </c>
      <c r="X25" s="442">
        <v>5.9598581683347466E-5</v>
      </c>
      <c r="Y25" s="442">
        <v>7.4342700730371867E-5</v>
      </c>
      <c r="Z25" s="442">
        <v>5.7341669282717963E-5</v>
      </c>
      <c r="AA25" s="442">
        <v>1.1194632440881694E-4</v>
      </c>
      <c r="AB25" s="442">
        <v>5.4022015252840432E-5</v>
      </c>
      <c r="AC25" s="442">
        <v>6.4923573366976796E-5</v>
      </c>
      <c r="AD25" s="442">
        <v>8.6313504550303866E-5</v>
      </c>
      <c r="AE25" s="442">
        <v>9.966678654347223E-6</v>
      </c>
      <c r="AF25" s="442">
        <v>1.7492780243615546E-4</v>
      </c>
      <c r="AG25" s="442">
        <v>1.6429819109245832E-4</v>
      </c>
      <c r="AH25" s="442">
        <v>3.2889963852712523E-4</v>
      </c>
      <c r="AI25" s="442">
        <v>6.0310399198819953E-5</v>
      </c>
      <c r="AJ25" s="442">
        <v>3.7668193370424998E-5</v>
      </c>
      <c r="AK25" s="442">
        <v>6.3443169940802867E-5</v>
      </c>
      <c r="AL25" s="442">
        <v>2.5123316797577271E-3</v>
      </c>
      <c r="AM25" s="442">
        <v>4.1333196170988347E-5</v>
      </c>
      <c r="AN25" s="442">
        <v>2.098417554433686E-5</v>
      </c>
      <c r="AO25" s="442">
        <v>9.0625447922883796E-5</v>
      </c>
      <c r="AP25" s="318">
        <f t="shared" si="0"/>
        <v>1.0292597195289868</v>
      </c>
    </row>
    <row r="26" spans="1:42" ht="12.5" x14ac:dyDescent="0.2">
      <c r="A26" s="281" t="s">
        <v>468</v>
      </c>
      <c r="B26" s="283" t="s">
        <v>50</v>
      </c>
      <c r="C26" s="442">
        <v>2.1285586399751267E-3</v>
      </c>
      <c r="D26" s="442">
        <v>0</v>
      </c>
      <c r="E26" s="442">
        <v>5.9605825733126429E-3</v>
      </c>
      <c r="F26" s="442">
        <v>4.1672854404917357E-3</v>
      </c>
      <c r="G26" s="442">
        <v>7.592916890826109E-3</v>
      </c>
      <c r="H26" s="442">
        <v>1.341140052155986E-2</v>
      </c>
      <c r="I26" s="442">
        <v>1.2607567966711039E-2</v>
      </c>
      <c r="J26" s="442">
        <v>3.6011696565558791E-3</v>
      </c>
      <c r="K26" s="442">
        <v>1.0410437130539958E-3</v>
      </c>
      <c r="L26" s="442">
        <v>2.262248281661149E-3</v>
      </c>
      <c r="M26" s="442">
        <v>1.0028452133973104E-2</v>
      </c>
      <c r="N26" s="442">
        <v>7.9191293181111923E-3</v>
      </c>
      <c r="O26" s="442">
        <v>2.5527911150730317E-2</v>
      </c>
      <c r="P26" s="442">
        <v>3.5730264375352788E-3</v>
      </c>
      <c r="Q26" s="442">
        <v>1.8900657539698332E-3</v>
      </c>
      <c r="R26" s="442">
        <v>3.5598644799029197E-3</v>
      </c>
      <c r="S26" s="442">
        <v>7.5995359637016317E-3</v>
      </c>
      <c r="T26" s="442">
        <v>5.5794465451730639E-3</v>
      </c>
      <c r="U26" s="442">
        <v>4.5002927387594698E-3</v>
      </c>
      <c r="V26" s="442">
        <v>6.6927692653872255E-3</v>
      </c>
      <c r="W26" s="442">
        <v>1.9564105072337563E-3</v>
      </c>
      <c r="X26" s="442">
        <v>1.0371489211438181</v>
      </c>
      <c r="Y26" s="442">
        <v>4.4471068575170098E-3</v>
      </c>
      <c r="Z26" s="442">
        <v>7.7722040646244026E-3</v>
      </c>
      <c r="AA26" s="442">
        <v>4.6957939487295864E-3</v>
      </c>
      <c r="AB26" s="442">
        <v>5.7075716855052123E-3</v>
      </c>
      <c r="AC26" s="442">
        <v>6.408566932428035E-3</v>
      </c>
      <c r="AD26" s="442">
        <v>1.4589819332885196E-2</v>
      </c>
      <c r="AE26" s="442">
        <v>5.6758330706567625E-4</v>
      </c>
      <c r="AF26" s="442">
        <v>4.3363560744672297E-3</v>
      </c>
      <c r="AG26" s="442">
        <v>1.1526068670109994E-2</v>
      </c>
      <c r="AH26" s="442">
        <v>8.4756997398633387E-3</v>
      </c>
      <c r="AI26" s="442">
        <v>1.6523604260616435E-2</v>
      </c>
      <c r="AJ26" s="442">
        <v>3.655722073400963E-3</v>
      </c>
      <c r="AK26" s="442">
        <v>4.2127788874852932E-2</v>
      </c>
      <c r="AL26" s="442">
        <v>5.3408263971800396E-3</v>
      </c>
      <c r="AM26" s="442">
        <v>6.2087456327422118E-3</v>
      </c>
      <c r="AN26" s="442">
        <v>0.2604234266542127</v>
      </c>
      <c r="AO26" s="442">
        <v>2.9374150562579155E-2</v>
      </c>
      <c r="AP26" s="318">
        <f t="shared" si="0"/>
        <v>1.5715554836286447</v>
      </c>
    </row>
    <row r="27" spans="1:42" ht="12.5" x14ac:dyDescent="0.2">
      <c r="A27" s="281" t="s">
        <v>469</v>
      </c>
      <c r="B27" s="283" t="s">
        <v>36</v>
      </c>
      <c r="C27" s="442">
        <v>3.6371327013139704E-3</v>
      </c>
      <c r="D27" s="442">
        <v>0</v>
      </c>
      <c r="E27" s="442">
        <v>1.2420772442419497E-3</v>
      </c>
      <c r="F27" s="442">
        <v>4.7769812872354329E-3</v>
      </c>
      <c r="G27" s="442">
        <v>1.7714338564718004E-3</v>
      </c>
      <c r="H27" s="442">
        <v>3.2885089979724997E-3</v>
      </c>
      <c r="I27" s="442">
        <v>5.1379804955910555E-3</v>
      </c>
      <c r="J27" s="442">
        <v>3.9503871689207867E-3</v>
      </c>
      <c r="K27" s="442">
        <v>6.6640421837926909E-4</v>
      </c>
      <c r="L27" s="442">
        <v>4.3704455907767753E-3</v>
      </c>
      <c r="M27" s="442">
        <v>7.4733948415733808E-3</v>
      </c>
      <c r="N27" s="442">
        <v>5.6464908765977767E-3</v>
      </c>
      <c r="O27" s="442">
        <v>4.2861804577894657E-3</v>
      </c>
      <c r="P27" s="442">
        <v>4.8219673963859613E-3</v>
      </c>
      <c r="Q27" s="442">
        <v>2.4011444123187616E-3</v>
      </c>
      <c r="R27" s="442">
        <v>1.9234030582331442E-3</v>
      </c>
      <c r="S27" s="442">
        <v>2.6813075614810691E-3</v>
      </c>
      <c r="T27" s="442">
        <v>4.435572629824391E-3</v>
      </c>
      <c r="U27" s="442">
        <v>2.3951729187489321E-3</v>
      </c>
      <c r="V27" s="442">
        <v>2.1265569264397434E-3</v>
      </c>
      <c r="W27" s="442">
        <v>1.0408189586966971E-3</v>
      </c>
      <c r="X27" s="442">
        <v>2.0814712884955704E-3</v>
      </c>
      <c r="Y27" s="442">
        <v>1.0015113704640295</v>
      </c>
      <c r="Z27" s="442">
        <v>1.4921008112327766E-2</v>
      </c>
      <c r="AA27" s="442">
        <v>3.4556427559691183E-2</v>
      </c>
      <c r="AB27" s="442">
        <v>4.4290046649857586E-3</v>
      </c>
      <c r="AC27" s="442">
        <v>3.8364735762743646E-3</v>
      </c>
      <c r="AD27" s="442">
        <v>3.1584921002869434E-3</v>
      </c>
      <c r="AE27" s="442">
        <v>9.8929831325718139E-3</v>
      </c>
      <c r="AF27" s="442">
        <v>5.339801624458294E-3</v>
      </c>
      <c r="AG27" s="442">
        <v>4.3968127597323074E-4</v>
      </c>
      <c r="AH27" s="442">
        <v>8.7792720778000072E-3</v>
      </c>
      <c r="AI27" s="442">
        <v>6.5113201734261286E-3</v>
      </c>
      <c r="AJ27" s="442">
        <v>2.8577926817484767E-3</v>
      </c>
      <c r="AK27" s="442">
        <v>2.7127047629412573E-3</v>
      </c>
      <c r="AL27" s="442">
        <v>1.5893088232274274E-3</v>
      </c>
      <c r="AM27" s="442">
        <v>3.6049599821249239E-3</v>
      </c>
      <c r="AN27" s="442">
        <v>1.184920284959403E-3</v>
      </c>
      <c r="AO27" s="442">
        <v>2.2718991372349621E-3</v>
      </c>
      <c r="AP27" s="318">
        <f t="shared" si="0"/>
        <v>1.1754803541843148</v>
      </c>
    </row>
    <row r="28" spans="1:42" ht="12.5" x14ac:dyDescent="0.2">
      <c r="A28" s="281" t="s">
        <v>470</v>
      </c>
      <c r="B28" s="283" t="s">
        <v>193</v>
      </c>
      <c r="C28" s="442">
        <v>1.3345539382704557E-2</v>
      </c>
      <c r="D28" s="442">
        <v>0</v>
      </c>
      <c r="E28" s="442">
        <v>9.1891767979865903E-3</v>
      </c>
      <c r="F28" s="442">
        <v>5.2153619857815949E-2</v>
      </c>
      <c r="G28" s="442">
        <v>1.8055424427680791E-2</v>
      </c>
      <c r="H28" s="442">
        <v>3.4186291486242949E-2</v>
      </c>
      <c r="I28" s="442">
        <v>5.2895826268859969E-2</v>
      </c>
      <c r="J28" s="442">
        <v>3.3692431136307363E-2</v>
      </c>
      <c r="K28" s="442">
        <v>8.5813408330693442E-3</v>
      </c>
      <c r="L28" s="442">
        <v>3.9376374352682833E-2</v>
      </c>
      <c r="M28" s="442">
        <v>6.9144131787209365E-2</v>
      </c>
      <c r="N28" s="442">
        <v>5.6327946393059825E-2</v>
      </c>
      <c r="O28" s="442">
        <v>4.1098909251066129E-2</v>
      </c>
      <c r="P28" s="442">
        <v>3.0869856920321005E-2</v>
      </c>
      <c r="Q28" s="442">
        <v>1.9070304706190786E-2</v>
      </c>
      <c r="R28" s="442">
        <v>1.5053825863953624E-2</v>
      </c>
      <c r="S28" s="442">
        <v>1.4397804255535983E-2</v>
      </c>
      <c r="T28" s="442">
        <v>3.4816440641377962E-2</v>
      </c>
      <c r="U28" s="442">
        <v>1.3426181616391213E-2</v>
      </c>
      <c r="V28" s="442">
        <v>7.7837057236331622E-3</v>
      </c>
      <c r="W28" s="442">
        <v>1.6023078017693457E-2</v>
      </c>
      <c r="X28" s="442">
        <v>1.7244175324173869E-2</v>
      </c>
      <c r="Y28" s="442">
        <v>9.670600314584523E-3</v>
      </c>
      <c r="Z28" s="442">
        <v>1.1105500537263413</v>
      </c>
      <c r="AA28" s="442">
        <v>5.2957933027140774E-2</v>
      </c>
      <c r="AB28" s="442">
        <v>8.3217851189735348E-2</v>
      </c>
      <c r="AC28" s="442">
        <v>2.613073858275352E-2</v>
      </c>
      <c r="AD28" s="442">
        <v>6.775119999162635E-3</v>
      </c>
      <c r="AE28" s="442">
        <v>1.8110961054194244E-3</v>
      </c>
      <c r="AF28" s="442">
        <v>9.3249836047541862E-3</v>
      </c>
      <c r="AG28" s="442">
        <v>2.4713701323176834E-3</v>
      </c>
      <c r="AH28" s="442">
        <v>1.5560377064035593E-2</v>
      </c>
      <c r="AI28" s="442">
        <v>2.3074592331336869E-2</v>
      </c>
      <c r="AJ28" s="442">
        <v>1.300723228795009E-2</v>
      </c>
      <c r="AK28" s="442">
        <v>6.3778297156977465E-3</v>
      </c>
      <c r="AL28" s="442">
        <v>7.3540116340646859E-3</v>
      </c>
      <c r="AM28" s="442">
        <v>4.5886239718302406E-2</v>
      </c>
      <c r="AN28" s="442">
        <v>1.0046787382029401E-2</v>
      </c>
      <c r="AO28" s="442">
        <v>9.4049463780089965E-3</v>
      </c>
      <c r="AP28" s="318">
        <f t="shared" si="0"/>
        <v>2.0209492018595827</v>
      </c>
    </row>
    <row r="29" spans="1:42" ht="12.5" x14ac:dyDescent="0.2">
      <c r="A29" s="281" t="s">
        <v>471</v>
      </c>
      <c r="B29" s="283" t="s">
        <v>286</v>
      </c>
      <c r="C29" s="442">
        <v>9.0848959452163999E-4</v>
      </c>
      <c r="D29" s="442">
        <v>0</v>
      </c>
      <c r="E29" s="442">
        <v>1.1288515333031168E-4</v>
      </c>
      <c r="F29" s="442">
        <v>4.0964635231183809E-3</v>
      </c>
      <c r="G29" s="442">
        <v>2.4465211053439095E-3</v>
      </c>
      <c r="H29" s="442">
        <v>1.9660303553855904E-3</v>
      </c>
      <c r="I29" s="442">
        <v>2.3701617412814706E-3</v>
      </c>
      <c r="J29" s="442">
        <v>2.7929547942626212E-3</v>
      </c>
      <c r="K29" s="442">
        <v>5.534117935393104E-4</v>
      </c>
      <c r="L29" s="442">
        <v>1.2915728986790608E-3</v>
      </c>
      <c r="M29" s="442">
        <v>1.6876468926775507E-3</v>
      </c>
      <c r="N29" s="442">
        <v>1.3022048638914709E-3</v>
      </c>
      <c r="O29" s="442">
        <v>1.3428950324768414E-4</v>
      </c>
      <c r="P29" s="442">
        <v>9.8519224530454856E-4</v>
      </c>
      <c r="Q29" s="442">
        <v>1.0750611084693715E-3</v>
      </c>
      <c r="R29" s="442">
        <v>6.2264893084679207E-4</v>
      </c>
      <c r="S29" s="442">
        <v>1.5066494144604035E-4</v>
      </c>
      <c r="T29" s="442">
        <v>2.6641453231231911E-3</v>
      </c>
      <c r="U29" s="442">
        <v>8.2313968882762349E-4</v>
      </c>
      <c r="V29" s="442">
        <v>5.4056176613184509E-4</v>
      </c>
      <c r="W29" s="442">
        <v>6.857296846794924E-4</v>
      </c>
      <c r="X29" s="442">
        <v>1.5278269684243662E-3</v>
      </c>
      <c r="Y29" s="442">
        <v>1.0326752648591488E-3</v>
      </c>
      <c r="Z29" s="442">
        <v>6.9887233355213775E-4</v>
      </c>
      <c r="AA29" s="442">
        <v>1.0994664623877712</v>
      </c>
      <c r="AB29" s="442">
        <v>1.0179341713880284E-2</v>
      </c>
      <c r="AC29" s="442">
        <v>2.6851177638139755E-3</v>
      </c>
      <c r="AD29" s="442">
        <v>1.4258815175010868E-3</v>
      </c>
      <c r="AE29" s="442">
        <v>2.5094804496594332E-4</v>
      </c>
      <c r="AF29" s="442">
        <v>2.205033740421589E-3</v>
      </c>
      <c r="AG29" s="442">
        <v>1.4964523552794533E-4</v>
      </c>
      <c r="AH29" s="442">
        <v>4.6236284791477331E-3</v>
      </c>
      <c r="AI29" s="442">
        <v>1.0375502231625899E-2</v>
      </c>
      <c r="AJ29" s="442">
        <v>5.0676267441434417E-3</v>
      </c>
      <c r="AK29" s="442">
        <v>2.5284744777851246E-3</v>
      </c>
      <c r="AL29" s="442">
        <v>9.6904077221972936E-4</v>
      </c>
      <c r="AM29" s="442">
        <v>1.0017988682581797E-2</v>
      </c>
      <c r="AN29" s="442">
        <v>5.9924777552526121E-4</v>
      </c>
      <c r="AO29" s="442">
        <v>2.2339934437692914E-3</v>
      </c>
      <c r="AP29" s="318">
        <f t="shared" si="0"/>
        <v>1.1810130900418543</v>
      </c>
    </row>
    <row r="30" spans="1:42" ht="12.5" x14ac:dyDescent="0.2">
      <c r="A30" s="281" t="s">
        <v>472</v>
      </c>
      <c r="B30" s="283" t="s">
        <v>282</v>
      </c>
      <c r="C30" s="442">
        <v>6.8443359264631898E-4</v>
      </c>
      <c r="D30" s="442">
        <v>0</v>
      </c>
      <c r="E30" s="442">
        <v>2.680113381738204E-4</v>
      </c>
      <c r="F30" s="442">
        <v>3.4856007619508897E-3</v>
      </c>
      <c r="G30" s="442">
        <v>1.0710881862769426E-3</v>
      </c>
      <c r="H30" s="442">
        <v>7.4394569565990781E-4</v>
      </c>
      <c r="I30" s="442">
        <v>1.1189651660508386E-3</v>
      </c>
      <c r="J30" s="442">
        <v>2.1282860734994084E-3</v>
      </c>
      <c r="K30" s="442">
        <v>1.1418817601555701E-4</v>
      </c>
      <c r="L30" s="442">
        <v>4.3205719827281674E-4</v>
      </c>
      <c r="M30" s="442">
        <v>2.4582096800802393E-3</v>
      </c>
      <c r="N30" s="442">
        <v>7.3777103639854587E-4</v>
      </c>
      <c r="O30" s="442">
        <v>5.0668256445494193E-4</v>
      </c>
      <c r="P30" s="442">
        <v>4.9847785360992904E-4</v>
      </c>
      <c r="Q30" s="442">
        <v>3.4124858709607932E-4</v>
      </c>
      <c r="R30" s="442">
        <v>2.7438441636557046E-4</v>
      </c>
      <c r="S30" s="442">
        <v>2.7098478849429004E-4</v>
      </c>
      <c r="T30" s="442">
        <v>1.3075027438303728E-3</v>
      </c>
      <c r="U30" s="442">
        <v>4.0548444347327531E-4</v>
      </c>
      <c r="V30" s="442">
        <v>4.4689067762661853E-4</v>
      </c>
      <c r="W30" s="442">
        <v>6.1581090971792637E-4</v>
      </c>
      <c r="X30" s="442">
        <v>4.0518707334615429E-4</v>
      </c>
      <c r="Y30" s="442">
        <v>1.8789257900943869E-3</v>
      </c>
      <c r="Z30" s="442">
        <v>1.0211661234794259E-2</v>
      </c>
      <c r="AA30" s="442">
        <v>2.5828527538368944E-3</v>
      </c>
      <c r="AB30" s="442">
        <v>1.0011686182011987</v>
      </c>
      <c r="AC30" s="442">
        <v>1.4771283006892082E-3</v>
      </c>
      <c r="AD30" s="442">
        <v>2.6381554947053866E-3</v>
      </c>
      <c r="AE30" s="442">
        <v>1.2820056145185137E-4</v>
      </c>
      <c r="AF30" s="442">
        <v>3.3755974334880191E-3</v>
      </c>
      <c r="AG30" s="442">
        <v>1.0702316129599049E-4</v>
      </c>
      <c r="AH30" s="442">
        <v>2.0465125506894648E-2</v>
      </c>
      <c r="AI30" s="442">
        <v>4.0847753608277589E-3</v>
      </c>
      <c r="AJ30" s="442">
        <v>3.0859124483947698E-3</v>
      </c>
      <c r="AK30" s="442">
        <v>2.6689401732196607E-4</v>
      </c>
      <c r="AL30" s="442">
        <v>4.2804324076114612E-4</v>
      </c>
      <c r="AM30" s="442">
        <v>1.6005328136082294E-2</v>
      </c>
      <c r="AN30" s="442">
        <v>3.5124402342204844E-4</v>
      </c>
      <c r="AO30" s="442">
        <v>1.2211527913990047E-2</v>
      </c>
      <c r="AP30" s="318">
        <f t="shared" si="0"/>
        <v>1.0865706966283</v>
      </c>
    </row>
    <row r="31" spans="1:42" ht="12.5" x14ac:dyDescent="0.2">
      <c r="A31" s="281" t="s">
        <v>473</v>
      </c>
      <c r="B31" s="283" t="s">
        <v>385</v>
      </c>
      <c r="C31" s="442">
        <v>1.4281731583900587E-2</v>
      </c>
      <c r="D31" s="442">
        <v>0</v>
      </c>
      <c r="E31" s="442">
        <v>1.1283819602517262E-2</v>
      </c>
      <c r="F31" s="442">
        <v>5.5050862091092986E-3</v>
      </c>
      <c r="G31" s="442">
        <v>1.507943340156157E-2</v>
      </c>
      <c r="H31" s="442">
        <v>1.3198027729728678E-2</v>
      </c>
      <c r="I31" s="442">
        <v>1.4404627504921677E-2</v>
      </c>
      <c r="J31" s="442">
        <v>7.0994835412774232E-3</v>
      </c>
      <c r="K31" s="442">
        <v>1.8413273724316001E-3</v>
      </c>
      <c r="L31" s="442">
        <v>1.0654325152936744E-2</v>
      </c>
      <c r="M31" s="442">
        <v>7.7258695975032246E-3</v>
      </c>
      <c r="N31" s="442">
        <v>4.9662863791227144E-3</v>
      </c>
      <c r="O31" s="442">
        <v>7.3670221780946414E-3</v>
      </c>
      <c r="P31" s="442">
        <v>8.4365659465696317E-3</v>
      </c>
      <c r="Q31" s="442">
        <v>8.2751285406934931E-3</v>
      </c>
      <c r="R31" s="442">
        <v>7.5326663128500162E-3</v>
      </c>
      <c r="S31" s="442">
        <v>9.1039669849889166E-3</v>
      </c>
      <c r="T31" s="442">
        <v>7.9242410180262925E-3</v>
      </c>
      <c r="U31" s="442">
        <v>9.8907056818823436E-3</v>
      </c>
      <c r="V31" s="442">
        <v>7.8543830341599417E-3</v>
      </c>
      <c r="W31" s="442">
        <v>7.3917854129595907E-3</v>
      </c>
      <c r="X31" s="442">
        <v>1.3399214186526264E-2</v>
      </c>
      <c r="Y31" s="442">
        <v>1.0988655712967687E-2</v>
      </c>
      <c r="Z31" s="442">
        <v>3.6692830608477658E-3</v>
      </c>
      <c r="AA31" s="442">
        <v>4.4968796046018274E-3</v>
      </c>
      <c r="AB31" s="442">
        <v>3.4460656303388765E-3</v>
      </c>
      <c r="AC31" s="442">
        <v>1.0024416418974891</v>
      </c>
      <c r="AD31" s="442">
        <v>1.5950367836632688E-3</v>
      </c>
      <c r="AE31" s="442">
        <v>3.1583663329803869E-4</v>
      </c>
      <c r="AF31" s="442">
        <v>2.4659376074446116E-3</v>
      </c>
      <c r="AG31" s="442">
        <v>2.7918369723431645E-3</v>
      </c>
      <c r="AH31" s="442">
        <v>2.277641811366928E-3</v>
      </c>
      <c r="AI31" s="442">
        <v>4.2788264734588471E-3</v>
      </c>
      <c r="AJ31" s="442">
        <v>1.1042074180478889E-2</v>
      </c>
      <c r="AK31" s="442">
        <v>7.5588678264522013E-3</v>
      </c>
      <c r="AL31" s="442">
        <v>5.1972383338662366E-3</v>
      </c>
      <c r="AM31" s="442">
        <v>1.4150601242643987E-2</v>
      </c>
      <c r="AN31" s="442">
        <v>1.486807085512358E-2</v>
      </c>
      <c r="AO31" s="442">
        <v>1.1439234627739235E-2</v>
      </c>
      <c r="AP31" s="318">
        <f t="shared" si="0"/>
        <v>1.2848001919981471</v>
      </c>
    </row>
    <row r="32" spans="1:42" ht="12.5" x14ac:dyDescent="0.2">
      <c r="A32" s="281" t="s">
        <v>474</v>
      </c>
      <c r="B32" s="283" t="s">
        <v>37</v>
      </c>
      <c r="C32" s="442">
        <v>2.8638842622386628E-3</v>
      </c>
      <c r="D32" s="442">
        <v>0</v>
      </c>
      <c r="E32" s="442">
        <v>4.4269152481620092E-3</v>
      </c>
      <c r="F32" s="442">
        <v>2.2376781701037532E-2</v>
      </c>
      <c r="G32" s="442">
        <v>3.5330755222029585E-3</v>
      </c>
      <c r="H32" s="442">
        <v>8.4145269726459363E-3</v>
      </c>
      <c r="I32" s="442">
        <v>4.3428564061385368E-3</v>
      </c>
      <c r="J32" s="442">
        <v>3.1103182950629293E-3</v>
      </c>
      <c r="K32" s="442">
        <v>1.6167958724281378E-3</v>
      </c>
      <c r="L32" s="442">
        <v>1.7705833418938128E-3</v>
      </c>
      <c r="M32" s="442">
        <v>5.9787471768607686E-3</v>
      </c>
      <c r="N32" s="442">
        <v>2.618966647425783E-3</v>
      </c>
      <c r="O32" s="442">
        <v>3.7786261456901897E-3</v>
      </c>
      <c r="P32" s="442">
        <v>5.4781191652188109E-3</v>
      </c>
      <c r="Q32" s="442">
        <v>3.1073893760123995E-3</v>
      </c>
      <c r="R32" s="442">
        <v>3.1763769250637672E-3</v>
      </c>
      <c r="S32" s="442">
        <v>5.0038589200061667E-3</v>
      </c>
      <c r="T32" s="442">
        <v>3.219695816921761E-3</v>
      </c>
      <c r="U32" s="442">
        <v>3.1452615930823891E-3</v>
      </c>
      <c r="V32" s="442">
        <v>3.0569902437794483E-3</v>
      </c>
      <c r="W32" s="442">
        <v>2.0035368476131088E-3</v>
      </c>
      <c r="X32" s="442">
        <v>1.0145986965747448E-2</v>
      </c>
      <c r="Y32" s="442">
        <v>6.178818870106054E-3</v>
      </c>
      <c r="Z32" s="442">
        <v>9.3899231181172951E-3</v>
      </c>
      <c r="AA32" s="442">
        <v>1.1884410069757118E-2</v>
      </c>
      <c r="AB32" s="442">
        <v>1.2035131117240028E-2</v>
      </c>
      <c r="AC32" s="442">
        <v>8.5091660721353657E-3</v>
      </c>
      <c r="AD32" s="442">
        <v>1.0208968619269418</v>
      </c>
      <c r="AE32" s="442">
        <v>3.2222693384873734E-2</v>
      </c>
      <c r="AF32" s="442">
        <v>5.6713963643560154E-3</v>
      </c>
      <c r="AG32" s="442">
        <v>2.8096338158782271E-3</v>
      </c>
      <c r="AH32" s="442">
        <v>9.5524045857035729E-3</v>
      </c>
      <c r="AI32" s="442">
        <v>3.8888008023987581E-3</v>
      </c>
      <c r="AJ32" s="442">
        <v>3.8466410768794243E-3</v>
      </c>
      <c r="AK32" s="442">
        <v>1.2082597868965581E-2</v>
      </c>
      <c r="AL32" s="442">
        <v>3.0311201250412408E-3</v>
      </c>
      <c r="AM32" s="442">
        <v>4.6645428270500108E-3</v>
      </c>
      <c r="AN32" s="442">
        <v>3.1431405145639683E-3</v>
      </c>
      <c r="AO32" s="442">
        <v>4.0105411689450171E-3</v>
      </c>
      <c r="AP32" s="318">
        <f t="shared" si="0"/>
        <v>1.2529765759852407</v>
      </c>
    </row>
    <row r="33" spans="1:42" ht="12.5" x14ac:dyDescent="0.2">
      <c r="A33" s="281" t="s">
        <v>475</v>
      </c>
      <c r="B33" s="283" t="s">
        <v>38</v>
      </c>
      <c r="C33" s="442">
        <v>2.4968615016559095E-3</v>
      </c>
      <c r="D33" s="442">
        <v>0</v>
      </c>
      <c r="E33" s="442">
        <v>1.3573977137996613E-3</v>
      </c>
      <c r="F33" s="442">
        <v>9.2402190094198235E-3</v>
      </c>
      <c r="G33" s="442">
        <v>2.0597732773681389E-3</v>
      </c>
      <c r="H33" s="442">
        <v>2.5788160717039798E-3</v>
      </c>
      <c r="I33" s="442">
        <v>1.7374129082621699E-3</v>
      </c>
      <c r="J33" s="442">
        <v>1.7586108302316504E-3</v>
      </c>
      <c r="K33" s="442">
        <v>5.2935316519934323E-4</v>
      </c>
      <c r="L33" s="442">
        <v>8.2845516496934859E-4</v>
      </c>
      <c r="M33" s="442">
        <v>2.7017674618314896E-3</v>
      </c>
      <c r="N33" s="442">
        <v>1.2755724116784732E-3</v>
      </c>
      <c r="O33" s="442">
        <v>1.8545987975123663E-3</v>
      </c>
      <c r="P33" s="442">
        <v>3.0336058257474838E-3</v>
      </c>
      <c r="Q33" s="442">
        <v>1.9107008340617821E-3</v>
      </c>
      <c r="R33" s="442">
        <v>1.5669783483843367E-3</v>
      </c>
      <c r="S33" s="442">
        <v>2.1445207310077101E-3</v>
      </c>
      <c r="T33" s="442">
        <v>5.4335369209742809E-4</v>
      </c>
      <c r="U33" s="442">
        <v>2.0391795699691785E-3</v>
      </c>
      <c r="V33" s="442">
        <v>1.7761856402229747E-3</v>
      </c>
      <c r="W33" s="442">
        <v>8.0497880274398384E-4</v>
      </c>
      <c r="X33" s="442">
        <v>1.6112843748273694E-3</v>
      </c>
      <c r="Y33" s="442">
        <v>3.6182589293325762E-3</v>
      </c>
      <c r="Z33" s="442">
        <v>2.2170154397216858E-3</v>
      </c>
      <c r="AA33" s="442">
        <v>9.449559427452878E-4</v>
      </c>
      <c r="AB33" s="442">
        <v>1.7699155706364781E-3</v>
      </c>
      <c r="AC33" s="442">
        <v>2.1104762122572757E-2</v>
      </c>
      <c r="AD33" s="442">
        <v>1.1617666058718935E-2</v>
      </c>
      <c r="AE33" s="442">
        <v>1.009860457196563</v>
      </c>
      <c r="AF33" s="442">
        <v>1.3463980692344876E-2</v>
      </c>
      <c r="AG33" s="442">
        <v>2.3810122422198078E-2</v>
      </c>
      <c r="AH33" s="442">
        <v>1.7840516489855387E-3</v>
      </c>
      <c r="AI33" s="442">
        <v>5.7104448893478751E-3</v>
      </c>
      <c r="AJ33" s="442">
        <v>1.5642330824987501E-2</v>
      </c>
      <c r="AK33" s="442">
        <v>1.236805600436679E-2</v>
      </c>
      <c r="AL33" s="442">
        <v>4.0437002717030194E-3</v>
      </c>
      <c r="AM33" s="442">
        <v>7.4225447260461317E-3</v>
      </c>
      <c r="AN33" s="442">
        <v>1.0151802736133235E-3</v>
      </c>
      <c r="AO33" s="442">
        <v>1.9266588779039386E-2</v>
      </c>
      <c r="AP33" s="318">
        <f t="shared" si="0"/>
        <v>1.1802430691465786</v>
      </c>
    </row>
    <row r="34" spans="1:42" ht="12.5" x14ac:dyDescent="0.2">
      <c r="A34" s="281" t="s">
        <v>476</v>
      </c>
      <c r="B34" s="283" t="s">
        <v>477</v>
      </c>
      <c r="C34" s="442">
        <v>7.1344089942977111E-3</v>
      </c>
      <c r="D34" s="442">
        <v>0</v>
      </c>
      <c r="E34" s="442">
        <v>4.7013184308675512E-3</v>
      </c>
      <c r="F34" s="442">
        <v>5.2885743499028973E-3</v>
      </c>
      <c r="G34" s="442">
        <v>6.8934573701813582E-3</v>
      </c>
      <c r="H34" s="442">
        <v>4.1357484040011319E-3</v>
      </c>
      <c r="I34" s="442">
        <v>8.0083115101699902E-3</v>
      </c>
      <c r="J34" s="442">
        <v>4.8260027319225948E-3</v>
      </c>
      <c r="K34" s="442">
        <v>3.8749732837469516E-3</v>
      </c>
      <c r="L34" s="442">
        <v>3.8858132824509239E-3</v>
      </c>
      <c r="M34" s="442">
        <v>1.0798486268431124E-2</v>
      </c>
      <c r="N34" s="442">
        <v>4.6873683104819552E-3</v>
      </c>
      <c r="O34" s="442">
        <v>6.3555471966762946E-3</v>
      </c>
      <c r="P34" s="442">
        <v>4.8617575793223856E-3</v>
      </c>
      <c r="Q34" s="442">
        <v>3.7427199930772964E-3</v>
      </c>
      <c r="R34" s="442">
        <v>3.5028901272751035E-3</v>
      </c>
      <c r="S34" s="442">
        <v>3.7157269363079916E-3</v>
      </c>
      <c r="T34" s="442">
        <v>4.3756101580608147E-3</v>
      </c>
      <c r="U34" s="442">
        <v>4.5062943630434296E-3</v>
      </c>
      <c r="V34" s="442">
        <v>4.5047716569903895E-3</v>
      </c>
      <c r="W34" s="442">
        <v>3.3262759915675517E-3</v>
      </c>
      <c r="X34" s="442">
        <v>2.843366265527273E-2</v>
      </c>
      <c r="Y34" s="442">
        <v>6.4899341684289784E-3</v>
      </c>
      <c r="Z34" s="442">
        <v>7.5753329822685015E-3</v>
      </c>
      <c r="AA34" s="442">
        <v>3.9407754901192946E-3</v>
      </c>
      <c r="AB34" s="442">
        <v>9.8527064756926564E-3</v>
      </c>
      <c r="AC34" s="442">
        <v>4.7678047682905384E-3</v>
      </c>
      <c r="AD34" s="442">
        <v>6.4163626098233135E-3</v>
      </c>
      <c r="AE34" s="442">
        <v>3.2123781751553724E-4</v>
      </c>
      <c r="AF34" s="442">
        <v>1.0094279107970527</v>
      </c>
      <c r="AG34" s="442">
        <v>2.8968884531419608E-3</v>
      </c>
      <c r="AH34" s="442">
        <v>5.3128519968212102E-3</v>
      </c>
      <c r="AI34" s="442">
        <v>4.868316392902217E-3</v>
      </c>
      <c r="AJ34" s="442">
        <v>2.9220414556421579E-3</v>
      </c>
      <c r="AK34" s="442">
        <v>6.752324578420137E-3</v>
      </c>
      <c r="AL34" s="442">
        <v>2.3167445553456331E-3</v>
      </c>
      <c r="AM34" s="442">
        <v>7.0005491264334054E-3</v>
      </c>
      <c r="AN34" s="442">
        <v>1.8155111929759497E-2</v>
      </c>
      <c r="AO34" s="442">
        <v>1.6832173856216374E-2</v>
      </c>
      <c r="AP34" s="318">
        <f t="shared" si="0"/>
        <v>1.230576613191706</v>
      </c>
    </row>
    <row r="35" spans="1:42" ht="12.5" x14ac:dyDescent="0.2">
      <c r="A35" s="281" t="s">
        <v>478</v>
      </c>
      <c r="B35" s="283" t="s">
        <v>194</v>
      </c>
      <c r="C35" s="442">
        <v>2.1514248166127289E-4</v>
      </c>
      <c r="D35" s="442">
        <v>0</v>
      </c>
      <c r="E35" s="442">
        <v>2.2231844680958745E-4</v>
      </c>
      <c r="F35" s="442">
        <v>2.9522299159527083E-4</v>
      </c>
      <c r="G35" s="442">
        <v>2.4861244615134541E-4</v>
      </c>
      <c r="H35" s="442">
        <v>2.6174540431774245E-4</v>
      </c>
      <c r="I35" s="442">
        <v>2.6528519097603905E-4</v>
      </c>
      <c r="J35" s="442">
        <v>4.933980955249054E-4</v>
      </c>
      <c r="K35" s="442">
        <v>4.3691598558635571E-5</v>
      </c>
      <c r="L35" s="442">
        <v>1.9035321481150776E-4</v>
      </c>
      <c r="M35" s="442">
        <v>3.1913290757963598E-4</v>
      </c>
      <c r="N35" s="442">
        <v>1.3452670236922535E-4</v>
      </c>
      <c r="O35" s="442">
        <v>1.2991426159815502E-4</v>
      </c>
      <c r="P35" s="442">
        <v>2.9634253839325381E-4</v>
      </c>
      <c r="Q35" s="442">
        <v>3.1343819584991439E-4</v>
      </c>
      <c r="R35" s="442">
        <v>4.5670306153337522E-4</v>
      </c>
      <c r="S35" s="442">
        <v>3.1534436389664552E-4</v>
      </c>
      <c r="T35" s="442">
        <v>3.8892591511419339E-4</v>
      </c>
      <c r="U35" s="442">
        <v>5.73929951282293E-4</v>
      </c>
      <c r="V35" s="442">
        <v>7.9903371510242562E-4</v>
      </c>
      <c r="W35" s="442">
        <v>1.1807798465629903E-4</v>
      </c>
      <c r="X35" s="442">
        <v>2.9238958526219466E-4</v>
      </c>
      <c r="Y35" s="442">
        <v>4.5766943372712991E-4</v>
      </c>
      <c r="Z35" s="442">
        <v>3.3845607955950872E-4</v>
      </c>
      <c r="AA35" s="442">
        <v>1.8481504671923957E-3</v>
      </c>
      <c r="AB35" s="442">
        <v>5.4258449335991296E-4</v>
      </c>
      <c r="AC35" s="442">
        <v>1.5759633739135441E-3</v>
      </c>
      <c r="AD35" s="442">
        <v>2.3592105699619314E-3</v>
      </c>
      <c r="AE35" s="442">
        <v>1.1155646967410485E-4</v>
      </c>
      <c r="AF35" s="442">
        <v>6.4700450870706938E-4</v>
      </c>
      <c r="AG35" s="442">
        <v>1.0026820713672748</v>
      </c>
      <c r="AH35" s="442">
        <v>1.2848343090274843E-3</v>
      </c>
      <c r="AI35" s="442">
        <v>1.2881373072485358E-3</v>
      </c>
      <c r="AJ35" s="442">
        <v>5.1580757009954197E-4</v>
      </c>
      <c r="AK35" s="442">
        <v>2.8184768180330739E-3</v>
      </c>
      <c r="AL35" s="442">
        <v>1.0398122553422773E-3</v>
      </c>
      <c r="AM35" s="442">
        <v>9.7524656942964182E-4</v>
      </c>
      <c r="AN35" s="442">
        <v>1.2928555723044663E-4</v>
      </c>
      <c r="AO35" s="442">
        <v>2.549157170848736E-3</v>
      </c>
      <c r="AP35" s="318">
        <f t="shared" si="0"/>
        <v>1.0249877962028253</v>
      </c>
    </row>
    <row r="36" spans="1:42" ht="12.5" x14ac:dyDescent="0.2">
      <c r="A36" s="281" t="s">
        <v>479</v>
      </c>
      <c r="B36" s="283" t="s">
        <v>39</v>
      </c>
      <c r="C36" s="442">
        <v>9.959837739461463E-4</v>
      </c>
      <c r="D36" s="442">
        <v>0</v>
      </c>
      <c r="E36" s="442">
        <v>2.0961206590153414E-3</v>
      </c>
      <c r="F36" s="442">
        <v>3.6275366470267653E-3</v>
      </c>
      <c r="G36" s="442">
        <v>1.641623830548579E-3</v>
      </c>
      <c r="H36" s="442">
        <v>8.5057101291635261E-4</v>
      </c>
      <c r="I36" s="442">
        <v>9.2822357108024878E-4</v>
      </c>
      <c r="J36" s="442">
        <v>4.6444940361719882E-4</v>
      </c>
      <c r="K36" s="442">
        <v>1.2918085541128324E-4</v>
      </c>
      <c r="L36" s="442">
        <v>4.3105965605583148E-4</v>
      </c>
      <c r="M36" s="442">
        <v>2.0969383490048658E-3</v>
      </c>
      <c r="N36" s="442">
        <v>9.2876554727835373E-4</v>
      </c>
      <c r="O36" s="442">
        <v>1.125232077224285E-3</v>
      </c>
      <c r="P36" s="442">
        <v>9.654290116483153E-4</v>
      </c>
      <c r="Q36" s="442">
        <v>1.7627484685364542E-3</v>
      </c>
      <c r="R36" s="442">
        <v>1.4106830145804749E-3</v>
      </c>
      <c r="S36" s="442">
        <v>9.3629984753211179E-4</v>
      </c>
      <c r="T36" s="442">
        <v>4.0703384784168266E-4</v>
      </c>
      <c r="U36" s="442">
        <v>7.9127783931946197E-4</v>
      </c>
      <c r="V36" s="442">
        <v>5.3935448504237684E-4</v>
      </c>
      <c r="W36" s="442">
        <v>5.0466899949783541E-4</v>
      </c>
      <c r="X36" s="442">
        <v>8.5655188937141852E-4</v>
      </c>
      <c r="Y36" s="442">
        <v>3.2076525369525476E-3</v>
      </c>
      <c r="Z36" s="442">
        <v>8.4656886658463957E-4</v>
      </c>
      <c r="AA36" s="442">
        <v>2.3781360523749957E-3</v>
      </c>
      <c r="AB36" s="442">
        <v>5.0492567727403572E-3</v>
      </c>
      <c r="AC36" s="442">
        <v>1.8721964838687853E-3</v>
      </c>
      <c r="AD36" s="442">
        <v>1.7438691308295567E-3</v>
      </c>
      <c r="AE36" s="442">
        <v>2.2488946144257681E-4</v>
      </c>
      <c r="AF36" s="442">
        <v>2.6499052413461624E-3</v>
      </c>
      <c r="AG36" s="442">
        <v>3.5811049544825162E-4</v>
      </c>
      <c r="AH36" s="442">
        <v>1.0009573511042809</v>
      </c>
      <c r="AI36" s="442">
        <v>2.8852108202349577E-3</v>
      </c>
      <c r="AJ36" s="442">
        <v>9.5693263374819831E-4</v>
      </c>
      <c r="AK36" s="442">
        <v>1.8031898962052185E-3</v>
      </c>
      <c r="AL36" s="442">
        <v>9.4249686272142839E-4</v>
      </c>
      <c r="AM36" s="442">
        <v>9.9548981242559664E-4</v>
      </c>
      <c r="AN36" s="442">
        <v>9.6886169523814365E-4</v>
      </c>
      <c r="AO36" s="442">
        <v>0.19012652568405589</v>
      </c>
      <c r="AP36" s="318">
        <f t="shared" si="0"/>
        <v>1.0513298506529374</v>
      </c>
    </row>
    <row r="37" spans="1:42" ht="12.5" x14ac:dyDescent="0.2">
      <c r="A37" s="281" t="s">
        <v>480</v>
      </c>
      <c r="B37" s="283" t="s">
        <v>40</v>
      </c>
      <c r="C37" s="442">
        <v>7.9784180620704344E-6</v>
      </c>
      <c r="D37" s="442">
        <v>0</v>
      </c>
      <c r="E37" s="442">
        <v>7.7139261405582535E-6</v>
      </c>
      <c r="F37" s="442">
        <v>1.57266647608911E-5</v>
      </c>
      <c r="G37" s="442">
        <v>1.049274648182625E-5</v>
      </c>
      <c r="H37" s="442">
        <v>9.5098157482053707E-6</v>
      </c>
      <c r="I37" s="442">
        <v>1.2570055458556892E-5</v>
      </c>
      <c r="J37" s="442">
        <v>1.769230480753372E-4</v>
      </c>
      <c r="K37" s="442">
        <v>2.7748425618102935E-6</v>
      </c>
      <c r="L37" s="442">
        <v>1.4753342039787118E-4</v>
      </c>
      <c r="M37" s="442">
        <v>3.295612337197576E-4</v>
      </c>
      <c r="N37" s="442">
        <v>7.98406209725933E-5</v>
      </c>
      <c r="O37" s="442">
        <v>1.3065180091775917E-5</v>
      </c>
      <c r="P37" s="442">
        <v>2.3368439634626471E-4</v>
      </c>
      <c r="Q37" s="442">
        <v>2.8428584369829967E-5</v>
      </c>
      <c r="R37" s="442">
        <v>2.6198700507354952E-5</v>
      </c>
      <c r="S37" s="442">
        <v>3.045095317134918E-5</v>
      </c>
      <c r="T37" s="442">
        <v>1.0443563024916797E-3</v>
      </c>
      <c r="U37" s="442">
        <v>8.5113731787311755E-4</v>
      </c>
      <c r="V37" s="442">
        <v>1.0524651280927014E-3</v>
      </c>
      <c r="W37" s="442">
        <v>3.1780662533316062E-5</v>
      </c>
      <c r="X37" s="442">
        <v>1.3214189490707366E-4</v>
      </c>
      <c r="Y37" s="442">
        <v>1.9428446027272065E-4</v>
      </c>
      <c r="Z37" s="442">
        <v>6.4357776875977469E-5</v>
      </c>
      <c r="AA37" s="442">
        <v>2.7827630521267138E-5</v>
      </c>
      <c r="AB37" s="442">
        <v>1.8104953335557491E-5</v>
      </c>
      <c r="AC37" s="442">
        <v>1.5736207674670764E-5</v>
      </c>
      <c r="AD37" s="442">
        <v>1.6906839162203854E-4</v>
      </c>
      <c r="AE37" s="442">
        <v>7.8878953317954389E-6</v>
      </c>
      <c r="AF37" s="442">
        <v>3.6524504877336647E-4</v>
      </c>
      <c r="AG37" s="442">
        <v>3.5312201747115051E-3</v>
      </c>
      <c r="AH37" s="442">
        <v>1.3850231412021829E-4</v>
      </c>
      <c r="AI37" s="442">
        <v>1.0000164075759561</v>
      </c>
      <c r="AJ37" s="442">
        <v>8.7783704928417217E-5</v>
      </c>
      <c r="AK37" s="442">
        <v>2.3898089746507078E-5</v>
      </c>
      <c r="AL37" s="442">
        <v>1.2032226541859452E-4</v>
      </c>
      <c r="AM37" s="442">
        <v>1.1297841960494579E-4</v>
      </c>
      <c r="AN37" s="442">
        <v>5.6370495352797962E-5</v>
      </c>
      <c r="AO37" s="442">
        <v>1.2281973962715865E-4</v>
      </c>
      <c r="AP37" s="318">
        <f t="shared" si="0"/>
        <v>1.0091943293170107</v>
      </c>
    </row>
    <row r="38" spans="1:42" ht="12.5" x14ac:dyDescent="0.2">
      <c r="A38" s="281" t="s">
        <v>481</v>
      </c>
      <c r="B38" s="283" t="s">
        <v>482</v>
      </c>
      <c r="C38" s="442">
        <v>5.2160689479763213E-4</v>
      </c>
      <c r="D38" s="442">
        <v>0</v>
      </c>
      <c r="E38" s="442">
        <v>2.1237512304872058E-5</v>
      </c>
      <c r="F38" s="442">
        <v>3.9905716288880719E-5</v>
      </c>
      <c r="G38" s="442">
        <v>1.0296474714519944E-4</v>
      </c>
      <c r="H38" s="442">
        <v>1.6481118576904416E-5</v>
      </c>
      <c r="I38" s="442">
        <v>1.4678260699996117E-5</v>
      </c>
      <c r="J38" s="442">
        <v>2.0286490589861018E-5</v>
      </c>
      <c r="K38" s="442">
        <v>3.503782396490825E-6</v>
      </c>
      <c r="L38" s="442">
        <v>7.4481556828756636E-6</v>
      </c>
      <c r="M38" s="442">
        <v>2.6112416580545406E-5</v>
      </c>
      <c r="N38" s="442">
        <v>1.235764696392494E-5</v>
      </c>
      <c r="O38" s="442">
        <v>1.4039527172722937E-5</v>
      </c>
      <c r="P38" s="442">
        <v>1.2408120878610045E-5</v>
      </c>
      <c r="Q38" s="442">
        <v>1.8176469773206934E-5</v>
      </c>
      <c r="R38" s="442">
        <v>1.4750934788651331E-5</v>
      </c>
      <c r="S38" s="442">
        <v>1.080717945546926E-5</v>
      </c>
      <c r="T38" s="442">
        <v>7.995492987926322E-6</v>
      </c>
      <c r="U38" s="442">
        <v>9.9382317241969431E-6</v>
      </c>
      <c r="V38" s="442">
        <v>7.4950249312003294E-6</v>
      </c>
      <c r="W38" s="442">
        <v>6.7838498204896833E-6</v>
      </c>
      <c r="X38" s="442">
        <v>2.4024398508610496E-5</v>
      </c>
      <c r="Y38" s="442">
        <v>3.2527096803872429E-5</v>
      </c>
      <c r="Z38" s="442">
        <v>3.8226371830146428E-5</v>
      </c>
      <c r="AA38" s="442">
        <v>5.6055061167941767E-4</v>
      </c>
      <c r="AB38" s="442">
        <v>5.6262913738268735E-5</v>
      </c>
      <c r="AC38" s="442">
        <v>2.1380933141240204E-5</v>
      </c>
      <c r="AD38" s="442">
        <v>1.6786942395200655E-4</v>
      </c>
      <c r="AE38" s="442">
        <v>6.9603216639759179E-6</v>
      </c>
      <c r="AF38" s="442">
        <v>4.6444991831514265E-4</v>
      </c>
      <c r="AG38" s="442">
        <v>4.9391317701094677E-6</v>
      </c>
      <c r="AH38" s="442">
        <v>1.457144582150485E-5</v>
      </c>
      <c r="AI38" s="442">
        <v>3.4291970526877683E-5</v>
      </c>
      <c r="AJ38" s="442">
        <v>1.017946035303033</v>
      </c>
      <c r="AK38" s="442">
        <v>2.2809015108876791E-5</v>
      </c>
      <c r="AL38" s="442">
        <v>1.0213941705081133E-5</v>
      </c>
      <c r="AM38" s="442">
        <v>7.7404797753534354E-5</v>
      </c>
      <c r="AN38" s="442">
        <v>1.7631714907301924E-5</v>
      </c>
      <c r="AO38" s="442">
        <v>1.6396546022435666E-3</v>
      </c>
      <c r="AP38" s="318">
        <f t="shared" si="0"/>
        <v>1.0203891268838186</v>
      </c>
    </row>
    <row r="39" spans="1:42" ht="12.5" x14ac:dyDescent="0.2">
      <c r="A39" s="281" t="s">
        <v>483</v>
      </c>
      <c r="B39" s="283" t="s">
        <v>484</v>
      </c>
      <c r="C39" s="442">
        <v>5.4296728932564872E-5</v>
      </c>
      <c r="D39" s="442">
        <v>0</v>
      </c>
      <c r="E39" s="442">
        <v>2.0619998572948316E-3</v>
      </c>
      <c r="F39" s="442">
        <v>9.1353697043414033E-4</v>
      </c>
      <c r="G39" s="442">
        <v>2.4684731249324853E-4</v>
      </c>
      <c r="H39" s="442">
        <v>1.280462413990453E-4</v>
      </c>
      <c r="I39" s="442">
        <v>1.9095640545428112E-4</v>
      </c>
      <c r="J39" s="442">
        <v>3.547120378413888E-4</v>
      </c>
      <c r="K39" s="442">
        <v>8.5341727791885224E-6</v>
      </c>
      <c r="L39" s="442">
        <v>9.3928667065497958E-5</v>
      </c>
      <c r="M39" s="442">
        <v>1.0965650679899835E-4</v>
      </c>
      <c r="N39" s="442">
        <v>1.7146778335192626E-4</v>
      </c>
      <c r="O39" s="442">
        <v>2.3899864214392482E-5</v>
      </c>
      <c r="P39" s="442">
        <v>2.0816693311328494E-4</v>
      </c>
      <c r="Q39" s="442">
        <v>6.3605752005299815E-4</v>
      </c>
      <c r="R39" s="442">
        <v>3.4790559228440861E-4</v>
      </c>
      <c r="S39" s="442">
        <v>5.1662095902427056E-4</v>
      </c>
      <c r="T39" s="442">
        <v>3.019260439596759E-4</v>
      </c>
      <c r="U39" s="442">
        <v>1.5219468259194255E-4</v>
      </c>
      <c r="V39" s="442">
        <v>1.5887393602168098E-4</v>
      </c>
      <c r="W39" s="442">
        <v>1.9991601701297073E-5</v>
      </c>
      <c r="X39" s="442">
        <v>2.3363080554840389E-4</v>
      </c>
      <c r="Y39" s="442">
        <v>2.1651304014937321E-4</v>
      </c>
      <c r="Z39" s="442">
        <v>1.3094044753097264E-4</v>
      </c>
      <c r="AA39" s="442">
        <v>2.3838174611752897E-3</v>
      </c>
      <c r="AB39" s="442">
        <v>5.1256109244597571E-4</v>
      </c>
      <c r="AC39" s="442">
        <v>1.06514479906922E-4</v>
      </c>
      <c r="AD39" s="442">
        <v>6.4367552015551167E-4</v>
      </c>
      <c r="AE39" s="442">
        <v>3.8766432039974334E-5</v>
      </c>
      <c r="AF39" s="442">
        <v>3.7183193929314336E-4</v>
      </c>
      <c r="AG39" s="442">
        <v>4.1462637941492814E-5</v>
      </c>
      <c r="AH39" s="442">
        <v>4.956467435264423E-5</v>
      </c>
      <c r="AI39" s="442">
        <v>5.5064498087620522E-4</v>
      </c>
      <c r="AJ39" s="442">
        <v>2.8256360832294215E-4</v>
      </c>
      <c r="AK39" s="442">
        <v>1.0000462344562464</v>
      </c>
      <c r="AL39" s="442">
        <v>4.9140694294610402E-4</v>
      </c>
      <c r="AM39" s="442">
        <v>7.7368148113961569E-4</v>
      </c>
      <c r="AN39" s="442">
        <v>7.768796678266902E-5</v>
      </c>
      <c r="AO39" s="442">
        <v>9.0369518350256692E-4</v>
      </c>
      <c r="AP39" s="318">
        <f t="shared" si="0"/>
        <v>1.0136511177836627</v>
      </c>
    </row>
    <row r="40" spans="1:42" ht="12.5" x14ac:dyDescent="0.2">
      <c r="A40" s="281" t="s">
        <v>485</v>
      </c>
      <c r="B40" s="283" t="s">
        <v>41</v>
      </c>
      <c r="C40" s="442">
        <v>7.9067946611099983E-3</v>
      </c>
      <c r="D40" s="442">
        <v>0</v>
      </c>
      <c r="E40" s="442">
        <v>4.2156667019502278E-3</v>
      </c>
      <c r="F40" s="442">
        <v>1.9618493766327214E-2</v>
      </c>
      <c r="G40" s="442">
        <v>1.0467245074824971E-2</v>
      </c>
      <c r="H40" s="442">
        <v>1.0635473010579662E-2</v>
      </c>
      <c r="I40" s="442">
        <v>7.6945407089379992E-3</v>
      </c>
      <c r="J40" s="442">
        <v>1.4498483746484452E-2</v>
      </c>
      <c r="K40" s="442">
        <v>1.7317276631397659E-3</v>
      </c>
      <c r="L40" s="442">
        <v>1.2380993827771638E-2</v>
      </c>
      <c r="M40" s="442">
        <v>1.9457748045692887E-2</v>
      </c>
      <c r="N40" s="442">
        <v>5.244873450599089E-3</v>
      </c>
      <c r="O40" s="442">
        <v>5.4693339210722582E-3</v>
      </c>
      <c r="P40" s="442">
        <v>9.2869643569481047E-3</v>
      </c>
      <c r="Q40" s="442">
        <v>1.2243552926697182E-2</v>
      </c>
      <c r="R40" s="442">
        <v>1.0195561057891522E-2</v>
      </c>
      <c r="S40" s="442">
        <v>9.6030693016506043E-3</v>
      </c>
      <c r="T40" s="442">
        <v>1.4696295174771386E-2</v>
      </c>
      <c r="U40" s="442">
        <v>1.282424079193995E-2</v>
      </c>
      <c r="V40" s="442">
        <v>1.1160884533200497E-2</v>
      </c>
      <c r="W40" s="442">
        <v>8.0792394727288563E-3</v>
      </c>
      <c r="X40" s="442">
        <v>1.1672720514169961E-2</v>
      </c>
      <c r="Y40" s="442">
        <v>3.0044174200184206E-2</v>
      </c>
      <c r="Z40" s="442">
        <v>2.3182005561099537E-2</v>
      </c>
      <c r="AA40" s="442">
        <v>4.5794818137162296E-2</v>
      </c>
      <c r="AB40" s="442">
        <v>2.1278029092846006E-2</v>
      </c>
      <c r="AC40" s="442">
        <v>2.6349203598482609E-2</v>
      </c>
      <c r="AD40" s="442">
        <v>3.5040760993121318E-2</v>
      </c>
      <c r="AE40" s="442">
        <v>4.0746892226010325E-3</v>
      </c>
      <c r="AF40" s="442">
        <v>2.5660379320620711E-2</v>
      </c>
      <c r="AG40" s="442">
        <v>6.7620096207833158E-2</v>
      </c>
      <c r="AH40" s="442">
        <v>2.8435088818764769E-2</v>
      </c>
      <c r="AI40" s="442">
        <v>2.2889174659141122E-2</v>
      </c>
      <c r="AJ40" s="442">
        <v>1.4893652703413042E-2</v>
      </c>
      <c r="AK40" s="442">
        <v>2.5250350503433164E-2</v>
      </c>
      <c r="AL40" s="442">
        <v>1.0384330534840409</v>
      </c>
      <c r="AM40" s="442">
        <v>1.2354457680725446E-2</v>
      </c>
      <c r="AN40" s="442">
        <v>4.8331124377567437E-3</v>
      </c>
      <c r="AO40" s="442">
        <v>1.5999460617190049E-2</v>
      </c>
      <c r="AP40" s="318">
        <f t="shared" si="0"/>
        <v>1.6452169493297142</v>
      </c>
    </row>
    <row r="41" spans="1:42" ht="12.5" x14ac:dyDescent="0.2">
      <c r="A41" s="286">
        <v>37</v>
      </c>
      <c r="B41" s="283" t="s">
        <v>42</v>
      </c>
      <c r="C41" s="442">
        <v>9.4408252470925224E-5</v>
      </c>
      <c r="D41" s="442">
        <v>0</v>
      </c>
      <c r="E41" s="442">
        <v>5.0590956261228317E-4</v>
      </c>
      <c r="F41" s="442">
        <v>3.3195929479012369E-5</v>
      </c>
      <c r="G41" s="442">
        <v>4.8637443918054262E-5</v>
      </c>
      <c r="H41" s="442">
        <v>2.3177696384494878E-5</v>
      </c>
      <c r="I41" s="442">
        <v>2.3282328456715648E-5</v>
      </c>
      <c r="J41" s="442">
        <v>6.1182185423699965E-5</v>
      </c>
      <c r="K41" s="442">
        <v>3.8550305185455734E-6</v>
      </c>
      <c r="L41" s="442">
        <v>1.5830348902068199E-5</v>
      </c>
      <c r="M41" s="442">
        <v>6.6419415638479379E-5</v>
      </c>
      <c r="N41" s="442">
        <v>5.5656815423969338E-5</v>
      </c>
      <c r="O41" s="442">
        <v>2.4222307479833586E-5</v>
      </c>
      <c r="P41" s="442">
        <v>1.9647039579123575E-5</v>
      </c>
      <c r="Q41" s="442">
        <v>2.1225345474744726E-5</v>
      </c>
      <c r="R41" s="442">
        <v>1.8589358863035352E-5</v>
      </c>
      <c r="S41" s="442">
        <v>1.9197157782992973E-5</v>
      </c>
      <c r="T41" s="442">
        <v>2.0514212742252201E-5</v>
      </c>
      <c r="U41" s="442">
        <v>6.4997374743210192E-5</v>
      </c>
      <c r="V41" s="442">
        <v>1.783855882281261E-5</v>
      </c>
      <c r="W41" s="442">
        <v>1.2827706837945965E-5</v>
      </c>
      <c r="X41" s="442">
        <v>4.4389368041635911E-4</v>
      </c>
      <c r="Y41" s="442">
        <v>1.6886942650079284E-4</v>
      </c>
      <c r="Z41" s="442">
        <v>6.2694709387609777E-5</v>
      </c>
      <c r="AA41" s="442">
        <v>4.682676517464963E-5</v>
      </c>
      <c r="AB41" s="442">
        <v>3.8132382991407591E-5</v>
      </c>
      <c r="AC41" s="442">
        <v>4.6063436280326776E-4</v>
      </c>
      <c r="AD41" s="442">
        <v>1.2120950940576977E-4</v>
      </c>
      <c r="AE41" s="442">
        <v>1.8351132578331103E-4</v>
      </c>
      <c r="AF41" s="442">
        <v>2.3502980141280186E-4</v>
      </c>
      <c r="AG41" s="442">
        <v>7.1972949759609303E-4</v>
      </c>
      <c r="AH41" s="442">
        <v>3.0313471365692239E-4</v>
      </c>
      <c r="AI41" s="442">
        <v>1.6228516195727182E-3</v>
      </c>
      <c r="AJ41" s="442">
        <v>6.5146758451563591E-3</v>
      </c>
      <c r="AK41" s="442">
        <v>1.1441143678996629E-3</v>
      </c>
      <c r="AL41" s="442">
        <v>4.3152564326314814E-4</v>
      </c>
      <c r="AM41" s="442">
        <v>1.0092299801687921</v>
      </c>
      <c r="AN41" s="442">
        <v>1.2460579274424684E-4</v>
      </c>
      <c r="AO41" s="442">
        <v>7.0070923345468504E-4</v>
      </c>
      <c r="AP41" s="318">
        <f t="shared" si="0"/>
        <v>1.0230020336841112</v>
      </c>
    </row>
    <row r="42" spans="1:42" ht="12.5" x14ac:dyDescent="0.2">
      <c r="A42" s="287">
        <v>38</v>
      </c>
      <c r="B42" s="272" t="s">
        <v>283</v>
      </c>
      <c r="C42" s="442">
        <v>1.6247083920675038E-3</v>
      </c>
      <c r="D42" s="442">
        <v>0</v>
      </c>
      <c r="E42" s="442">
        <v>1.1176051709968955E-3</v>
      </c>
      <c r="F42" s="442">
        <v>2.9339051221869241E-4</v>
      </c>
      <c r="G42" s="442">
        <v>1.5782587188203786E-3</v>
      </c>
      <c r="H42" s="442">
        <v>1.4856500410323366E-3</v>
      </c>
      <c r="I42" s="442">
        <v>1.2207864972759021E-3</v>
      </c>
      <c r="J42" s="442">
        <v>1.0889121831358312E-3</v>
      </c>
      <c r="K42" s="442">
        <v>3.8194146186015984E-5</v>
      </c>
      <c r="L42" s="442">
        <v>2.8307929613485019E-4</v>
      </c>
      <c r="M42" s="442">
        <v>2.3404641391173426E-3</v>
      </c>
      <c r="N42" s="442">
        <v>4.337349515296852E-4</v>
      </c>
      <c r="O42" s="442">
        <v>1.7078150238040188E-4</v>
      </c>
      <c r="P42" s="442">
        <v>9.1617813639691191E-4</v>
      </c>
      <c r="Q42" s="442">
        <v>1.0424299910743E-3</v>
      </c>
      <c r="R42" s="442">
        <v>1.5312027356957436E-3</v>
      </c>
      <c r="S42" s="442">
        <v>2.3147252545977367E-3</v>
      </c>
      <c r="T42" s="442">
        <v>1.4071450484849995E-3</v>
      </c>
      <c r="U42" s="442">
        <v>1.8542173070640387E-3</v>
      </c>
      <c r="V42" s="442">
        <v>1.5358593929202735E-3</v>
      </c>
      <c r="W42" s="442">
        <v>6.8203057056629975E-4</v>
      </c>
      <c r="X42" s="442">
        <v>2.3671793760815163E-3</v>
      </c>
      <c r="Y42" s="442">
        <v>1.6987643401717991E-3</v>
      </c>
      <c r="Z42" s="442">
        <v>2.8391442004380867E-4</v>
      </c>
      <c r="AA42" s="442">
        <v>2.2046643443855338E-3</v>
      </c>
      <c r="AB42" s="442">
        <v>4.9196794857951538E-3</v>
      </c>
      <c r="AC42" s="442">
        <v>3.7356816719730044E-3</v>
      </c>
      <c r="AD42" s="442">
        <v>6.0779294702839153E-3</v>
      </c>
      <c r="AE42" s="442">
        <v>2.7693929435747261E-4</v>
      </c>
      <c r="AF42" s="442">
        <v>3.1321800902725074E-3</v>
      </c>
      <c r="AG42" s="442">
        <v>2.6249208509874648E-4</v>
      </c>
      <c r="AH42" s="442">
        <v>4.7556285504002649E-3</v>
      </c>
      <c r="AI42" s="442">
        <v>6.3909673315965913E-3</v>
      </c>
      <c r="AJ42" s="442">
        <v>2.87804049352316E-3</v>
      </c>
      <c r="AK42" s="442">
        <v>9.0919600300091892E-3</v>
      </c>
      <c r="AL42" s="442">
        <v>2.7344593197213222E-3</v>
      </c>
      <c r="AM42" s="442">
        <v>3.2277902585752284E-3</v>
      </c>
      <c r="AN42" s="442">
        <v>1.0008277859267802</v>
      </c>
      <c r="AO42" s="442">
        <v>1.5120856188047575E-3</v>
      </c>
      <c r="AP42" s="318">
        <f t="shared" si="0"/>
        <v>1.0778254104767655</v>
      </c>
    </row>
    <row r="43" spans="1:42" ht="12.5" x14ac:dyDescent="0.2">
      <c r="A43" s="287">
        <v>39</v>
      </c>
      <c r="B43" s="272" t="s">
        <v>284</v>
      </c>
      <c r="C43" s="442">
        <v>5.2495423630850978E-3</v>
      </c>
      <c r="D43" s="442">
        <v>0</v>
      </c>
      <c r="E43" s="442">
        <v>1.1048045646408156E-2</v>
      </c>
      <c r="F43" s="442">
        <v>1.9119696324731837E-2</v>
      </c>
      <c r="G43" s="442">
        <v>8.6525243363861949E-3</v>
      </c>
      <c r="H43" s="442">
        <v>4.483113763415615E-3</v>
      </c>
      <c r="I43" s="442">
        <v>4.8923979348516689E-3</v>
      </c>
      <c r="J43" s="442">
        <v>2.4479784546469199E-3</v>
      </c>
      <c r="K43" s="442">
        <v>6.8087492057653724E-4</v>
      </c>
      <c r="L43" s="442">
        <v>2.2719907539420756E-3</v>
      </c>
      <c r="M43" s="442">
        <v>1.1052355453808805E-2</v>
      </c>
      <c r="N43" s="442">
        <v>4.8952545346137941E-3</v>
      </c>
      <c r="O43" s="442">
        <v>5.9307727818571077E-3</v>
      </c>
      <c r="P43" s="442">
        <v>5.0884970496248684E-3</v>
      </c>
      <c r="Q43" s="442">
        <v>9.2909372653553358E-3</v>
      </c>
      <c r="R43" s="442">
        <v>7.4353020999368344E-3</v>
      </c>
      <c r="S43" s="442">
        <v>4.9349656517955537E-3</v>
      </c>
      <c r="T43" s="442">
        <v>2.1453576688187917E-3</v>
      </c>
      <c r="U43" s="442">
        <v>4.1705965971917131E-3</v>
      </c>
      <c r="V43" s="442">
        <v>2.8427814709589836E-3</v>
      </c>
      <c r="W43" s="442">
        <v>2.6599643101644622E-3</v>
      </c>
      <c r="X43" s="442">
        <v>4.5146372331151766E-3</v>
      </c>
      <c r="Y43" s="442">
        <v>1.690660864089566E-2</v>
      </c>
      <c r="Z43" s="442">
        <v>4.4620196078066811E-3</v>
      </c>
      <c r="AA43" s="442">
        <v>1.2534467205885956E-2</v>
      </c>
      <c r="AB43" s="442">
        <v>2.6613171844733354E-2</v>
      </c>
      <c r="AC43" s="442">
        <v>9.8678060940173232E-3</v>
      </c>
      <c r="AD43" s="442">
        <v>9.1914297375502614E-3</v>
      </c>
      <c r="AE43" s="442">
        <v>1.1853272972276695E-3</v>
      </c>
      <c r="AF43" s="442">
        <v>1.3966883985963498E-2</v>
      </c>
      <c r="AG43" s="442">
        <v>1.8874968304680823E-3</v>
      </c>
      <c r="AH43" s="442">
        <v>5.0459207365970635E-3</v>
      </c>
      <c r="AI43" s="442">
        <v>1.5207111625167774E-2</v>
      </c>
      <c r="AJ43" s="442">
        <v>5.0437150994704725E-3</v>
      </c>
      <c r="AK43" s="442">
        <v>9.5040923320585599E-3</v>
      </c>
      <c r="AL43" s="442">
        <v>4.9676283262406473E-3</v>
      </c>
      <c r="AM43" s="442">
        <v>5.2469388347991036E-3</v>
      </c>
      <c r="AN43" s="442">
        <v>5.1065897318504786E-3</v>
      </c>
      <c r="AO43" s="442">
        <v>1.0021019187593763</v>
      </c>
      <c r="AP43" s="318">
        <f t="shared" si="0"/>
        <v>0.2705447945460181</v>
      </c>
    </row>
    <row r="44" spans="1:42" ht="12.5" x14ac:dyDescent="0.2">
      <c r="A44" s="319">
        <v>40</v>
      </c>
      <c r="B44" s="320" t="s">
        <v>43</v>
      </c>
      <c r="C44" s="321">
        <f t="shared" ref="C44:AO44" si="1">SUM(C5:C42)</f>
        <v>1.2384092797881785</v>
      </c>
      <c r="D44" s="322">
        <f t="shared" si="1"/>
        <v>1.0080375083724047</v>
      </c>
      <c r="E44" s="322">
        <f t="shared" si="1"/>
        <v>1.1130362600712287</v>
      </c>
      <c r="F44" s="322">
        <f t="shared" si="1"/>
        <v>1.1506325044266525</v>
      </c>
      <c r="G44" s="322">
        <f t="shared" si="1"/>
        <v>1.3141387908099711</v>
      </c>
      <c r="H44" s="322">
        <f t="shared" si="1"/>
        <v>1.1115421276789808</v>
      </c>
      <c r="I44" s="322">
        <f t="shared" si="1"/>
        <v>1.155838646158603</v>
      </c>
      <c r="J44" s="322">
        <f t="shared" si="1"/>
        <v>1.1065152915420102</v>
      </c>
      <c r="K44" s="322">
        <f t="shared" si="1"/>
        <v>1.0312438927707497</v>
      </c>
      <c r="L44" s="322">
        <f t="shared" si="1"/>
        <v>1.1244509917575511</v>
      </c>
      <c r="M44" s="322">
        <f t="shared" si="1"/>
        <v>1.2539694578518523</v>
      </c>
      <c r="N44" s="322">
        <f t="shared" si="1"/>
        <v>1.2788989789827927</v>
      </c>
      <c r="O44" s="322">
        <f t="shared" si="1"/>
        <v>1.1240523588572353</v>
      </c>
      <c r="P44" s="322">
        <f t="shared" si="1"/>
        <v>1.1789924862829042</v>
      </c>
      <c r="Q44" s="322">
        <f t="shared" si="1"/>
        <v>1.1422821220919646</v>
      </c>
      <c r="R44" s="322">
        <f t="shared" si="1"/>
        <v>1.1212631452479469</v>
      </c>
      <c r="S44" s="322">
        <f t="shared" si="1"/>
        <v>1.1382097500062647</v>
      </c>
      <c r="T44" s="322">
        <f t="shared" si="1"/>
        <v>1.1564137420752618</v>
      </c>
      <c r="U44" s="322">
        <f t="shared" si="1"/>
        <v>1.1947404104869381</v>
      </c>
      <c r="V44" s="322">
        <f t="shared" si="1"/>
        <v>1.1066776016170889</v>
      </c>
      <c r="W44" s="322">
        <f t="shared" si="1"/>
        <v>1.1309220224764991</v>
      </c>
      <c r="X44" s="322">
        <f t="shared" si="1"/>
        <v>1.1836448716988401</v>
      </c>
      <c r="Y44" s="322">
        <f t="shared" si="1"/>
        <v>1.1972833683102311</v>
      </c>
      <c r="Z44" s="322">
        <f t="shared" si="1"/>
        <v>1.2038123241747805</v>
      </c>
      <c r="AA44" s="322">
        <f t="shared" si="1"/>
        <v>1.290843009337906</v>
      </c>
      <c r="AB44" s="322">
        <f t="shared" si="1"/>
        <v>1.1715849531369273</v>
      </c>
      <c r="AC44" s="322">
        <f t="shared" si="1"/>
        <v>1.1169893150362162</v>
      </c>
      <c r="AD44" s="322">
        <f t="shared" si="1"/>
        <v>1.1191746559169682</v>
      </c>
      <c r="AE44" s="322">
        <f t="shared" si="1"/>
        <v>1.0619417873278212</v>
      </c>
      <c r="AF44" s="322">
        <f t="shared" si="1"/>
        <v>1.0978145439767868</v>
      </c>
      <c r="AG44" s="322">
        <f t="shared" si="1"/>
        <v>1.1270420193913051</v>
      </c>
      <c r="AH44" s="322">
        <f t="shared" si="1"/>
        <v>1.1217755205338926</v>
      </c>
      <c r="AI44" s="322">
        <f t="shared" si="1"/>
        <v>1.1257719803679456</v>
      </c>
      <c r="AJ44" s="322">
        <f t="shared" si="1"/>
        <v>1.1133518429587088</v>
      </c>
      <c r="AK44" s="322">
        <f t="shared" si="1"/>
        <v>1.1440446914715876</v>
      </c>
      <c r="AL44" s="322">
        <f t="shared" si="1"/>
        <v>1.0953288209358145</v>
      </c>
      <c r="AM44" s="322">
        <f t="shared" si="1"/>
        <v>1.1796374830731251</v>
      </c>
      <c r="AN44" s="322">
        <f t="shared" si="1"/>
        <v>1.4248471649592154</v>
      </c>
      <c r="AO44" s="322">
        <f t="shared" si="1"/>
        <v>0.3471077124353496</v>
      </c>
      <c r="AP44" s="323">
        <f t="shared" si="0"/>
        <v>43.955155721961148</v>
      </c>
    </row>
    <row r="45" spans="1:42" ht="13" x14ac:dyDescent="0.2">
      <c r="A45" s="56" t="s">
        <v>486</v>
      </c>
    </row>
    <row r="61" spans="3:41" x14ac:dyDescent="0.2">
      <c r="C61" s="324"/>
      <c r="D61" s="324"/>
      <c r="E61" s="324"/>
      <c r="F61" s="324"/>
      <c r="G61" s="324"/>
      <c r="H61" s="324"/>
      <c r="I61" s="324"/>
      <c r="J61" s="324"/>
      <c r="K61" s="324"/>
      <c r="L61" s="324"/>
      <c r="M61" s="324"/>
      <c r="N61" s="324"/>
      <c r="O61" s="324"/>
      <c r="P61" s="324"/>
      <c r="Q61" s="324"/>
      <c r="R61" s="324"/>
      <c r="S61" s="324"/>
      <c r="T61" s="324"/>
      <c r="U61" s="324"/>
      <c r="V61" s="324"/>
      <c r="W61" s="324"/>
      <c r="X61" s="324"/>
      <c r="Y61" s="324"/>
      <c r="Z61" s="324"/>
      <c r="AA61" s="324"/>
      <c r="AB61" s="324"/>
      <c r="AC61" s="324"/>
      <c r="AD61" s="324"/>
      <c r="AE61" s="324"/>
      <c r="AF61" s="324"/>
      <c r="AG61" s="324"/>
      <c r="AH61" s="324"/>
      <c r="AI61" s="324"/>
      <c r="AJ61" s="324"/>
      <c r="AK61" s="324"/>
      <c r="AL61" s="324"/>
      <c r="AM61" s="324"/>
      <c r="AN61" s="324"/>
      <c r="AO61" s="324"/>
    </row>
    <row r="62" spans="3:41" x14ac:dyDescent="0.2">
      <c r="C62" s="324"/>
      <c r="D62" s="324"/>
      <c r="E62" s="324"/>
      <c r="F62" s="324"/>
      <c r="G62" s="324"/>
      <c r="H62" s="324"/>
      <c r="I62" s="324"/>
      <c r="J62" s="324"/>
      <c r="K62" s="324"/>
      <c r="L62" s="324"/>
      <c r="M62" s="324"/>
      <c r="N62" s="324"/>
      <c r="O62" s="324"/>
      <c r="P62" s="324"/>
      <c r="Q62" s="324"/>
      <c r="R62" s="324"/>
      <c r="S62" s="324"/>
      <c r="T62" s="324"/>
      <c r="U62" s="324"/>
      <c r="V62" s="324"/>
      <c r="W62" s="324"/>
      <c r="X62" s="324"/>
      <c r="Y62" s="324"/>
      <c r="Z62" s="324"/>
      <c r="AA62" s="324"/>
      <c r="AB62" s="324"/>
      <c r="AC62" s="324"/>
      <c r="AD62" s="324"/>
      <c r="AE62" s="324"/>
      <c r="AF62" s="324"/>
      <c r="AG62" s="324"/>
      <c r="AH62" s="324"/>
      <c r="AI62" s="324"/>
      <c r="AJ62" s="324"/>
      <c r="AK62" s="324"/>
      <c r="AL62" s="324"/>
      <c r="AM62" s="324"/>
      <c r="AN62" s="324"/>
      <c r="AO62" s="324"/>
    </row>
    <row r="63" spans="3:41" x14ac:dyDescent="0.2">
      <c r="C63" s="324"/>
      <c r="D63" s="324"/>
      <c r="E63" s="324"/>
      <c r="F63" s="324"/>
      <c r="G63" s="324"/>
      <c r="H63" s="324"/>
      <c r="I63" s="324"/>
      <c r="J63" s="324"/>
      <c r="K63" s="324"/>
      <c r="L63" s="324"/>
      <c r="M63" s="324"/>
      <c r="N63" s="324"/>
      <c r="O63" s="324"/>
      <c r="P63" s="324"/>
      <c r="Q63" s="324"/>
      <c r="R63" s="324"/>
      <c r="S63" s="324"/>
      <c r="T63" s="324"/>
      <c r="U63" s="324"/>
      <c r="V63" s="324"/>
      <c r="W63" s="324"/>
      <c r="X63" s="324"/>
      <c r="Y63" s="324"/>
      <c r="Z63" s="324"/>
      <c r="AA63" s="324"/>
      <c r="AB63" s="324"/>
      <c r="AC63" s="324"/>
      <c r="AD63" s="324"/>
      <c r="AE63" s="324"/>
      <c r="AF63" s="324"/>
      <c r="AG63" s="324"/>
      <c r="AH63" s="324"/>
      <c r="AI63" s="324"/>
      <c r="AJ63" s="324"/>
      <c r="AK63" s="324"/>
      <c r="AL63" s="324"/>
      <c r="AM63" s="324"/>
      <c r="AN63" s="324"/>
      <c r="AO63" s="324"/>
    </row>
    <row r="64" spans="3:41" x14ac:dyDescent="0.2">
      <c r="C64" s="324"/>
      <c r="D64" s="324"/>
      <c r="E64" s="324"/>
      <c r="F64" s="324"/>
      <c r="G64" s="324"/>
      <c r="H64" s="324"/>
      <c r="I64" s="324"/>
      <c r="J64" s="324"/>
      <c r="K64" s="324"/>
      <c r="L64" s="324"/>
      <c r="M64" s="324"/>
      <c r="N64" s="324"/>
      <c r="O64" s="324"/>
      <c r="P64" s="324"/>
      <c r="Q64" s="324"/>
      <c r="R64" s="324"/>
      <c r="S64" s="324"/>
      <c r="T64" s="324"/>
      <c r="U64" s="324"/>
      <c r="V64" s="324"/>
      <c r="W64" s="324"/>
      <c r="X64" s="324"/>
      <c r="Y64" s="324"/>
      <c r="Z64" s="324"/>
      <c r="AA64" s="324"/>
      <c r="AB64" s="324"/>
      <c r="AC64" s="324"/>
      <c r="AD64" s="324"/>
      <c r="AE64" s="324"/>
      <c r="AF64" s="324"/>
      <c r="AG64" s="324"/>
      <c r="AH64" s="324"/>
      <c r="AI64" s="324"/>
      <c r="AJ64" s="324"/>
      <c r="AK64" s="324"/>
      <c r="AL64" s="324"/>
      <c r="AM64" s="324"/>
      <c r="AN64" s="324"/>
      <c r="AO64" s="324"/>
    </row>
    <row r="65" spans="3:41" x14ac:dyDescent="0.2">
      <c r="C65" s="324"/>
      <c r="D65" s="324"/>
      <c r="E65" s="324"/>
      <c r="F65" s="324"/>
      <c r="G65" s="324"/>
      <c r="H65" s="324"/>
      <c r="I65" s="324"/>
      <c r="J65" s="324"/>
      <c r="K65" s="324"/>
      <c r="L65" s="324"/>
      <c r="M65" s="324"/>
      <c r="N65" s="324"/>
      <c r="O65" s="324"/>
      <c r="P65" s="324"/>
      <c r="Q65" s="324"/>
      <c r="R65" s="324"/>
      <c r="S65" s="324"/>
      <c r="T65" s="324"/>
      <c r="U65" s="324"/>
      <c r="V65" s="324"/>
      <c r="W65" s="324"/>
      <c r="X65" s="324"/>
      <c r="Y65" s="324"/>
      <c r="Z65" s="324"/>
      <c r="AA65" s="324"/>
      <c r="AB65" s="324"/>
      <c r="AC65" s="324"/>
      <c r="AD65" s="324"/>
      <c r="AE65" s="324"/>
      <c r="AF65" s="324"/>
      <c r="AG65" s="324"/>
      <c r="AH65" s="324"/>
      <c r="AI65" s="324"/>
      <c r="AJ65" s="324"/>
      <c r="AK65" s="324"/>
      <c r="AL65" s="324"/>
      <c r="AM65" s="324"/>
      <c r="AN65" s="324"/>
      <c r="AO65" s="324"/>
    </row>
    <row r="66" spans="3:41" x14ac:dyDescent="0.2">
      <c r="C66" s="324"/>
      <c r="D66" s="324"/>
      <c r="E66" s="324"/>
      <c r="F66" s="324"/>
      <c r="G66" s="324"/>
      <c r="H66" s="324"/>
      <c r="I66" s="324"/>
      <c r="J66" s="324"/>
      <c r="K66" s="324"/>
      <c r="L66" s="324"/>
      <c r="M66" s="324"/>
      <c r="N66" s="324"/>
      <c r="O66" s="324"/>
      <c r="P66" s="324"/>
      <c r="Q66" s="324"/>
      <c r="R66" s="324"/>
      <c r="S66" s="324"/>
      <c r="T66" s="324"/>
      <c r="U66" s="324"/>
      <c r="V66" s="324"/>
      <c r="W66" s="324"/>
      <c r="X66" s="324"/>
      <c r="Y66" s="324"/>
      <c r="Z66" s="324"/>
      <c r="AA66" s="324"/>
      <c r="AB66" s="324"/>
      <c r="AC66" s="324"/>
      <c r="AD66" s="324"/>
      <c r="AE66" s="324"/>
      <c r="AF66" s="324"/>
      <c r="AG66" s="324"/>
      <c r="AH66" s="324"/>
      <c r="AI66" s="324"/>
      <c r="AJ66" s="324"/>
      <c r="AK66" s="324"/>
      <c r="AL66" s="324"/>
      <c r="AM66" s="324"/>
      <c r="AN66" s="324"/>
      <c r="AO66" s="324"/>
    </row>
    <row r="67" spans="3:41" x14ac:dyDescent="0.2">
      <c r="C67" s="324"/>
      <c r="D67" s="324"/>
      <c r="E67" s="324"/>
      <c r="F67" s="324"/>
      <c r="G67" s="324"/>
      <c r="H67" s="324"/>
      <c r="I67" s="324"/>
      <c r="J67" s="324"/>
      <c r="K67" s="324"/>
      <c r="L67" s="324"/>
      <c r="M67" s="324"/>
      <c r="N67" s="324"/>
      <c r="O67" s="324"/>
      <c r="P67" s="324"/>
      <c r="Q67" s="324"/>
      <c r="R67" s="324"/>
      <c r="S67" s="324"/>
      <c r="T67" s="324"/>
      <c r="U67" s="324"/>
      <c r="V67" s="324"/>
      <c r="W67" s="324"/>
      <c r="X67" s="324"/>
      <c r="Y67" s="324"/>
      <c r="Z67" s="324"/>
      <c r="AA67" s="324"/>
      <c r="AB67" s="324"/>
      <c r="AC67" s="324"/>
      <c r="AD67" s="324"/>
      <c r="AE67" s="324"/>
      <c r="AF67" s="324"/>
      <c r="AG67" s="324"/>
      <c r="AH67" s="324"/>
      <c r="AI67" s="324"/>
      <c r="AJ67" s="324"/>
      <c r="AK67" s="324"/>
      <c r="AL67" s="324"/>
      <c r="AM67" s="324"/>
      <c r="AN67" s="324"/>
      <c r="AO67" s="324"/>
    </row>
    <row r="68" spans="3:41" x14ac:dyDescent="0.2">
      <c r="C68" s="324"/>
      <c r="D68" s="324"/>
      <c r="E68" s="324"/>
      <c r="F68" s="324"/>
      <c r="G68" s="324"/>
      <c r="H68" s="324"/>
      <c r="I68" s="324"/>
      <c r="J68" s="324"/>
      <c r="K68" s="324"/>
      <c r="L68" s="324"/>
      <c r="M68" s="324"/>
      <c r="N68" s="324"/>
      <c r="O68" s="324"/>
      <c r="P68" s="324"/>
      <c r="Q68" s="324"/>
      <c r="R68" s="324"/>
      <c r="S68" s="324"/>
      <c r="T68" s="324"/>
      <c r="U68" s="324"/>
      <c r="V68" s="324"/>
      <c r="W68" s="324"/>
      <c r="X68" s="324"/>
      <c r="Y68" s="324"/>
      <c r="Z68" s="324"/>
      <c r="AA68" s="324"/>
      <c r="AB68" s="324"/>
      <c r="AC68" s="324"/>
      <c r="AD68" s="324"/>
      <c r="AE68" s="324"/>
      <c r="AF68" s="324"/>
      <c r="AG68" s="324"/>
      <c r="AH68" s="324"/>
      <c r="AI68" s="324"/>
      <c r="AJ68" s="324"/>
      <c r="AK68" s="324"/>
      <c r="AL68" s="324"/>
      <c r="AM68" s="324"/>
      <c r="AN68" s="324"/>
      <c r="AO68" s="324"/>
    </row>
    <row r="69" spans="3:41" x14ac:dyDescent="0.2">
      <c r="C69" s="324"/>
      <c r="D69" s="324"/>
      <c r="E69" s="324"/>
      <c r="F69" s="324"/>
      <c r="G69" s="324"/>
      <c r="H69" s="324"/>
      <c r="I69" s="324"/>
      <c r="J69" s="324"/>
      <c r="K69" s="324"/>
      <c r="L69" s="324"/>
      <c r="M69" s="324"/>
      <c r="N69" s="324"/>
      <c r="O69" s="324"/>
      <c r="P69" s="324"/>
      <c r="Q69" s="324"/>
      <c r="R69" s="324"/>
      <c r="S69" s="324"/>
      <c r="T69" s="324"/>
      <c r="U69" s="324"/>
      <c r="V69" s="324"/>
      <c r="W69" s="324"/>
      <c r="X69" s="324"/>
      <c r="Y69" s="324"/>
      <c r="Z69" s="324"/>
      <c r="AA69" s="324"/>
      <c r="AB69" s="324"/>
      <c r="AC69" s="324"/>
      <c r="AD69" s="324"/>
      <c r="AE69" s="324"/>
      <c r="AF69" s="324"/>
      <c r="AG69" s="324"/>
      <c r="AH69" s="324"/>
      <c r="AI69" s="324"/>
      <c r="AJ69" s="324"/>
      <c r="AK69" s="324"/>
      <c r="AL69" s="324"/>
      <c r="AM69" s="324"/>
      <c r="AN69" s="324"/>
      <c r="AO69" s="324"/>
    </row>
    <row r="70" spans="3:41" x14ac:dyDescent="0.2">
      <c r="C70" s="324"/>
      <c r="D70" s="324"/>
      <c r="E70" s="324"/>
      <c r="F70" s="324"/>
      <c r="G70" s="324"/>
      <c r="H70" s="324"/>
      <c r="I70" s="324"/>
      <c r="J70" s="324"/>
      <c r="K70" s="324"/>
      <c r="L70" s="324"/>
      <c r="M70" s="324"/>
      <c r="N70" s="324"/>
      <c r="O70" s="324"/>
      <c r="P70" s="324"/>
      <c r="Q70" s="324"/>
      <c r="R70" s="324"/>
      <c r="S70" s="324"/>
      <c r="T70" s="324"/>
      <c r="U70" s="324"/>
      <c r="V70" s="324"/>
      <c r="W70" s="324"/>
      <c r="X70" s="324"/>
      <c r="Y70" s="324"/>
      <c r="Z70" s="324"/>
      <c r="AA70" s="324"/>
      <c r="AB70" s="324"/>
      <c r="AC70" s="324"/>
      <c r="AD70" s="324"/>
      <c r="AE70" s="324"/>
      <c r="AF70" s="324"/>
      <c r="AG70" s="324"/>
      <c r="AH70" s="324"/>
      <c r="AI70" s="324"/>
      <c r="AJ70" s="324"/>
      <c r="AK70" s="324"/>
      <c r="AL70" s="324"/>
      <c r="AM70" s="324"/>
      <c r="AN70" s="324"/>
      <c r="AO70" s="324"/>
    </row>
    <row r="71" spans="3:41" x14ac:dyDescent="0.2">
      <c r="C71" s="324"/>
      <c r="D71" s="324"/>
      <c r="E71" s="324"/>
      <c r="F71" s="324"/>
      <c r="G71" s="324"/>
      <c r="H71" s="324"/>
      <c r="I71" s="324"/>
      <c r="J71" s="324"/>
      <c r="K71" s="324"/>
      <c r="L71" s="324"/>
      <c r="M71" s="324"/>
      <c r="N71" s="324"/>
      <c r="O71" s="324"/>
      <c r="P71" s="324"/>
      <c r="Q71" s="324"/>
      <c r="R71" s="324"/>
      <c r="S71" s="324"/>
      <c r="T71" s="324"/>
      <c r="U71" s="324"/>
      <c r="V71" s="324"/>
      <c r="W71" s="324"/>
      <c r="X71" s="324"/>
      <c r="Y71" s="324"/>
      <c r="Z71" s="324"/>
      <c r="AA71" s="324"/>
      <c r="AB71" s="324"/>
      <c r="AC71" s="324"/>
      <c r="AD71" s="324"/>
      <c r="AE71" s="324"/>
      <c r="AF71" s="324"/>
      <c r="AG71" s="324"/>
      <c r="AH71" s="324"/>
      <c r="AI71" s="324"/>
      <c r="AJ71" s="324"/>
      <c r="AK71" s="324"/>
      <c r="AL71" s="324"/>
      <c r="AM71" s="324"/>
      <c r="AN71" s="324"/>
      <c r="AO71" s="324"/>
    </row>
    <row r="72" spans="3:41" x14ac:dyDescent="0.2">
      <c r="C72" s="324"/>
      <c r="D72" s="324"/>
      <c r="E72" s="324"/>
      <c r="F72" s="324"/>
      <c r="G72" s="324"/>
      <c r="H72" s="324"/>
      <c r="I72" s="324"/>
      <c r="J72" s="324"/>
      <c r="K72" s="324"/>
      <c r="L72" s="324"/>
      <c r="M72" s="324"/>
      <c r="N72" s="324"/>
      <c r="O72" s="324"/>
      <c r="P72" s="324"/>
      <c r="Q72" s="324"/>
      <c r="R72" s="324"/>
      <c r="S72" s="324"/>
      <c r="T72" s="324"/>
      <c r="U72" s="324"/>
      <c r="V72" s="324"/>
      <c r="W72" s="324"/>
      <c r="X72" s="324"/>
      <c r="Y72" s="324"/>
      <c r="Z72" s="324"/>
      <c r="AA72" s="324"/>
      <c r="AB72" s="324"/>
      <c r="AC72" s="324"/>
      <c r="AD72" s="324"/>
      <c r="AE72" s="324"/>
      <c r="AF72" s="324"/>
      <c r="AG72" s="324"/>
      <c r="AH72" s="324"/>
      <c r="AI72" s="324"/>
      <c r="AJ72" s="324"/>
      <c r="AK72" s="324"/>
      <c r="AL72" s="324"/>
      <c r="AM72" s="324"/>
      <c r="AN72" s="324"/>
      <c r="AO72" s="324"/>
    </row>
    <row r="73" spans="3:41" x14ac:dyDescent="0.2">
      <c r="C73" s="324"/>
      <c r="D73" s="324"/>
      <c r="E73" s="324"/>
      <c r="F73" s="324"/>
      <c r="G73" s="324"/>
      <c r="H73" s="324"/>
      <c r="I73" s="324"/>
      <c r="J73" s="324"/>
      <c r="K73" s="324"/>
      <c r="L73" s="324"/>
      <c r="M73" s="324"/>
      <c r="N73" s="324"/>
      <c r="O73" s="324"/>
      <c r="P73" s="324"/>
      <c r="Q73" s="324"/>
      <c r="R73" s="324"/>
      <c r="S73" s="324"/>
      <c r="T73" s="324"/>
      <c r="U73" s="324"/>
      <c r="V73" s="324"/>
      <c r="W73" s="324"/>
      <c r="X73" s="324"/>
      <c r="Y73" s="324"/>
      <c r="Z73" s="324"/>
      <c r="AA73" s="324"/>
      <c r="AB73" s="324"/>
      <c r="AC73" s="324"/>
      <c r="AD73" s="324"/>
      <c r="AE73" s="324"/>
      <c r="AF73" s="324"/>
      <c r="AG73" s="324"/>
      <c r="AH73" s="324"/>
      <c r="AI73" s="324"/>
      <c r="AJ73" s="324"/>
      <c r="AK73" s="324"/>
      <c r="AL73" s="324"/>
      <c r="AM73" s="324"/>
      <c r="AN73" s="324"/>
      <c r="AO73" s="324"/>
    </row>
    <row r="74" spans="3:41" x14ac:dyDescent="0.2">
      <c r="C74" s="324"/>
      <c r="D74" s="324"/>
      <c r="E74" s="324"/>
      <c r="F74" s="324"/>
      <c r="G74" s="324"/>
      <c r="H74" s="324"/>
      <c r="I74" s="324"/>
      <c r="J74" s="324"/>
      <c r="K74" s="324"/>
      <c r="L74" s="324"/>
      <c r="M74" s="324"/>
      <c r="N74" s="324"/>
      <c r="O74" s="324"/>
      <c r="P74" s="324"/>
      <c r="Q74" s="324"/>
      <c r="R74" s="324"/>
      <c r="S74" s="324"/>
      <c r="T74" s="324"/>
      <c r="U74" s="324"/>
      <c r="V74" s="324"/>
      <c r="W74" s="324"/>
      <c r="X74" s="324"/>
      <c r="Y74" s="324"/>
      <c r="Z74" s="324"/>
      <c r="AA74" s="324"/>
      <c r="AB74" s="324"/>
      <c r="AC74" s="324"/>
      <c r="AD74" s="324"/>
      <c r="AE74" s="324"/>
      <c r="AF74" s="324"/>
      <c r="AG74" s="324"/>
      <c r="AH74" s="324"/>
      <c r="AI74" s="324"/>
      <c r="AJ74" s="324"/>
      <c r="AK74" s="324"/>
      <c r="AL74" s="324"/>
      <c r="AM74" s="324"/>
      <c r="AN74" s="324"/>
      <c r="AO74" s="324"/>
    </row>
    <row r="75" spans="3:41" x14ac:dyDescent="0.2">
      <c r="C75" s="324"/>
      <c r="D75" s="324"/>
      <c r="E75" s="324"/>
      <c r="F75" s="324"/>
      <c r="G75" s="324"/>
      <c r="H75" s="324"/>
      <c r="I75" s="324"/>
      <c r="J75" s="324"/>
      <c r="K75" s="324"/>
      <c r="L75" s="324"/>
      <c r="M75" s="324"/>
      <c r="N75" s="324"/>
      <c r="O75" s="324"/>
      <c r="P75" s="324"/>
      <c r="Q75" s="324"/>
      <c r="R75" s="324"/>
      <c r="S75" s="324"/>
      <c r="T75" s="324"/>
      <c r="U75" s="324"/>
      <c r="V75" s="324"/>
      <c r="W75" s="324"/>
      <c r="X75" s="324"/>
      <c r="Y75" s="324"/>
      <c r="Z75" s="324"/>
      <c r="AA75" s="324"/>
      <c r="AB75" s="324"/>
      <c r="AC75" s="324"/>
      <c r="AD75" s="324"/>
      <c r="AE75" s="324"/>
      <c r="AF75" s="324"/>
      <c r="AG75" s="324"/>
      <c r="AH75" s="324"/>
      <c r="AI75" s="324"/>
      <c r="AJ75" s="324"/>
      <c r="AK75" s="324"/>
      <c r="AL75" s="324"/>
      <c r="AM75" s="324"/>
      <c r="AN75" s="324"/>
      <c r="AO75" s="324"/>
    </row>
    <row r="76" spans="3:41" x14ac:dyDescent="0.2">
      <c r="C76" s="324"/>
      <c r="D76" s="324"/>
      <c r="E76" s="324"/>
      <c r="F76" s="324"/>
      <c r="G76" s="324"/>
      <c r="H76" s="324"/>
      <c r="I76" s="324"/>
      <c r="J76" s="324"/>
      <c r="K76" s="324"/>
      <c r="L76" s="324"/>
      <c r="M76" s="324"/>
      <c r="N76" s="324"/>
      <c r="O76" s="324"/>
      <c r="P76" s="324"/>
      <c r="Q76" s="324"/>
      <c r="R76" s="324"/>
      <c r="S76" s="324"/>
      <c r="T76" s="324"/>
      <c r="U76" s="324"/>
      <c r="V76" s="324"/>
      <c r="W76" s="324"/>
      <c r="X76" s="324"/>
      <c r="Y76" s="324"/>
      <c r="Z76" s="324"/>
      <c r="AA76" s="324"/>
      <c r="AB76" s="324"/>
      <c r="AC76" s="324"/>
      <c r="AD76" s="324"/>
      <c r="AE76" s="324"/>
      <c r="AF76" s="324"/>
      <c r="AG76" s="324"/>
      <c r="AH76" s="324"/>
      <c r="AI76" s="324"/>
      <c r="AJ76" s="324"/>
      <c r="AK76" s="324"/>
      <c r="AL76" s="324"/>
      <c r="AM76" s="324"/>
      <c r="AN76" s="324"/>
      <c r="AO76" s="324"/>
    </row>
    <row r="77" spans="3:41" x14ac:dyDescent="0.2">
      <c r="C77" s="324"/>
      <c r="D77" s="324"/>
      <c r="E77" s="324"/>
      <c r="F77" s="324"/>
      <c r="G77" s="324"/>
      <c r="H77" s="324"/>
      <c r="I77" s="324"/>
      <c r="J77" s="324"/>
      <c r="K77" s="324"/>
      <c r="L77" s="324"/>
      <c r="M77" s="324"/>
      <c r="N77" s="324"/>
      <c r="O77" s="324"/>
      <c r="P77" s="324"/>
      <c r="Q77" s="324"/>
      <c r="R77" s="324"/>
      <c r="S77" s="324"/>
      <c r="T77" s="324"/>
      <c r="U77" s="324"/>
      <c r="V77" s="324"/>
      <c r="W77" s="324"/>
      <c r="X77" s="324"/>
      <c r="Y77" s="324"/>
      <c r="Z77" s="324"/>
      <c r="AA77" s="324"/>
      <c r="AB77" s="324"/>
      <c r="AC77" s="324"/>
      <c r="AD77" s="324"/>
      <c r="AE77" s="324"/>
      <c r="AF77" s="324"/>
      <c r="AG77" s="324"/>
      <c r="AH77" s="324"/>
      <c r="AI77" s="324"/>
      <c r="AJ77" s="324"/>
      <c r="AK77" s="324"/>
      <c r="AL77" s="324"/>
      <c r="AM77" s="324"/>
      <c r="AN77" s="324"/>
      <c r="AO77" s="324"/>
    </row>
    <row r="78" spans="3:41" x14ac:dyDescent="0.2">
      <c r="C78" s="324"/>
      <c r="D78" s="324"/>
      <c r="E78" s="324"/>
      <c r="F78" s="324"/>
      <c r="G78" s="324"/>
      <c r="H78" s="324"/>
      <c r="I78" s="324"/>
      <c r="J78" s="324"/>
      <c r="K78" s="324"/>
      <c r="L78" s="324"/>
      <c r="M78" s="324"/>
      <c r="N78" s="324"/>
      <c r="O78" s="324"/>
      <c r="P78" s="324"/>
      <c r="Q78" s="324"/>
      <c r="R78" s="324"/>
      <c r="S78" s="324"/>
      <c r="T78" s="324"/>
      <c r="U78" s="324"/>
      <c r="V78" s="324"/>
      <c r="W78" s="324"/>
      <c r="X78" s="324"/>
      <c r="Y78" s="324"/>
      <c r="Z78" s="324"/>
      <c r="AA78" s="324"/>
      <c r="AB78" s="324"/>
      <c r="AC78" s="324"/>
      <c r="AD78" s="324"/>
      <c r="AE78" s="324"/>
      <c r="AF78" s="324"/>
      <c r="AG78" s="324"/>
      <c r="AH78" s="324"/>
      <c r="AI78" s="324"/>
      <c r="AJ78" s="324"/>
      <c r="AK78" s="324"/>
      <c r="AL78" s="324"/>
      <c r="AM78" s="324"/>
      <c r="AN78" s="324"/>
      <c r="AO78" s="324"/>
    </row>
    <row r="79" spans="3:41" x14ac:dyDescent="0.2">
      <c r="C79" s="324"/>
      <c r="D79" s="324"/>
      <c r="E79" s="324"/>
      <c r="F79" s="324"/>
      <c r="G79" s="324"/>
      <c r="H79" s="324"/>
      <c r="I79" s="324"/>
      <c r="J79" s="324"/>
      <c r="K79" s="324"/>
      <c r="L79" s="324"/>
      <c r="M79" s="324"/>
      <c r="N79" s="324"/>
      <c r="O79" s="324"/>
      <c r="P79" s="324"/>
      <c r="Q79" s="324"/>
      <c r="R79" s="324"/>
      <c r="S79" s="324"/>
      <c r="T79" s="324"/>
      <c r="U79" s="324"/>
      <c r="V79" s="324"/>
      <c r="W79" s="324"/>
      <c r="X79" s="324"/>
      <c r="Y79" s="324"/>
      <c r="Z79" s="324"/>
      <c r="AA79" s="324"/>
      <c r="AB79" s="324"/>
      <c r="AC79" s="324"/>
      <c r="AD79" s="324"/>
      <c r="AE79" s="324"/>
      <c r="AF79" s="324"/>
      <c r="AG79" s="324"/>
      <c r="AH79" s="324"/>
      <c r="AI79" s="324"/>
      <c r="AJ79" s="324"/>
      <c r="AK79" s="324"/>
      <c r="AL79" s="324"/>
      <c r="AM79" s="324"/>
      <c r="AN79" s="324"/>
      <c r="AO79" s="324"/>
    </row>
    <row r="80" spans="3:41" x14ac:dyDescent="0.2">
      <c r="C80" s="324"/>
      <c r="D80" s="324"/>
      <c r="E80" s="324"/>
      <c r="F80" s="324"/>
      <c r="G80" s="324"/>
      <c r="H80" s="324"/>
      <c r="I80" s="324"/>
      <c r="J80" s="324"/>
      <c r="K80" s="324"/>
      <c r="L80" s="324"/>
      <c r="M80" s="324"/>
      <c r="N80" s="324"/>
      <c r="O80" s="324"/>
      <c r="P80" s="324"/>
      <c r="Q80" s="324"/>
      <c r="R80" s="324"/>
      <c r="S80" s="324"/>
      <c r="T80" s="324"/>
      <c r="U80" s="324"/>
      <c r="V80" s="324"/>
      <c r="W80" s="324"/>
      <c r="X80" s="324"/>
      <c r="Y80" s="324"/>
      <c r="Z80" s="324"/>
      <c r="AA80" s="324"/>
      <c r="AB80" s="324"/>
      <c r="AC80" s="324"/>
      <c r="AD80" s="324"/>
      <c r="AE80" s="324"/>
      <c r="AF80" s="324"/>
      <c r="AG80" s="324"/>
      <c r="AH80" s="324"/>
      <c r="AI80" s="324"/>
      <c r="AJ80" s="324"/>
      <c r="AK80" s="324"/>
      <c r="AL80" s="324"/>
      <c r="AM80" s="324"/>
      <c r="AN80" s="324"/>
      <c r="AO80" s="324"/>
    </row>
    <row r="81" spans="3:41" x14ac:dyDescent="0.2">
      <c r="C81" s="324"/>
      <c r="D81" s="324"/>
      <c r="E81" s="324"/>
      <c r="F81" s="324"/>
      <c r="G81" s="324"/>
      <c r="H81" s="324"/>
      <c r="I81" s="324"/>
      <c r="J81" s="324"/>
      <c r="K81" s="324"/>
      <c r="L81" s="324"/>
      <c r="M81" s="324"/>
      <c r="N81" s="324"/>
      <c r="O81" s="324"/>
      <c r="P81" s="324"/>
      <c r="Q81" s="324"/>
      <c r="R81" s="324"/>
      <c r="S81" s="324"/>
      <c r="T81" s="324"/>
      <c r="U81" s="324"/>
      <c r="V81" s="324"/>
      <c r="W81" s="324"/>
      <c r="X81" s="324"/>
      <c r="Y81" s="324"/>
      <c r="Z81" s="324"/>
      <c r="AA81" s="324"/>
      <c r="AB81" s="324"/>
      <c r="AC81" s="324"/>
      <c r="AD81" s="324"/>
      <c r="AE81" s="324"/>
      <c r="AF81" s="324"/>
      <c r="AG81" s="324"/>
      <c r="AH81" s="324"/>
      <c r="AI81" s="324"/>
      <c r="AJ81" s="324"/>
      <c r="AK81" s="324"/>
      <c r="AL81" s="324"/>
      <c r="AM81" s="324"/>
      <c r="AN81" s="324"/>
      <c r="AO81" s="324"/>
    </row>
    <row r="82" spans="3:41" x14ac:dyDescent="0.2">
      <c r="C82" s="324"/>
      <c r="D82" s="324"/>
      <c r="E82" s="324"/>
      <c r="F82" s="324"/>
      <c r="G82" s="324"/>
      <c r="H82" s="324"/>
      <c r="I82" s="324"/>
      <c r="J82" s="324"/>
      <c r="K82" s="324"/>
      <c r="L82" s="324"/>
      <c r="M82" s="324"/>
      <c r="N82" s="324"/>
      <c r="O82" s="324"/>
      <c r="P82" s="324"/>
      <c r="Q82" s="324"/>
      <c r="R82" s="324"/>
      <c r="S82" s="324"/>
      <c r="T82" s="324"/>
      <c r="U82" s="324"/>
      <c r="V82" s="324"/>
      <c r="W82" s="324"/>
      <c r="X82" s="324"/>
      <c r="Y82" s="324"/>
      <c r="Z82" s="324"/>
      <c r="AA82" s="324"/>
      <c r="AB82" s="324"/>
      <c r="AC82" s="324"/>
      <c r="AD82" s="324"/>
      <c r="AE82" s="324"/>
      <c r="AF82" s="324"/>
      <c r="AG82" s="324"/>
      <c r="AH82" s="324"/>
      <c r="AI82" s="324"/>
      <c r="AJ82" s="324"/>
      <c r="AK82" s="324"/>
      <c r="AL82" s="324"/>
      <c r="AM82" s="324"/>
      <c r="AN82" s="324"/>
      <c r="AO82" s="324"/>
    </row>
    <row r="83" spans="3:41" x14ac:dyDescent="0.2">
      <c r="C83" s="324"/>
      <c r="D83" s="324"/>
      <c r="E83" s="324"/>
      <c r="F83" s="324"/>
      <c r="G83" s="324"/>
      <c r="H83" s="324"/>
      <c r="I83" s="324"/>
      <c r="J83" s="324"/>
      <c r="K83" s="324"/>
      <c r="L83" s="324"/>
      <c r="M83" s="324"/>
      <c r="N83" s="324"/>
      <c r="O83" s="324"/>
      <c r="P83" s="324"/>
      <c r="Q83" s="324"/>
      <c r="R83" s="324"/>
      <c r="S83" s="324"/>
      <c r="T83" s="324"/>
      <c r="U83" s="324"/>
      <c r="V83" s="324"/>
      <c r="W83" s="324"/>
      <c r="X83" s="324"/>
      <c r="Y83" s="324"/>
      <c r="Z83" s="324"/>
      <c r="AA83" s="324"/>
      <c r="AB83" s="324"/>
      <c r="AC83" s="324"/>
      <c r="AD83" s="324"/>
      <c r="AE83" s="324"/>
      <c r="AF83" s="324"/>
      <c r="AG83" s="324"/>
      <c r="AH83" s="324"/>
      <c r="AI83" s="324"/>
      <c r="AJ83" s="324"/>
      <c r="AK83" s="324"/>
      <c r="AL83" s="324"/>
      <c r="AM83" s="324"/>
      <c r="AN83" s="324"/>
      <c r="AO83" s="324"/>
    </row>
    <row r="84" spans="3:41" x14ac:dyDescent="0.2">
      <c r="C84" s="324"/>
      <c r="D84" s="324"/>
      <c r="E84" s="324"/>
      <c r="F84" s="324"/>
      <c r="G84" s="324"/>
      <c r="H84" s="324"/>
      <c r="I84" s="324"/>
      <c r="J84" s="324"/>
      <c r="K84" s="324"/>
      <c r="L84" s="324"/>
      <c r="M84" s="324"/>
      <c r="N84" s="324"/>
      <c r="O84" s="324"/>
      <c r="P84" s="324"/>
      <c r="Q84" s="324"/>
      <c r="R84" s="324"/>
      <c r="S84" s="324"/>
      <c r="T84" s="324"/>
      <c r="U84" s="324"/>
      <c r="V84" s="324"/>
      <c r="W84" s="324"/>
      <c r="X84" s="324"/>
      <c r="Y84" s="324"/>
      <c r="Z84" s="324"/>
      <c r="AA84" s="324"/>
      <c r="AB84" s="324"/>
      <c r="AC84" s="324"/>
      <c r="AD84" s="324"/>
      <c r="AE84" s="324"/>
      <c r="AF84" s="324"/>
      <c r="AG84" s="324"/>
      <c r="AH84" s="324"/>
      <c r="AI84" s="324"/>
      <c r="AJ84" s="324"/>
      <c r="AK84" s="324"/>
      <c r="AL84" s="324"/>
      <c r="AM84" s="324"/>
      <c r="AN84" s="324"/>
      <c r="AO84" s="324"/>
    </row>
    <row r="85" spans="3:41" x14ac:dyDescent="0.2">
      <c r="C85" s="324"/>
      <c r="D85" s="324"/>
      <c r="E85" s="324"/>
      <c r="F85" s="324"/>
      <c r="G85" s="324"/>
      <c r="H85" s="324"/>
      <c r="I85" s="324"/>
      <c r="J85" s="324"/>
      <c r="K85" s="324"/>
      <c r="L85" s="324"/>
      <c r="M85" s="324"/>
      <c r="N85" s="324"/>
      <c r="O85" s="324"/>
      <c r="P85" s="324"/>
      <c r="Q85" s="324"/>
      <c r="R85" s="324"/>
      <c r="S85" s="324"/>
      <c r="T85" s="324"/>
      <c r="U85" s="324"/>
      <c r="V85" s="324"/>
      <c r="W85" s="324"/>
      <c r="X85" s="324"/>
      <c r="Y85" s="324"/>
      <c r="Z85" s="324"/>
      <c r="AA85" s="324"/>
      <c r="AB85" s="324"/>
      <c r="AC85" s="324"/>
      <c r="AD85" s="324"/>
      <c r="AE85" s="324"/>
      <c r="AF85" s="324"/>
      <c r="AG85" s="324"/>
      <c r="AH85" s="324"/>
      <c r="AI85" s="324"/>
      <c r="AJ85" s="324"/>
      <c r="AK85" s="324"/>
      <c r="AL85" s="324"/>
      <c r="AM85" s="324"/>
      <c r="AN85" s="324"/>
      <c r="AO85" s="324"/>
    </row>
    <row r="86" spans="3:41" x14ac:dyDescent="0.2">
      <c r="C86" s="324"/>
      <c r="D86" s="324"/>
      <c r="E86" s="324"/>
      <c r="F86" s="324"/>
      <c r="G86" s="324"/>
      <c r="H86" s="324"/>
      <c r="I86" s="324"/>
      <c r="J86" s="324"/>
      <c r="K86" s="324"/>
      <c r="L86" s="324"/>
      <c r="M86" s="324"/>
      <c r="N86" s="324"/>
      <c r="O86" s="324"/>
      <c r="P86" s="324"/>
      <c r="Q86" s="324"/>
      <c r="R86" s="324"/>
      <c r="S86" s="324"/>
      <c r="T86" s="324"/>
      <c r="U86" s="324"/>
      <c r="V86" s="324"/>
      <c r="W86" s="324"/>
      <c r="X86" s="324"/>
      <c r="Y86" s="324"/>
      <c r="Z86" s="324"/>
      <c r="AA86" s="324"/>
      <c r="AB86" s="324"/>
      <c r="AC86" s="324"/>
      <c r="AD86" s="324"/>
      <c r="AE86" s="324"/>
      <c r="AF86" s="324"/>
      <c r="AG86" s="324"/>
      <c r="AH86" s="324"/>
      <c r="AI86" s="324"/>
      <c r="AJ86" s="324"/>
      <c r="AK86" s="324"/>
      <c r="AL86" s="324"/>
      <c r="AM86" s="324"/>
      <c r="AN86" s="324"/>
      <c r="AO86" s="324"/>
    </row>
    <row r="87" spans="3:41" x14ac:dyDescent="0.2">
      <c r="C87" s="324"/>
      <c r="D87" s="324"/>
      <c r="E87" s="324"/>
      <c r="F87" s="324"/>
      <c r="G87" s="324"/>
      <c r="H87" s="324"/>
      <c r="I87" s="324"/>
      <c r="J87" s="324"/>
      <c r="K87" s="324"/>
      <c r="L87" s="324"/>
      <c r="M87" s="324"/>
      <c r="N87" s="324"/>
      <c r="O87" s="324"/>
      <c r="P87" s="324"/>
      <c r="Q87" s="324"/>
      <c r="R87" s="324"/>
      <c r="S87" s="324"/>
      <c r="T87" s="324"/>
      <c r="U87" s="324"/>
      <c r="V87" s="324"/>
      <c r="W87" s="324"/>
      <c r="X87" s="324"/>
      <c r="Y87" s="324"/>
      <c r="Z87" s="324"/>
      <c r="AA87" s="324"/>
      <c r="AB87" s="324"/>
      <c r="AC87" s="324"/>
      <c r="AD87" s="324"/>
      <c r="AE87" s="324"/>
      <c r="AF87" s="324"/>
      <c r="AG87" s="324"/>
      <c r="AH87" s="324"/>
      <c r="AI87" s="324"/>
      <c r="AJ87" s="324"/>
      <c r="AK87" s="324"/>
      <c r="AL87" s="324"/>
      <c r="AM87" s="324"/>
      <c r="AN87" s="324"/>
      <c r="AO87" s="324"/>
    </row>
    <row r="88" spans="3:41" x14ac:dyDescent="0.2">
      <c r="C88" s="324"/>
      <c r="D88" s="324"/>
      <c r="E88" s="324"/>
      <c r="F88" s="324"/>
      <c r="G88" s="324"/>
      <c r="H88" s="324"/>
      <c r="I88" s="324"/>
      <c r="J88" s="324"/>
      <c r="K88" s="324"/>
      <c r="L88" s="324"/>
      <c r="M88" s="324"/>
      <c r="N88" s="324"/>
      <c r="O88" s="324"/>
      <c r="P88" s="324"/>
      <c r="Q88" s="324"/>
      <c r="R88" s="324"/>
      <c r="S88" s="324"/>
      <c r="T88" s="324"/>
      <c r="U88" s="324"/>
      <c r="V88" s="324"/>
      <c r="W88" s="324"/>
      <c r="X88" s="324"/>
      <c r="Y88" s="324"/>
      <c r="Z88" s="324"/>
      <c r="AA88" s="324"/>
      <c r="AB88" s="324"/>
      <c r="AC88" s="324"/>
      <c r="AD88" s="324"/>
      <c r="AE88" s="324"/>
      <c r="AF88" s="324"/>
      <c r="AG88" s="324"/>
      <c r="AH88" s="324"/>
      <c r="AI88" s="324"/>
      <c r="AJ88" s="324"/>
      <c r="AK88" s="324"/>
      <c r="AL88" s="324"/>
      <c r="AM88" s="324"/>
      <c r="AN88" s="324"/>
      <c r="AO88" s="324"/>
    </row>
    <row r="89" spans="3:41" x14ac:dyDescent="0.2">
      <c r="C89" s="324"/>
      <c r="D89" s="324"/>
      <c r="E89" s="324"/>
      <c r="F89" s="324"/>
      <c r="G89" s="324"/>
      <c r="H89" s="324"/>
      <c r="I89" s="324"/>
      <c r="J89" s="324"/>
      <c r="K89" s="324"/>
      <c r="L89" s="324"/>
      <c r="M89" s="324"/>
      <c r="N89" s="324"/>
      <c r="O89" s="324"/>
      <c r="P89" s="324"/>
      <c r="Q89" s="324"/>
      <c r="R89" s="324"/>
      <c r="S89" s="324"/>
      <c r="T89" s="324"/>
      <c r="U89" s="324"/>
      <c r="V89" s="324"/>
      <c r="W89" s="324"/>
      <c r="X89" s="324"/>
      <c r="Y89" s="324"/>
      <c r="Z89" s="324"/>
      <c r="AA89" s="324"/>
      <c r="AB89" s="324"/>
      <c r="AC89" s="324"/>
      <c r="AD89" s="324"/>
      <c r="AE89" s="324"/>
      <c r="AF89" s="324"/>
      <c r="AG89" s="324"/>
      <c r="AH89" s="324"/>
      <c r="AI89" s="324"/>
      <c r="AJ89" s="324"/>
      <c r="AK89" s="324"/>
      <c r="AL89" s="324"/>
      <c r="AM89" s="324"/>
      <c r="AN89" s="324"/>
      <c r="AO89" s="324"/>
    </row>
    <row r="90" spans="3:41" x14ac:dyDescent="0.2">
      <c r="C90" s="324"/>
      <c r="D90" s="324"/>
      <c r="E90" s="324"/>
      <c r="F90" s="324"/>
      <c r="G90" s="324"/>
      <c r="H90" s="324"/>
      <c r="I90" s="324"/>
      <c r="J90" s="324"/>
      <c r="K90" s="324"/>
      <c r="L90" s="324"/>
      <c r="M90" s="324"/>
      <c r="N90" s="324"/>
      <c r="O90" s="324"/>
      <c r="P90" s="324"/>
      <c r="Q90" s="324"/>
      <c r="R90" s="324"/>
      <c r="S90" s="324"/>
      <c r="T90" s="324"/>
      <c r="U90" s="324"/>
      <c r="V90" s="324"/>
      <c r="W90" s="324"/>
      <c r="X90" s="324"/>
      <c r="Y90" s="324"/>
      <c r="Z90" s="324"/>
      <c r="AA90" s="324"/>
      <c r="AB90" s="324"/>
      <c r="AC90" s="324"/>
      <c r="AD90" s="324"/>
      <c r="AE90" s="324"/>
      <c r="AF90" s="324"/>
      <c r="AG90" s="324"/>
      <c r="AH90" s="324"/>
      <c r="AI90" s="324"/>
      <c r="AJ90" s="324"/>
      <c r="AK90" s="324"/>
      <c r="AL90" s="324"/>
      <c r="AM90" s="324"/>
      <c r="AN90" s="324"/>
      <c r="AO90" s="324"/>
    </row>
    <row r="91" spans="3:41" x14ac:dyDescent="0.2">
      <c r="C91" s="324"/>
      <c r="D91" s="324"/>
      <c r="E91" s="324"/>
      <c r="F91" s="324"/>
      <c r="G91" s="324"/>
      <c r="H91" s="324"/>
      <c r="I91" s="324"/>
      <c r="J91" s="324"/>
      <c r="K91" s="324"/>
      <c r="L91" s="324"/>
      <c r="M91" s="324"/>
      <c r="N91" s="324"/>
      <c r="O91" s="324"/>
      <c r="P91" s="324"/>
      <c r="Q91" s="324"/>
      <c r="R91" s="324"/>
      <c r="S91" s="324"/>
      <c r="T91" s="324"/>
      <c r="U91" s="324"/>
      <c r="V91" s="324"/>
      <c r="W91" s="324"/>
      <c r="X91" s="324"/>
      <c r="Y91" s="324"/>
      <c r="Z91" s="324"/>
      <c r="AA91" s="324"/>
      <c r="AB91" s="324"/>
      <c r="AC91" s="324"/>
      <c r="AD91" s="324"/>
      <c r="AE91" s="324"/>
      <c r="AF91" s="324"/>
      <c r="AG91" s="324"/>
      <c r="AH91" s="324"/>
      <c r="AI91" s="324"/>
      <c r="AJ91" s="324"/>
      <c r="AK91" s="324"/>
      <c r="AL91" s="324"/>
      <c r="AM91" s="324"/>
      <c r="AN91" s="324"/>
      <c r="AO91" s="324"/>
    </row>
    <row r="92" spans="3:41" x14ac:dyDescent="0.2">
      <c r="C92" s="324"/>
      <c r="D92" s="324"/>
      <c r="E92" s="324"/>
      <c r="F92" s="324"/>
      <c r="G92" s="324"/>
      <c r="H92" s="324"/>
      <c r="I92" s="324"/>
      <c r="J92" s="324"/>
      <c r="K92" s="324"/>
      <c r="L92" s="324"/>
      <c r="M92" s="324"/>
      <c r="N92" s="324"/>
      <c r="O92" s="324"/>
      <c r="P92" s="324"/>
      <c r="Q92" s="324"/>
      <c r="R92" s="324"/>
      <c r="S92" s="324"/>
      <c r="T92" s="324"/>
      <c r="U92" s="324"/>
      <c r="V92" s="324"/>
      <c r="W92" s="324"/>
      <c r="X92" s="324"/>
      <c r="Y92" s="324"/>
      <c r="Z92" s="324"/>
      <c r="AA92" s="324"/>
      <c r="AB92" s="324"/>
      <c r="AC92" s="324"/>
      <c r="AD92" s="324"/>
      <c r="AE92" s="324"/>
      <c r="AF92" s="324"/>
      <c r="AG92" s="324"/>
      <c r="AH92" s="324"/>
      <c r="AI92" s="324"/>
      <c r="AJ92" s="324"/>
      <c r="AK92" s="324"/>
      <c r="AL92" s="324"/>
      <c r="AM92" s="324"/>
      <c r="AN92" s="324"/>
      <c r="AO92" s="324"/>
    </row>
  </sheetData>
  <phoneticPr fontId="5"/>
  <pageMargins left="0.78740157480314965" right="0.59055118110236227" top="0.98425196850393704" bottom="0.98425196850393704" header="0.51181102362204722" footer="0.51181102362204722"/>
  <pageSetup paperSize="9" scale="95" orientation="landscape" verticalDpi="200"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08C01-E7E6-40A6-9BF8-35D0AF9D6623}">
  <dimension ref="A1:AS91"/>
  <sheetViews>
    <sheetView workbookViewId="0">
      <pane xSplit="2" ySplit="4" topLeftCell="C36" activePane="bottomRight" state="frozen"/>
      <selection pane="topRight" activeCell="C1" sqref="C1"/>
      <selection pane="bottomLeft" activeCell="A5" sqref="A5"/>
      <selection pane="bottomRight" activeCell="I49" sqref="I49"/>
    </sheetView>
  </sheetViews>
  <sheetFormatPr defaultRowHeight="13" x14ac:dyDescent="0.2"/>
  <cols>
    <col min="1" max="1" width="3.36328125" style="329" customWidth="1"/>
    <col min="2" max="2" width="21.36328125" style="329" customWidth="1"/>
    <col min="3" max="44" width="9.36328125" style="329" customWidth="1"/>
    <col min="45" max="233" width="9" style="329"/>
    <col min="234" max="234" width="3.36328125" style="329" customWidth="1"/>
    <col min="235" max="235" width="21.36328125" style="329" customWidth="1"/>
    <col min="236" max="237" width="0" style="329" hidden="1" customWidth="1"/>
    <col min="238" max="239" width="9.08984375" style="329" bestFit="1" customWidth="1"/>
    <col min="240" max="248" width="9" style="329"/>
    <col min="249" max="288" width="9.08984375" style="329" bestFit="1" customWidth="1"/>
    <col min="289" max="489" width="9" style="329"/>
    <col min="490" max="490" width="3.36328125" style="329" customWidth="1"/>
    <col min="491" max="491" width="21.36328125" style="329" customWidth="1"/>
    <col min="492" max="493" width="0" style="329" hidden="1" customWidth="1"/>
    <col min="494" max="495" width="9.08984375" style="329" bestFit="1" customWidth="1"/>
    <col min="496" max="504" width="9" style="329"/>
    <col min="505" max="544" width="9.08984375" style="329" bestFit="1" customWidth="1"/>
    <col min="545" max="745" width="9" style="329"/>
    <col min="746" max="746" width="3.36328125" style="329" customWidth="1"/>
    <col min="747" max="747" width="21.36328125" style="329" customWidth="1"/>
    <col min="748" max="749" width="0" style="329" hidden="1" customWidth="1"/>
    <col min="750" max="751" width="9.08984375" style="329" bestFit="1" customWidth="1"/>
    <col min="752" max="760" width="9" style="329"/>
    <col min="761" max="800" width="9.08984375" style="329" bestFit="1" customWidth="1"/>
    <col min="801" max="1001" width="9" style="329"/>
    <col min="1002" max="1002" width="3.36328125" style="329" customWidth="1"/>
    <col min="1003" max="1003" width="21.36328125" style="329" customWidth="1"/>
    <col min="1004" max="1005" width="0" style="329" hidden="1" customWidth="1"/>
    <col min="1006" max="1007" width="9.08984375" style="329" bestFit="1" customWidth="1"/>
    <col min="1008" max="1016" width="9" style="329"/>
    <col min="1017" max="1056" width="9.08984375" style="329" bestFit="1" customWidth="1"/>
    <col min="1057" max="1257" width="9" style="329"/>
    <col min="1258" max="1258" width="3.36328125" style="329" customWidth="1"/>
    <col min="1259" max="1259" width="21.36328125" style="329" customWidth="1"/>
    <col min="1260" max="1261" width="0" style="329" hidden="1" customWidth="1"/>
    <col min="1262" max="1263" width="9.08984375" style="329" bestFit="1" customWidth="1"/>
    <col min="1264" max="1272" width="9" style="329"/>
    <col min="1273" max="1312" width="9.08984375" style="329" bestFit="1" customWidth="1"/>
    <col min="1313" max="1513" width="9" style="329"/>
    <col min="1514" max="1514" width="3.36328125" style="329" customWidth="1"/>
    <col min="1515" max="1515" width="21.36328125" style="329" customWidth="1"/>
    <col min="1516" max="1517" width="0" style="329" hidden="1" customWidth="1"/>
    <col min="1518" max="1519" width="9.08984375" style="329" bestFit="1" customWidth="1"/>
    <col min="1520" max="1528" width="9" style="329"/>
    <col min="1529" max="1568" width="9.08984375" style="329" bestFit="1" customWidth="1"/>
    <col min="1569" max="1769" width="9" style="329"/>
    <col min="1770" max="1770" width="3.36328125" style="329" customWidth="1"/>
    <col min="1771" max="1771" width="21.36328125" style="329" customWidth="1"/>
    <col min="1772" max="1773" width="0" style="329" hidden="1" customWidth="1"/>
    <col min="1774" max="1775" width="9.08984375" style="329" bestFit="1" customWidth="1"/>
    <col min="1776" max="1784" width="9" style="329"/>
    <col min="1785" max="1824" width="9.08984375" style="329" bestFit="1" customWidth="1"/>
    <col min="1825" max="2025" width="9" style="329"/>
    <col min="2026" max="2026" width="3.36328125" style="329" customWidth="1"/>
    <col min="2027" max="2027" width="21.36328125" style="329" customWidth="1"/>
    <col min="2028" max="2029" width="0" style="329" hidden="1" customWidth="1"/>
    <col min="2030" max="2031" width="9.08984375" style="329" bestFit="1" customWidth="1"/>
    <col min="2032" max="2040" width="9" style="329"/>
    <col min="2041" max="2080" width="9.08984375" style="329" bestFit="1" customWidth="1"/>
    <col min="2081" max="2281" width="9" style="329"/>
    <col min="2282" max="2282" width="3.36328125" style="329" customWidth="1"/>
    <col min="2283" max="2283" width="21.36328125" style="329" customWidth="1"/>
    <col min="2284" max="2285" width="0" style="329" hidden="1" customWidth="1"/>
    <col min="2286" max="2287" width="9.08984375" style="329" bestFit="1" customWidth="1"/>
    <col min="2288" max="2296" width="9" style="329"/>
    <col min="2297" max="2336" width="9.08984375" style="329" bestFit="1" customWidth="1"/>
    <col min="2337" max="2537" width="9" style="329"/>
    <col min="2538" max="2538" width="3.36328125" style="329" customWidth="1"/>
    <col min="2539" max="2539" width="21.36328125" style="329" customWidth="1"/>
    <col min="2540" max="2541" width="0" style="329" hidden="1" customWidth="1"/>
    <col min="2542" max="2543" width="9.08984375" style="329" bestFit="1" customWidth="1"/>
    <col min="2544" max="2552" width="9" style="329"/>
    <col min="2553" max="2592" width="9.08984375" style="329" bestFit="1" customWidth="1"/>
    <col min="2593" max="2793" width="9" style="329"/>
    <col min="2794" max="2794" width="3.36328125" style="329" customWidth="1"/>
    <col min="2795" max="2795" width="21.36328125" style="329" customWidth="1"/>
    <col min="2796" max="2797" width="0" style="329" hidden="1" customWidth="1"/>
    <col min="2798" max="2799" width="9.08984375" style="329" bestFit="1" customWidth="1"/>
    <col min="2800" max="2808" width="9" style="329"/>
    <col min="2809" max="2848" width="9.08984375" style="329" bestFit="1" customWidth="1"/>
    <col min="2849" max="3049" width="9" style="329"/>
    <col min="3050" max="3050" width="3.36328125" style="329" customWidth="1"/>
    <col min="3051" max="3051" width="21.36328125" style="329" customWidth="1"/>
    <col min="3052" max="3053" width="0" style="329" hidden="1" customWidth="1"/>
    <col min="3054" max="3055" width="9.08984375" style="329" bestFit="1" customWidth="1"/>
    <col min="3056" max="3064" width="9" style="329"/>
    <col min="3065" max="3104" width="9.08984375" style="329" bestFit="1" customWidth="1"/>
    <col min="3105" max="3305" width="9" style="329"/>
    <col min="3306" max="3306" width="3.36328125" style="329" customWidth="1"/>
    <col min="3307" max="3307" width="21.36328125" style="329" customWidth="1"/>
    <col min="3308" max="3309" width="0" style="329" hidden="1" customWidth="1"/>
    <col min="3310" max="3311" width="9.08984375" style="329" bestFit="1" customWidth="1"/>
    <col min="3312" max="3320" width="9" style="329"/>
    <col min="3321" max="3360" width="9.08984375" style="329" bestFit="1" customWidth="1"/>
    <col min="3361" max="3561" width="9" style="329"/>
    <col min="3562" max="3562" width="3.36328125" style="329" customWidth="1"/>
    <col min="3563" max="3563" width="21.36328125" style="329" customWidth="1"/>
    <col min="3564" max="3565" width="0" style="329" hidden="1" customWidth="1"/>
    <col min="3566" max="3567" width="9.08984375" style="329" bestFit="1" customWidth="1"/>
    <col min="3568" max="3576" width="9" style="329"/>
    <col min="3577" max="3616" width="9.08984375" style="329" bestFit="1" customWidth="1"/>
    <col min="3617" max="3817" width="9" style="329"/>
    <col min="3818" max="3818" width="3.36328125" style="329" customWidth="1"/>
    <col min="3819" max="3819" width="21.36328125" style="329" customWidth="1"/>
    <col min="3820" max="3821" width="0" style="329" hidden="1" customWidth="1"/>
    <col min="3822" max="3823" width="9.08984375" style="329" bestFit="1" customWidth="1"/>
    <col min="3824" max="3832" width="9" style="329"/>
    <col min="3833" max="3872" width="9.08984375" style="329" bestFit="1" customWidth="1"/>
    <col min="3873" max="4073" width="9" style="329"/>
    <col min="4074" max="4074" width="3.36328125" style="329" customWidth="1"/>
    <col min="4075" max="4075" width="21.36328125" style="329" customWidth="1"/>
    <col min="4076" max="4077" width="0" style="329" hidden="1" customWidth="1"/>
    <col min="4078" max="4079" width="9.08984375" style="329" bestFit="1" customWidth="1"/>
    <col min="4080" max="4088" width="9" style="329"/>
    <col min="4089" max="4128" width="9.08984375" style="329" bestFit="1" customWidth="1"/>
    <col min="4129" max="4329" width="9" style="329"/>
    <col min="4330" max="4330" width="3.36328125" style="329" customWidth="1"/>
    <col min="4331" max="4331" width="21.36328125" style="329" customWidth="1"/>
    <col min="4332" max="4333" width="0" style="329" hidden="1" customWidth="1"/>
    <col min="4334" max="4335" width="9.08984375" style="329" bestFit="1" customWidth="1"/>
    <col min="4336" max="4344" width="9" style="329"/>
    <col min="4345" max="4384" width="9.08984375" style="329" bestFit="1" customWidth="1"/>
    <col min="4385" max="4585" width="9" style="329"/>
    <col min="4586" max="4586" width="3.36328125" style="329" customWidth="1"/>
    <col min="4587" max="4587" width="21.36328125" style="329" customWidth="1"/>
    <col min="4588" max="4589" width="0" style="329" hidden="1" customWidth="1"/>
    <col min="4590" max="4591" width="9.08984375" style="329" bestFit="1" customWidth="1"/>
    <col min="4592" max="4600" width="9" style="329"/>
    <col min="4601" max="4640" width="9.08984375" style="329" bestFit="1" customWidth="1"/>
    <col min="4641" max="4841" width="9" style="329"/>
    <col min="4842" max="4842" width="3.36328125" style="329" customWidth="1"/>
    <col min="4843" max="4843" width="21.36328125" style="329" customWidth="1"/>
    <col min="4844" max="4845" width="0" style="329" hidden="1" customWidth="1"/>
    <col min="4846" max="4847" width="9.08984375" style="329" bestFit="1" customWidth="1"/>
    <col min="4848" max="4856" width="9" style="329"/>
    <col min="4857" max="4896" width="9.08984375" style="329" bestFit="1" customWidth="1"/>
    <col min="4897" max="5097" width="9" style="329"/>
    <col min="5098" max="5098" width="3.36328125" style="329" customWidth="1"/>
    <col min="5099" max="5099" width="21.36328125" style="329" customWidth="1"/>
    <col min="5100" max="5101" width="0" style="329" hidden="1" customWidth="1"/>
    <col min="5102" max="5103" width="9.08984375" style="329" bestFit="1" customWidth="1"/>
    <col min="5104" max="5112" width="9" style="329"/>
    <col min="5113" max="5152" width="9.08984375" style="329" bestFit="1" customWidth="1"/>
    <col min="5153" max="5353" width="9" style="329"/>
    <col min="5354" max="5354" width="3.36328125" style="329" customWidth="1"/>
    <col min="5355" max="5355" width="21.36328125" style="329" customWidth="1"/>
    <col min="5356" max="5357" width="0" style="329" hidden="1" customWidth="1"/>
    <col min="5358" max="5359" width="9.08984375" style="329" bestFit="1" customWidth="1"/>
    <col min="5360" max="5368" width="9" style="329"/>
    <col min="5369" max="5408" width="9.08984375" style="329" bestFit="1" customWidth="1"/>
    <col min="5409" max="5609" width="9" style="329"/>
    <col min="5610" max="5610" width="3.36328125" style="329" customWidth="1"/>
    <col min="5611" max="5611" width="21.36328125" style="329" customWidth="1"/>
    <col min="5612" max="5613" width="0" style="329" hidden="1" customWidth="1"/>
    <col min="5614" max="5615" width="9.08984375" style="329" bestFit="1" customWidth="1"/>
    <col min="5616" max="5624" width="9" style="329"/>
    <col min="5625" max="5664" width="9.08984375" style="329" bestFit="1" customWidth="1"/>
    <col min="5665" max="5865" width="9" style="329"/>
    <col min="5866" max="5866" width="3.36328125" style="329" customWidth="1"/>
    <col min="5867" max="5867" width="21.36328125" style="329" customWidth="1"/>
    <col min="5868" max="5869" width="0" style="329" hidden="1" customWidth="1"/>
    <col min="5870" max="5871" width="9.08984375" style="329" bestFit="1" customWidth="1"/>
    <col min="5872" max="5880" width="9" style="329"/>
    <col min="5881" max="5920" width="9.08984375" style="329" bestFit="1" customWidth="1"/>
    <col min="5921" max="6121" width="9" style="329"/>
    <col min="6122" max="6122" width="3.36328125" style="329" customWidth="1"/>
    <col min="6123" max="6123" width="21.36328125" style="329" customWidth="1"/>
    <col min="6124" max="6125" width="0" style="329" hidden="1" customWidth="1"/>
    <col min="6126" max="6127" width="9.08984375" style="329" bestFit="1" customWidth="1"/>
    <col min="6128" max="6136" width="9" style="329"/>
    <col min="6137" max="6176" width="9.08984375" style="329" bestFit="1" customWidth="1"/>
    <col min="6177" max="6377" width="9" style="329"/>
    <col min="6378" max="6378" width="3.36328125" style="329" customWidth="1"/>
    <col min="6379" max="6379" width="21.36328125" style="329" customWidth="1"/>
    <col min="6380" max="6381" width="0" style="329" hidden="1" customWidth="1"/>
    <col min="6382" max="6383" width="9.08984375" style="329" bestFit="1" customWidth="1"/>
    <col min="6384" max="6392" width="9" style="329"/>
    <col min="6393" max="6432" width="9.08984375" style="329" bestFit="1" customWidth="1"/>
    <col min="6433" max="6633" width="9" style="329"/>
    <col min="6634" max="6634" width="3.36328125" style="329" customWidth="1"/>
    <col min="6635" max="6635" width="21.36328125" style="329" customWidth="1"/>
    <col min="6636" max="6637" width="0" style="329" hidden="1" customWidth="1"/>
    <col min="6638" max="6639" width="9.08984375" style="329" bestFit="1" customWidth="1"/>
    <col min="6640" max="6648" width="9" style="329"/>
    <col min="6649" max="6688" width="9.08984375" style="329" bestFit="1" customWidth="1"/>
    <col min="6689" max="6889" width="9" style="329"/>
    <col min="6890" max="6890" width="3.36328125" style="329" customWidth="1"/>
    <col min="6891" max="6891" width="21.36328125" style="329" customWidth="1"/>
    <col min="6892" max="6893" width="0" style="329" hidden="1" customWidth="1"/>
    <col min="6894" max="6895" width="9.08984375" style="329" bestFit="1" customWidth="1"/>
    <col min="6896" max="6904" width="9" style="329"/>
    <col min="6905" max="6944" width="9.08984375" style="329" bestFit="1" customWidth="1"/>
    <col min="6945" max="7145" width="9" style="329"/>
    <col min="7146" max="7146" width="3.36328125" style="329" customWidth="1"/>
    <col min="7147" max="7147" width="21.36328125" style="329" customWidth="1"/>
    <col min="7148" max="7149" width="0" style="329" hidden="1" customWidth="1"/>
    <col min="7150" max="7151" width="9.08984375" style="329" bestFit="1" customWidth="1"/>
    <col min="7152" max="7160" width="9" style="329"/>
    <col min="7161" max="7200" width="9.08984375" style="329" bestFit="1" customWidth="1"/>
    <col min="7201" max="7401" width="9" style="329"/>
    <col min="7402" max="7402" width="3.36328125" style="329" customWidth="1"/>
    <col min="7403" max="7403" width="21.36328125" style="329" customWidth="1"/>
    <col min="7404" max="7405" width="0" style="329" hidden="1" customWidth="1"/>
    <col min="7406" max="7407" width="9.08984375" style="329" bestFit="1" customWidth="1"/>
    <col min="7408" max="7416" width="9" style="329"/>
    <col min="7417" max="7456" width="9.08984375" style="329" bestFit="1" customWidth="1"/>
    <col min="7457" max="7657" width="9" style="329"/>
    <col min="7658" max="7658" width="3.36328125" style="329" customWidth="1"/>
    <col min="7659" max="7659" width="21.36328125" style="329" customWidth="1"/>
    <col min="7660" max="7661" width="0" style="329" hidden="1" customWidth="1"/>
    <col min="7662" max="7663" width="9.08984375" style="329" bestFit="1" customWidth="1"/>
    <col min="7664" max="7672" width="9" style="329"/>
    <col min="7673" max="7712" width="9.08984375" style="329" bestFit="1" customWidth="1"/>
    <col min="7713" max="7913" width="9" style="329"/>
    <col min="7914" max="7914" width="3.36328125" style="329" customWidth="1"/>
    <col min="7915" max="7915" width="21.36328125" style="329" customWidth="1"/>
    <col min="7916" max="7917" width="0" style="329" hidden="1" customWidth="1"/>
    <col min="7918" max="7919" width="9.08984375" style="329" bestFit="1" customWidth="1"/>
    <col min="7920" max="7928" width="9" style="329"/>
    <col min="7929" max="7968" width="9.08984375" style="329" bestFit="1" customWidth="1"/>
    <col min="7969" max="8169" width="9" style="329"/>
    <col min="8170" max="8170" width="3.36328125" style="329" customWidth="1"/>
    <col min="8171" max="8171" width="21.36328125" style="329" customWidth="1"/>
    <col min="8172" max="8173" width="0" style="329" hidden="1" customWidth="1"/>
    <col min="8174" max="8175" width="9.08984375" style="329" bestFit="1" customWidth="1"/>
    <col min="8176" max="8184" width="9" style="329"/>
    <col min="8185" max="8224" width="9.08984375" style="329" bestFit="1" customWidth="1"/>
    <col min="8225" max="8425" width="9" style="329"/>
    <col min="8426" max="8426" width="3.36328125" style="329" customWidth="1"/>
    <col min="8427" max="8427" width="21.36328125" style="329" customWidth="1"/>
    <col min="8428" max="8429" width="0" style="329" hidden="1" customWidth="1"/>
    <col min="8430" max="8431" width="9.08984375" style="329" bestFit="1" customWidth="1"/>
    <col min="8432" max="8440" width="9" style="329"/>
    <col min="8441" max="8480" width="9.08984375" style="329" bestFit="1" customWidth="1"/>
    <col min="8481" max="8681" width="9" style="329"/>
    <col min="8682" max="8682" width="3.36328125" style="329" customWidth="1"/>
    <col min="8683" max="8683" width="21.36328125" style="329" customWidth="1"/>
    <col min="8684" max="8685" width="0" style="329" hidden="1" customWidth="1"/>
    <col min="8686" max="8687" width="9.08984375" style="329" bestFit="1" customWidth="1"/>
    <col min="8688" max="8696" width="9" style="329"/>
    <col min="8697" max="8736" width="9.08984375" style="329" bestFit="1" customWidth="1"/>
    <col min="8737" max="8937" width="9" style="329"/>
    <col min="8938" max="8938" width="3.36328125" style="329" customWidth="1"/>
    <col min="8939" max="8939" width="21.36328125" style="329" customWidth="1"/>
    <col min="8940" max="8941" width="0" style="329" hidden="1" customWidth="1"/>
    <col min="8942" max="8943" width="9.08984375" style="329" bestFit="1" customWidth="1"/>
    <col min="8944" max="8952" width="9" style="329"/>
    <col min="8953" max="8992" width="9.08984375" style="329" bestFit="1" customWidth="1"/>
    <col min="8993" max="9193" width="9" style="329"/>
    <col min="9194" max="9194" width="3.36328125" style="329" customWidth="1"/>
    <col min="9195" max="9195" width="21.36328125" style="329" customWidth="1"/>
    <col min="9196" max="9197" width="0" style="329" hidden="1" customWidth="1"/>
    <col min="9198" max="9199" width="9.08984375" style="329" bestFit="1" customWidth="1"/>
    <col min="9200" max="9208" width="9" style="329"/>
    <col min="9209" max="9248" width="9.08984375" style="329" bestFit="1" customWidth="1"/>
    <col min="9249" max="9449" width="9" style="329"/>
    <col min="9450" max="9450" width="3.36328125" style="329" customWidth="1"/>
    <col min="9451" max="9451" width="21.36328125" style="329" customWidth="1"/>
    <col min="9452" max="9453" width="0" style="329" hidden="1" customWidth="1"/>
    <col min="9454" max="9455" width="9.08984375" style="329" bestFit="1" customWidth="1"/>
    <col min="9456" max="9464" width="9" style="329"/>
    <col min="9465" max="9504" width="9.08984375" style="329" bestFit="1" customWidth="1"/>
    <col min="9505" max="9705" width="9" style="329"/>
    <col min="9706" max="9706" width="3.36328125" style="329" customWidth="1"/>
    <col min="9707" max="9707" width="21.36328125" style="329" customWidth="1"/>
    <col min="9708" max="9709" width="0" style="329" hidden="1" customWidth="1"/>
    <col min="9710" max="9711" width="9.08984375" style="329" bestFit="1" customWidth="1"/>
    <col min="9712" max="9720" width="9" style="329"/>
    <col min="9721" max="9760" width="9.08984375" style="329" bestFit="1" customWidth="1"/>
    <col min="9761" max="9961" width="9" style="329"/>
    <col min="9962" max="9962" width="3.36328125" style="329" customWidth="1"/>
    <col min="9963" max="9963" width="21.36328125" style="329" customWidth="1"/>
    <col min="9964" max="9965" width="0" style="329" hidden="1" customWidth="1"/>
    <col min="9966" max="9967" width="9.08984375" style="329" bestFit="1" customWidth="1"/>
    <col min="9968" max="9976" width="9" style="329"/>
    <col min="9977" max="10016" width="9.08984375" style="329" bestFit="1" customWidth="1"/>
    <col min="10017" max="10217" width="9" style="329"/>
    <col min="10218" max="10218" width="3.36328125" style="329" customWidth="1"/>
    <col min="10219" max="10219" width="21.36328125" style="329" customWidth="1"/>
    <col min="10220" max="10221" width="0" style="329" hidden="1" customWidth="1"/>
    <col min="10222" max="10223" width="9.08984375" style="329" bestFit="1" customWidth="1"/>
    <col min="10224" max="10232" width="9" style="329"/>
    <col min="10233" max="10272" width="9.08984375" style="329" bestFit="1" customWidth="1"/>
    <col min="10273" max="10473" width="9" style="329"/>
    <col min="10474" max="10474" width="3.36328125" style="329" customWidth="1"/>
    <col min="10475" max="10475" width="21.36328125" style="329" customWidth="1"/>
    <col min="10476" max="10477" width="0" style="329" hidden="1" customWidth="1"/>
    <col min="10478" max="10479" width="9.08984375" style="329" bestFit="1" customWidth="1"/>
    <col min="10480" max="10488" width="9" style="329"/>
    <col min="10489" max="10528" width="9.08984375" style="329" bestFit="1" customWidth="1"/>
    <col min="10529" max="10729" width="9" style="329"/>
    <col min="10730" max="10730" width="3.36328125" style="329" customWidth="1"/>
    <col min="10731" max="10731" width="21.36328125" style="329" customWidth="1"/>
    <col min="10732" max="10733" width="0" style="329" hidden="1" customWidth="1"/>
    <col min="10734" max="10735" width="9.08984375" style="329" bestFit="1" customWidth="1"/>
    <col min="10736" max="10744" width="9" style="329"/>
    <col min="10745" max="10784" width="9.08984375" style="329" bestFit="1" customWidth="1"/>
    <col min="10785" max="10985" width="9" style="329"/>
    <col min="10986" max="10986" width="3.36328125" style="329" customWidth="1"/>
    <col min="10987" max="10987" width="21.36328125" style="329" customWidth="1"/>
    <col min="10988" max="10989" width="0" style="329" hidden="1" customWidth="1"/>
    <col min="10990" max="10991" width="9.08984375" style="329" bestFit="1" customWidth="1"/>
    <col min="10992" max="11000" width="9" style="329"/>
    <col min="11001" max="11040" width="9.08984375" style="329" bestFit="1" customWidth="1"/>
    <col min="11041" max="11241" width="9" style="329"/>
    <col min="11242" max="11242" width="3.36328125" style="329" customWidth="1"/>
    <col min="11243" max="11243" width="21.36328125" style="329" customWidth="1"/>
    <col min="11244" max="11245" width="0" style="329" hidden="1" customWidth="1"/>
    <col min="11246" max="11247" width="9.08984375" style="329" bestFit="1" customWidth="1"/>
    <col min="11248" max="11256" width="9" style="329"/>
    <col min="11257" max="11296" width="9.08984375" style="329" bestFit="1" customWidth="1"/>
    <col min="11297" max="11497" width="9" style="329"/>
    <col min="11498" max="11498" width="3.36328125" style="329" customWidth="1"/>
    <col min="11499" max="11499" width="21.36328125" style="329" customWidth="1"/>
    <col min="11500" max="11501" width="0" style="329" hidden="1" customWidth="1"/>
    <col min="11502" max="11503" width="9.08984375" style="329" bestFit="1" customWidth="1"/>
    <col min="11504" max="11512" width="9" style="329"/>
    <col min="11513" max="11552" width="9.08984375" style="329" bestFit="1" customWidth="1"/>
    <col min="11553" max="11753" width="9" style="329"/>
    <col min="11754" max="11754" width="3.36328125" style="329" customWidth="1"/>
    <col min="11755" max="11755" width="21.36328125" style="329" customWidth="1"/>
    <col min="11756" max="11757" width="0" style="329" hidden="1" customWidth="1"/>
    <col min="11758" max="11759" width="9.08984375" style="329" bestFit="1" customWidth="1"/>
    <col min="11760" max="11768" width="9" style="329"/>
    <col min="11769" max="11808" width="9.08984375" style="329" bestFit="1" customWidth="1"/>
    <col min="11809" max="12009" width="9" style="329"/>
    <col min="12010" max="12010" width="3.36328125" style="329" customWidth="1"/>
    <col min="12011" max="12011" width="21.36328125" style="329" customWidth="1"/>
    <col min="12012" max="12013" width="0" style="329" hidden="1" customWidth="1"/>
    <col min="12014" max="12015" width="9.08984375" style="329" bestFit="1" customWidth="1"/>
    <col min="12016" max="12024" width="9" style="329"/>
    <col min="12025" max="12064" width="9.08984375" style="329" bestFit="1" customWidth="1"/>
    <col min="12065" max="12265" width="9" style="329"/>
    <col min="12266" max="12266" width="3.36328125" style="329" customWidth="1"/>
    <col min="12267" max="12267" width="21.36328125" style="329" customWidth="1"/>
    <col min="12268" max="12269" width="0" style="329" hidden="1" customWidth="1"/>
    <col min="12270" max="12271" width="9.08984375" style="329" bestFit="1" customWidth="1"/>
    <col min="12272" max="12280" width="9" style="329"/>
    <col min="12281" max="12320" width="9.08984375" style="329" bestFit="1" customWidth="1"/>
    <col min="12321" max="12521" width="9" style="329"/>
    <col min="12522" max="12522" width="3.36328125" style="329" customWidth="1"/>
    <col min="12523" max="12523" width="21.36328125" style="329" customWidth="1"/>
    <col min="12524" max="12525" width="0" style="329" hidden="1" customWidth="1"/>
    <col min="12526" max="12527" width="9.08984375" style="329" bestFit="1" customWidth="1"/>
    <col min="12528" max="12536" width="9" style="329"/>
    <col min="12537" max="12576" width="9.08984375" style="329" bestFit="1" customWidth="1"/>
    <col min="12577" max="12777" width="9" style="329"/>
    <col min="12778" max="12778" width="3.36328125" style="329" customWidth="1"/>
    <col min="12779" max="12779" width="21.36328125" style="329" customWidth="1"/>
    <col min="12780" max="12781" width="0" style="329" hidden="1" customWidth="1"/>
    <col min="12782" max="12783" width="9.08984375" style="329" bestFit="1" customWidth="1"/>
    <col min="12784" max="12792" width="9" style="329"/>
    <col min="12793" max="12832" width="9.08984375" style="329" bestFit="1" customWidth="1"/>
    <col min="12833" max="13033" width="9" style="329"/>
    <col min="13034" max="13034" width="3.36328125" style="329" customWidth="1"/>
    <col min="13035" max="13035" width="21.36328125" style="329" customWidth="1"/>
    <col min="13036" max="13037" width="0" style="329" hidden="1" customWidth="1"/>
    <col min="13038" max="13039" width="9.08984375" style="329" bestFit="1" customWidth="1"/>
    <col min="13040" max="13048" width="9" style="329"/>
    <col min="13049" max="13088" width="9.08984375" style="329" bestFit="1" customWidth="1"/>
    <col min="13089" max="13289" width="9" style="329"/>
    <col min="13290" max="13290" width="3.36328125" style="329" customWidth="1"/>
    <col min="13291" max="13291" width="21.36328125" style="329" customWidth="1"/>
    <col min="13292" max="13293" width="0" style="329" hidden="1" customWidth="1"/>
    <col min="13294" max="13295" width="9.08984375" style="329" bestFit="1" customWidth="1"/>
    <col min="13296" max="13304" width="9" style="329"/>
    <col min="13305" max="13344" width="9.08984375" style="329" bestFit="1" customWidth="1"/>
    <col min="13345" max="13545" width="9" style="329"/>
    <col min="13546" max="13546" width="3.36328125" style="329" customWidth="1"/>
    <col min="13547" max="13547" width="21.36328125" style="329" customWidth="1"/>
    <col min="13548" max="13549" width="0" style="329" hidden="1" customWidth="1"/>
    <col min="13550" max="13551" width="9.08984375" style="329" bestFit="1" customWidth="1"/>
    <col min="13552" max="13560" width="9" style="329"/>
    <col min="13561" max="13600" width="9.08984375" style="329" bestFit="1" customWidth="1"/>
    <col min="13601" max="13801" width="9" style="329"/>
    <col min="13802" max="13802" width="3.36328125" style="329" customWidth="1"/>
    <col min="13803" max="13803" width="21.36328125" style="329" customWidth="1"/>
    <col min="13804" max="13805" width="0" style="329" hidden="1" customWidth="1"/>
    <col min="13806" max="13807" width="9.08984375" style="329" bestFit="1" customWidth="1"/>
    <col min="13808" max="13816" width="9" style="329"/>
    <col min="13817" max="13856" width="9.08984375" style="329" bestFit="1" customWidth="1"/>
    <col min="13857" max="14057" width="9" style="329"/>
    <col min="14058" max="14058" width="3.36328125" style="329" customWidth="1"/>
    <col min="14059" max="14059" width="21.36328125" style="329" customWidth="1"/>
    <col min="14060" max="14061" width="0" style="329" hidden="1" customWidth="1"/>
    <col min="14062" max="14063" width="9.08984375" style="329" bestFit="1" customWidth="1"/>
    <col min="14064" max="14072" width="9" style="329"/>
    <col min="14073" max="14112" width="9.08984375" style="329" bestFit="1" customWidth="1"/>
    <col min="14113" max="14313" width="9" style="329"/>
    <col min="14314" max="14314" width="3.36328125" style="329" customWidth="1"/>
    <col min="14315" max="14315" width="21.36328125" style="329" customWidth="1"/>
    <col min="14316" max="14317" width="0" style="329" hidden="1" customWidth="1"/>
    <col min="14318" max="14319" width="9.08984375" style="329" bestFit="1" customWidth="1"/>
    <col min="14320" max="14328" width="9" style="329"/>
    <col min="14329" max="14368" width="9.08984375" style="329" bestFit="1" customWidth="1"/>
    <col min="14369" max="14569" width="9" style="329"/>
    <col min="14570" max="14570" width="3.36328125" style="329" customWidth="1"/>
    <col min="14571" max="14571" width="21.36328125" style="329" customWidth="1"/>
    <col min="14572" max="14573" width="0" style="329" hidden="1" customWidth="1"/>
    <col min="14574" max="14575" width="9.08984375" style="329" bestFit="1" customWidth="1"/>
    <col min="14576" max="14584" width="9" style="329"/>
    <col min="14585" max="14624" width="9.08984375" style="329" bestFit="1" customWidth="1"/>
    <col min="14625" max="14825" width="9" style="329"/>
    <col min="14826" max="14826" width="3.36328125" style="329" customWidth="1"/>
    <col min="14827" max="14827" width="21.36328125" style="329" customWidth="1"/>
    <col min="14828" max="14829" width="0" style="329" hidden="1" customWidth="1"/>
    <col min="14830" max="14831" width="9.08984375" style="329" bestFit="1" customWidth="1"/>
    <col min="14832" max="14840" width="9" style="329"/>
    <col min="14841" max="14880" width="9.08984375" style="329" bestFit="1" customWidth="1"/>
    <col min="14881" max="15081" width="9" style="329"/>
    <col min="15082" max="15082" width="3.36328125" style="329" customWidth="1"/>
    <col min="15083" max="15083" width="21.36328125" style="329" customWidth="1"/>
    <col min="15084" max="15085" width="0" style="329" hidden="1" customWidth="1"/>
    <col min="15086" max="15087" width="9.08984375" style="329" bestFit="1" customWidth="1"/>
    <col min="15088" max="15096" width="9" style="329"/>
    <col min="15097" max="15136" width="9.08984375" style="329" bestFit="1" customWidth="1"/>
    <col min="15137" max="15337" width="9" style="329"/>
    <col min="15338" max="15338" width="3.36328125" style="329" customWidth="1"/>
    <col min="15339" max="15339" width="21.36328125" style="329" customWidth="1"/>
    <col min="15340" max="15341" width="0" style="329" hidden="1" customWidth="1"/>
    <col min="15342" max="15343" width="9.08984375" style="329" bestFit="1" customWidth="1"/>
    <col min="15344" max="15352" width="9" style="329"/>
    <col min="15353" max="15392" width="9.08984375" style="329" bestFit="1" customWidth="1"/>
    <col min="15393" max="15593" width="9" style="329"/>
    <col min="15594" max="15594" width="3.36328125" style="329" customWidth="1"/>
    <col min="15595" max="15595" width="21.36328125" style="329" customWidth="1"/>
    <col min="15596" max="15597" width="0" style="329" hidden="1" customWidth="1"/>
    <col min="15598" max="15599" width="9.08984375" style="329" bestFit="1" customWidth="1"/>
    <col min="15600" max="15608" width="9" style="329"/>
    <col min="15609" max="15648" width="9.08984375" style="329" bestFit="1" customWidth="1"/>
    <col min="15649" max="15849" width="9" style="329"/>
    <col min="15850" max="15850" width="3.36328125" style="329" customWidth="1"/>
    <col min="15851" max="15851" width="21.36328125" style="329" customWidth="1"/>
    <col min="15852" max="15853" width="0" style="329" hidden="1" customWidth="1"/>
    <col min="15854" max="15855" width="9.08984375" style="329" bestFit="1" customWidth="1"/>
    <col min="15856" max="15864" width="9" style="329"/>
    <col min="15865" max="15904" width="9.08984375" style="329" bestFit="1" customWidth="1"/>
    <col min="15905" max="16105" width="9" style="329"/>
    <col min="16106" max="16106" width="3.36328125" style="329" customWidth="1"/>
    <col min="16107" max="16107" width="21.36328125" style="329" customWidth="1"/>
    <col min="16108" max="16109" width="0" style="329" hidden="1" customWidth="1"/>
    <col min="16110" max="16111" width="9.08984375" style="329" bestFit="1" customWidth="1"/>
    <col min="16112" max="16120" width="9" style="329"/>
    <col min="16121" max="16160" width="9.08984375" style="329" bestFit="1" customWidth="1"/>
    <col min="16161" max="16384" width="9" style="329"/>
  </cols>
  <sheetData>
    <row r="1" spans="1:44" x14ac:dyDescent="0.2">
      <c r="A1" s="325" t="s">
        <v>489</v>
      </c>
      <c r="B1" s="326"/>
      <c r="C1" s="327"/>
      <c r="D1" s="327"/>
      <c r="E1" s="328">
        <v>45093</v>
      </c>
      <c r="F1" s="327"/>
      <c r="G1" s="327"/>
      <c r="H1" s="327"/>
      <c r="I1" s="327"/>
      <c r="J1" s="327"/>
      <c r="K1" s="327"/>
      <c r="L1" s="327"/>
      <c r="M1" s="327"/>
      <c r="N1" s="327"/>
      <c r="O1" s="327"/>
      <c r="P1" s="327"/>
      <c r="Q1" s="327"/>
      <c r="R1" s="327"/>
      <c r="S1" s="327"/>
      <c r="T1" s="327"/>
      <c r="U1" s="327"/>
      <c r="V1" s="327"/>
      <c r="W1" s="327"/>
      <c r="X1" s="327"/>
      <c r="Y1" s="327"/>
      <c r="Z1" s="327"/>
      <c r="AA1" s="327"/>
      <c r="AB1" s="327"/>
      <c r="AC1" s="327"/>
      <c r="AD1" s="327"/>
      <c r="AE1" s="327"/>
      <c r="AF1" s="327"/>
      <c r="AG1" s="327"/>
      <c r="AH1" s="327"/>
      <c r="AI1" s="327"/>
      <c r="AJ1" s="327"/>
      <c r="AK1" s="327"/>
      <c r="AL1" s="327"/>
      <c r="AM1" s="327"/>
      <c r="AN1" s="327"/>
      <c r="AO1" s="327"/>
      <c r="AP1" s="327"/>
      <c r="AQ1" s="327"/>
      <c r="AR1" s="327"/>
    </row>
    <row r="2" spans="1:44" x14ac:dyDescent="0.2">
      <c r="A2" s="326" t="s">
        <v>178</v>
      </c>
      <c r="B2" s="326" t="s">
        <v>351</v>
      </c>
      <c r="C2" s="327"/>
      <c r="D2" s="327"/>
      <c r="E2" s="327" t="s">
        <v>178</v>
      </c>
      <c r="F2" s="327"/>
      <c r="G2" s="327"/>
      <c r="H2" s="327"/>
      <c r="I2" s="327"/>
      <c r="J2" s="327"/>
      <c r="K2" s="327"/>
      <c r="L2" s="327"/>
      <c r="M2" s="327"/>
      <c r="N2" s="327"/>
      <c r="O2" s="327"/>
      <c r="P2" s="327"/>
      <c r="Q2" s="327"/>
      <c r="R2" s="327"/>
      <c r="S2" s="327"/>
      <c r="T2" s="327"/>
      <c r="U2" s="327"/>
      <c r="V2" s="327"/>
      <c r="W2" s="327"/>
      <c r="X2" s="327"/>
      <c r="Y2" s="327"/>
      <c r="Z2" s="327"/>
      <c r="AA2" s="327"/>
      <c r="AB2" s="327"/>
      <c r="AC2" s="327"/>
      <c r="AD2" s="327"/>
      <c r="AE2" s="327"/>
      <c r="AF2" s="327"/>
      <c r="AG2" s="327"/>
      <c r="AH2" s="327"/>
      <c r="AI2" s="327"/>
      <c r="AJ2" s="327"/>
      <c r="AK2" s="327"/>
      <c r="AL2" s="327"/>
      <c r="AM2" s="327"/>
      <c r="AN2" s="327"/>
      <c r="AO2" s="327"/>
      <c r="AP2" s="327"/>
      <c r="AQ2" s="327" t="s">
        <v>490</v>
      </c>
      <c r="AR2" s="327"/>
    </row>
    <row r="3" spans="1:44" x14ac:dyDescent="0.2">
      <c r="A3" s="460" t="s">
        <v>491</v>
      </c>
      <c r="B3" s="461"/>
      <c r="C3" s="330" t="s">
        <v>492</v>
      </c>
      <c r="D3" s="331" t="s">
        <v>133</v>
      </c>
      <c r="E3" s="332" t="s">
        <v>493</v>
      </c>
      <c r="F3" s="331" t="s">
        <v>494</v>
      </c>
      <c r="G3" s="333" t="s">
        <v>495</v>
      </c>
      <c r="H3" s="332" t="s">
        <v>496</v>
      </c>
      <c r="I3" s="332" t="s">
        <v>497</v>
      </c>
      <c r="J3" s="331" t="s">
        <v>498</v>
      </c>
      <c r="K3" s="333" t="s">
        <v>499</v>
      </c>
      <c r="L3" s="332" t="s">
        <v>500</v>
      </c>
      <c r="M3" s="332" t="s">
        <v>501</v>
      </c>
      <c r="N3" s="331" t="s">
        <v>502</v>
      </c>
      <c r="O3" s="333" t="s">
        <v>503</v>
      </c>
      <c r="P3" s="331" t="s">
        <v>504</v>
      </c>
      <c r="Q3" s="333" t="s">
        <v>505</v>
      </c>
      <c r="R3" s="332" t="s">
        <v>506</v>
      </c>
      <c r="S3" s="332" t="s">
        <v>507</v>
      </c>
      <c r="T3" s="331" t="s">
        <v>508</v>
      </c>
      <c r="U3" s="333" t="s">
        <v>509</v>
      </c>
      <c r="V3" s="332" t="s">
        <v>510</v>
      </c>
      <c r="W3" s="332" t="s">
        <v>511</v>
      </c>
      <c r="X3" s="331" t="s">
        <v>512</v>
      </c>
      <c r="Y3" s="333" t="s">
        <v>513</v>
      </c>
      <c r="Z3" s="332" t="s">
        <v>514</v>
      </c>
      <c r="AA3" s="332" t="s">
        <v>515</v>
      </c>
      <c r="AB3" s="331" t="s">
        <v>516</v>
      </c>
      <c r="AC3" s="333" t="s">
        <v>517</v>
      </c>
      <c r="AD3" s="332" t="s">
        <v>518</v>
      </c>
      <c r="AE3" s="332" t="s">
        <v>519</v>
      </c>
      <c r="AF3" s="331" t="s">
        <v>520</v>
      </c>
      <c r="AG3" s="333" t="s">
        <v>521</v>
      </c>
      <c r="AH3" s="332" t="s">
        <v>522</v>
      </c>
      <c r="AI3" s="332" t="s">
        <v>523</v>
      </c>
      <c r="AJ3" s="331" t="s">
        <v>524</v>
      </c>
      <c r="AK3" s="333" t="s">
        <v>525</v>
      </c>
      <c r="AL3" s="332" t="s">
        <v>526</v>
      </c>
      <c r="AM3" s="332" t="s">
        <v>527</v>
      </c>
      <c r="AN3" s="331" t="s">
        <v>528</v>
      </c>
      <c r="AO3" s="333" t="s">
        <v>529</v>
      </c>
      <c r="AP3" s="332" t="s">
        <v>530</v>
      </c>
      <c r="AQ3" s="332" t="s">
        <v>531</v>
      </c>
      <c r="AR3" s="334" t="s">
        <v>532</v>
      </c>
    </row>
    <row r="4" spans="1:44" x14ac:dyDescent="0.2">
      <c r="A4" s="335"/>
      <c r="B4" s="336"/>
      <c r="C4" s="337" t="s">
        <v>533</v>
      </c>
      <c r="D4" s="338" t="s">
        <v>533</v>
      </c>
      <c r="E4" s="339" t="s">
        <v>533</v>
      </c>
      <c r="F4" s="338" t="s">
        <v>533</v>
      </c>
      <c r="G4" s="340" t="s">
        <v>533</v>
      </c>
      <c r="H4" s="339" t="s">
        <v>533</v>
      </c>
      <c r="I4" s="339" t="s">
        <v>533</v>
      </c>
      <c r="J4" s="338" t="s">
        <v>533</v>
      </c>
      <c r="K4" s="340" t="s">
        <v>533</v>
      </c>
      <c r="L4" s="339" t="s">
        <v>533</v>
      </c>
      <c r="M4" s="339" t="s">
        <v>533</v>
      </c>
      <c r="N4" s="338" t="s">
        <v>533</v>
      </c>
      <c r="O4" s="340" t="s">
        <v>533</v>
      </c>
      <c r="P4" s="338" t="s">
        <v>533</v>
      </c>
      <c r="Q4" s="340" t="s">
        <v>533</v>
      </c>
      <c r="R4" s="339" t="s">
        <v>533</v>
      </c>
      <c r="S4" s="339" t="s">
        <v>533</v>
      </c>
      <c r="T4" s="338" t="s">
        <v>533</v>
      </c>
      <c r="U4" s="340" t="s">
        <v>533</v>
      </c>
      <c r="V4" s="339" t="s">
        <v>533</v>
      </c>
      <c r="W4" s="339" t="s">
        <v>533</v>
      </c>
      <c r="X4" s="338" t="s">
        <v>533</v>
      </c>
      <c r="Y4" s="340" t="s">
        <v>533</v>
      </c>
      <c r="Z4" s="339" t="s">
        <v>533</v>
      </c>
      <c r="AA4" s="339" t="s">
        <v>533</v>
      </c>
      <c r="AB4" s="338" t="s">
        <v>533</v>
      </c>
      <c r="AC4" s="340" t="s">
        <v>533</v>
      </c>
      <c r="AD4" s="339" t="s">
        <v>533</v>
      </c>
      <c r="AE4" s="339" t="s">
        <v>533</v>
      </c>
      <c r="AF4" s="338" t="s">
        <v>533</v>
      </c>
      <c r="AG4" s="340" t="s">
        <v>533</v>
      </c>
      <c r="AH4" s="339" t="s">
        <v>533</v>
      </c>
      <c r="AI4" s="339" t="s">
        <v>533</v>
      </c>
      <c r="AJ4" s="338" t="s">
        <v>533</v>
      </c>
      <c r="AK4" s="340" t="s">
        <v>533</v>
      </c>
      <c r="AL4" s="339" t="s">
        <v>533</v>
      </c>
      <c r="AM4" s="339" t="s">
        <v>533</v>
      </c>
      <c r="AN4" s="338" t="s">
        <v>533</v>
      </c>
      <c r="AO4" s="340" t="s">
        <v>533</v>
      </c>
      <c r="AP4" s="339" t="s">
        <v>533</v>
      </c>
      <c r="AQ4" s="339" t="s">
        <v>533</v>
      </c>
      <c r="AR4" s="341" t="s">
        <v>533</v>
      </c>
    </row>
    <row r="5" spans="1:44" x14ac:dyDescent="0.2">
      <c r="A5" s="342" t="s">
        <v>264</v>
      </c>
      <c r="B5" s="343" t="s">
        <v>534</v>
      </c>
      <c r="C5" s="344">
        <v>52217</v>
      </c>
      <c r="D5" s="345">
        <v>5496</v>
      </c>
      <c r="E5" s="346">
        <v>2250</v>
      </c>
      <c r="F5" s="345">
        <v>682</v>
      </c>
      <c r="G5" s="347">
        <v>797</v>
      </c>
      <c r="H5" s="346">
        <v>732</v>
      </c>
      <c r="I5" s="346">
        <v>2451</v>
      </c>
      <c r="J5" s="345">
        <v>105</v>
      </c>
      <c r="K5" s="347">
        <v>727</v>
      </c>
      <c r="L5" s="346">
        <v>204</v>
      </c>
      <c r="M5" s="346">
        <v>2710</v>
      </c>
      <c r="N5" s="345">
        <v>1090</v>
      </c>
      <c r="O5" s="347">
        <v>495</v>
      </c>
      <c r="P5" s="345">
        <v>383</v>
      </c>
      <c r="Q5" s="347">
        <v>1109</v>
      </c>
      <c r="R5" s="346">
        <v>1919</v>
      </c>
      <c r="S5" s="346">
        <v>215</v>
      </c>
      <c r="T5" s="345">
        <v>567</v>
      </c>
      <c r="U5" s="347">
        <v>811</v>
      </c>
      <c r="V5" s="346">
        <v>1485</v>
      </c>
      <c r="W5" s="346">
        <v>1074</v>
      </c>
      <c r="X5" s="345">
        <v>3000</v>
      </c>
      <c r="Y5" s="347">
        <v>1075</v>
      </c>
      <c r="Z5" s="346">
        <v>3053</v>
      </c>
      <c r="AA5" s="346">
        <v>6898</v>
      </c>
      <c r="AB5" s="345">
        <v>942</v>
      </c>
      <c r="AC5" s="347">
        <v>2553</v>
      </c>
      <c r="AD5" s="346">
        <v>732</v>
      </c>
      <c r="AE5" s="346">
        <v>1117</v>
      </c>
      <c r="AF5" s="345">
        <v>1098</v>
      </c>
      <c r="AG5" s="347">
        <v>487</v>
      </c>
      <c r="AH5" s="346">
        <v>417</v>
      </c>
      <c r="AI5" s="346">
        <v>845</v>
      </c>
      <c r="AJ5" s="345">
        <v>71</v>
      </c>
      <c r="AK5" s="347">
        <v>215</v>
      </c>
      <c r="AL5" s="346">
        <v>313</v>
      </c>
      <c r="AM5" s="346">
        <v>227</v>
      </c>
      <c r="AN5" s="345">
        <v>215</v>
      </c>
      <c r="AO5" s="347">
        <v>383</v>
      </c>
      <c r="AP5" s="346">
        <v>852</v>
      </c>
      <c r="AQ5" s="346">
        <v>933</v>
      </c>
      <c r="AR5" s="348">
        <v>1116</v>
      </c>
    </row>
    <row r="6" spans="1:44" x14ac:dyDescent="0.2">
      <c r="A6" s="342" t="s">
        <v>220</v>
      </c>
      <c r="B6" s="343" t="s">
        <v>446</v>
      </c>
      <c r="C6" s="344">
        <v>1559</v>
      </c>
      <c r="D6" s="345">
        <f t="shared" ref="D6:D40" si="0">C6-SUM(E6:AR6)</f>
        <v>89</v>
      </c>
      <c r="E6" s="346">
        <v>98</v>
      </c>
      <c r="F6" s="345">
        <v>2</v>
      </c>
      <c r="G6" s="347">
        <v>25</v>
      </c>
      <c r="H6" s="346">
        <v>8</v>
      </c>
      <c r="I6" s="346">
        <v>15</v>
      </c>
      <c r="J6" s="345">
        <v>0</v>
      </c>
      <c r="K6" s="347">
        <v>5</v>
      </c>
      <c r="L6" s="346">
        <v>9</v>
      </c>
      <c r="M6" s="346">
        <v>123</v>
      </c>
      <c r="N6" s="345">
        <v>0</v>
      </c>
      <c r="O6" s="347">
        <v>0</v>
      </c>
      <c r="P6" s="345">
        <v>21</v>
      </c>
      <c r="Q6" s="347">
        <v>6</v>
      </c>
      <c r="R6" s="346">
        <v>0</v>
      </c>
      <c r="S6" s="346">
        <v>0</v>
      </c>
      <c r="T6" s="345">
        <v>0</v>
      </c>
      <c r="U6" s="347">
        <v>1</v>
      </c>
      <c r="V6" s="346">
        <v>9</v>
      </c>
      <c r="W6" s="346">
        <v>2</v>
      </c>
      <c r="X6" s="345">
        <v>46</v>
      </c>
      <c r="Y6" s="347">
        <v>124</v>
      </c>
      <c r="Z6" s="346">
        <v>145</v>
      </c>
      <c r="AA6" s="346">
        <v>13</v>
      </c>
      <c r="AB6" s="345">
        <v>123</v>
      </c>
      <c r="AC6" s="347">
        <v>1</v>
      </c>
      <c r="AD6" s="346">
        <v>317</v>
      </c>
      <c r="AE6" s="346">
        <v>2</v>
      </c>
      <c r="AF6" s="345">
        <v>18</v>
      </c>
      <c r="AG6" s="347">
        <v>8</v>
      </c>
      <c r="AH6" s="346">
        <v>92</v>
      </c>
      <c r="AI6" s="346">
        <v>1</v>
      </c>
      <c r="AJ6" s="345">
        <v>0</v>
      </c>
      <c r="AK6" s="347">
        <v>15</v>
      </c>
      <c r="AL6" s="346">
        <v>18</v>
      </c>
      <c r="AM6" s="346">
        <v>78</v>
      </c>
      <c r="AN6" s="345">
        <v>0</v>
      </c>
      <c r="AO6" s="347">
        <v>11</v>
      </c>
      <c r="AP6" s="346">
        <v>25</v>
      </c>
      <c r="AQ6" s="346">
        <v>81</v>
      </c>
      <c r="AR6" s="348">
        <v>28</v>
      </c>
    </row>
    <row r="7" spans="1:44" x14ac:dyDescent="0.2">
      <c r="A7" s="342" t="s">
        <v>221</v>
      </c>
      <c r="B7" s="343" t="s">
        <v>250</v>
      </c>
      <c r="C7" s="344">
        <v>4484</v>
      </c>
      <c r="D7" s="345">
        <f t="shared" si="0"/>
        <v>226</v>
      </c>
      <c r="E7" s="346">
        <v>564</v>
      </c>
      <c r="F7" s="345">
        <v>1</v>
      </c>
      <c r="G7" s="347">
        <v>563</v>
      </c>
      <c r="H7" s="346">
        <v>0</v>
      </c>
      <c r="I7" s="346">
        <v>381</v>
      </c>
      <c r="J7" s="345">
        <v>9</v>
      </c>
      <c r="K7" s="347">
        <v>0</v>
      </c>
      <c r="L7" s="346">
        <v>88</v>
      </c>
      <c r="M7" s="346">
        <v>162</v>
      </c>
      <c r="N7" s="345">
        <v>24</v>
      </c>
      <c r="O7" s="347">
        <v>106</v>
      </c>
      <c r="P7" s="345">
        <v>0</v>
      </c>
      <c r="Q7" s="347">
        <v>0</v>
      </c>
      <c r="R7" s="346">
        <v>1</v>
      </c>
      <c r="S7" s="346">
        <v>46</v>
      </c>
      <c r="T7" s="345">
        <v>1</v>
      </c>
      <c r="U7" s="347">
        <v>0</v>
      </c>
      <c r="V7" s="346">
        <v>0</v>
      </c>
      <c r="W7" s="346">
        <v>0</v>
      </c>
      <c r="X7" s="345">
        <v>0</v>
      </c>
      <c r="Y7" s="347">
        <v>2</v>
      </c>
      <c r="Z7" s="346">
        <v>1</v>
      </c>
      <c r="AA7" s="346">
        <v>443</v>
      </c>
      <c r="AB7" s="345">
        <v>6</v>
      </c>
      <c r="AC7" s="347">
        <v>1108</v>
      </c>
      <c r="AD7" s="346">
        <v>9</v>
      </c>
      <c r="AE7" s="346">
        <v>0</v>
      </c>
      <c r="AF7" s="345">
        <v>149</v>
      </c>
      <c r="AG7" s="347">
        <v>0</v>
      </c>
      <c r="AH7" s="346">
        <v>0</v>
      </c>
      <c r="AI7" s="346">
        <v>0</v>
      </c>
      <c r="AJ7" s="345">
        <v>14</v>
      </c>
      <c r="AK7" s="347">
        <v>0</v>
      </c>
      <c r="AL7" s="346">
        <v>0</v>
      </c>
      <c r="AM7" s="346">
        <v>0</v>
      </c>
      <c r="AN7" s="345">
        <v>0</v>
      </c>
      <c r="AO7" s="347">
        <v>1</v>
      </c>
      <c r="AP7" s="346">
        <v>0</v>
      </c>
      <c r="AQ7" s="346">
        <v>352</v>
      </c>
      <c r="AR7" s="348">
        <v>227</v>
      </c>
    </row>
    <row r="8" spans="1:44" x14ac:dyDescent="0.2">
      <c r="A8" s="342" t="s">
        <v>222</v>
      </c>
      <c r="B8" s="343" t="s">
        <v>27</v>
      </c>
      <c r="C8" s="344">
        <v>420</v>
      </c>
      <c r="D8" s="345">
        <f t="shared" si="0"/>
        <v>30</v>
      </c>
      <c r="E8" s="346">
        <v>119</v>
      </c>
      <c r="F8" s="345">
        <v>21</v>
      </c>
      <c r="G8" s="347">
        <v>5</v>
      </c>
      <c r="H8" s="346">
        <v>5</v>
      </c>
      <c r="I8" s="346">
        <v>13</v>
      </c>
      <c r="J8" s="345">
        <v>0</v>
      </c>
      <c r="K8" s="347">
        <v>0</v>
      </c>
      <c r="L8" s="346">
        <v>9</v>
      </c>
      <c r="M8" s="346">
        <v>12</v>
      </c>
      <c r="N8" s="345">
        <v>9</v>
      </c>
      <c r="O8" s="347">
        <v>22</v>
      </c>
      <c r="P8" s="345">
        <v>1</v>
      </c>
      <c r="Q8" s="347">
        <v>8</v>
      </c>
      <c r="R8" s="346">
        <v>0</v>
      </c>
      <c r="S8" s="346">
        <v>13</v>
      </c>
      <c r="T8" s="345">
        <v>0</v>
      </c>
      <c r="U8" s="347">
        <v>5</v>
      </c>
      <c r="V8" s="346">
        <v>1</v>
      </c>
      <c r="W8" s="346">
        <v>8</v>
      </c>
      <c r="X8" s="345">
        <v>1</v>
      </c>
      <c r="Y8" s="347">
        <v>32</v>
      </c>
      <c r="Z8" s="346">
        <v>11</v>
      </c>
      <c r="AA8" s="346">
        <v>4</v>
      </c>
      <c r="AB8" s="345">
        <v>8</v>
      </c>
      <c r="AC8" s="347">
        <v>1</v>
      </c>
      <c r="AD8" s="346">
        <v>1</v>
      </c>
      <c r="AE8" s="346">
        <v>43</v>
      </c>
      <c r="AF8" s="345">
        <v>7</v>
      </c>
      <c r="AG8" s="347">
        <v>0</v>
      </c>
      <c r="AH8" s="346">
        <v>1</v>
      </c>
      <c r="AI8" s="346">
        <v>0</v>
      </c>
      <c r="AJ8" s="345">
        <v>1</v>
      </c>
      <c r="AK8" s="347">
        <v>0</v>
      </c>
      <c r="AL8" s="346">
        <v>0</v>
      </c>
      <c r="AM8" s="346">
        <v>15</v>
      </c>
      <c r="AN8" s="345">
        <v>0</v>
      </c>
      <c r="AO8" s="347">
        <v>1</v>
      </c>
      <c r="AP8" s="346">
        <v>5</v>
      </c>
      <c r="AQ8" s="346">
        <v>7</v>
      </c>
      <c r="AR8" s="348">
        <v>1</v>
      </c>
    </row>
    <row r="9" spans="1:44" x14ac:dyDescent="0.2">
      <c r="A9" s="342" t="s">
        <v>223</v>
      </c>
      <c r="B9" s="343" t="s">
        <v>191</v>
      </c>
      <c r="C9" s="344">
        <v>71746</v>
      </c>
      <c r="D9" s="345">
        <f t="shared" si="0"/>
        <v>20579</v>
      </c>
      <c r="E9" s="346">
        <v>6310</v>
      </c>
      <c r="F9" s="345">
        <v>2289</v>
      </c>
      <c r="G9" s="347">
        <v>2199</v>
      </c>
      <c r="H9" s="346">
        <v>6105</v>
      </c>
      <c r="I9" s="346">
        <v>191</v>
      </c>
      <c r="J9" s="345">
        <v>219</v>
      </c>
      <c r="K9" s="347">
        <v>4036</v>
      </c>
      <c r="L9" s="346">
        <v>481</v>
      </c>
      <c r="M9" s="346">
        <v>1014</v>
      </c>
      <c r="N9" s="345">
        <v>3971</v>
      </c>
      <c r="O9" s="347">
        <v>229</v>
      </c>
      <c r="P9" s="345">
        <v>168</v>
      </c>
      <c r="Q9" s="347">
        <v>1782</v>
      </c>
      <c r="R9" s="346">
        <v>1571</v>
      </c>
      <c r="S9" s="346">
        <v>1055</v>
      </c>
      <c r="T9" s="345">
        <v>226</v>
      </c>
      <c r="U9" s="347">
        <v>2431</v>
      </c>
      <c r="V9" s="346">
        <v>1192</v>
      </c>
      <c r="W9" s="346">
        <v>680</v>
      </c>
      <c r="X9" s="345">
        <v>567</v>
      </c>
      <c r="Y9" s="347">
        <v>238</v>
      </c>
      <c r="Z9" s="346">
        <v>1199</v>
      </c>
      <c r="AA9" s="346">
        <v>893</v>
      </c>
      <c r="AB9" s="345">
        <v>606</v>
      </c>
      <c r="AC9" s="347">
        <v>1022</v>
      </c>
      <c r="AD9" s="346">
        <v>2015</v>
      </c>
      <c r="AE9" s="346">
        <v>749</v>
      </c>
      <c r="AF9" s="345">
        <v>3055</v>
      </c>
      <c r="AG9" s="347">
        <v>24</v>
      </c>
      <c r="AH9" s="346">
        <v>341</v>
      </c>
      <c r="AI9" s="346">
        <v>1803</v>
      </c>
      <c r="AJ9" s="345">
        <v>22</v>
      </c>
      <c r="AK9" s="347">
        <v>22</v>
      </c>
      <c r="AL9" s="346">
        <v>202</v>
      </c>
      <c r="AM9" s="346">
        <v>292</v>
      </c>
      <c r="AN9" s="345">
        <v>223</v>
      </c>
      <c r="AO9" s="347">
        <v>187</v>
      </c>
      <c r="AP9" s="346">
        <v>188</v>
      </c>
      <c r="AQ9" s="346">
        <v>870</v>
      </c>
      <c r="AR9" s="348">
        <v>500</v>
      </c>
    </row>
    <row r="10" spans="1:44" x14ac:dyDescent="0.2">
      <c r="A10" s="342" t="s">
        <v>224</v>
      </c>
      <c r="B10" s="343" t="s">
        <v>28</v>
      </c>
      <c r="C10" s="344">
        <v>13333</v>
      </c>
      <c r="D10" s="345">
        <f t="shared" si="0"/>
        <v>767</v>
      </c>
      <c r="E10" s="346">
        <v>1941</v>
      </c>
      <c r="F10" s="345">
        <v>351</v>
      </c>
      <c r="G10" s="347">
        <v>89</v>
      </c>
      <c r="H10" s="346">
        <v>324</v>
      </c>
      <c r="I10" s="346">
        <v>198</v>
      </c>
      <c r="J10" s="345">
        <v>69</v>
      </c>
      <c r="K10" s="347">
        <v>399</v>
      </c>
      <c r="L10" s="346">
        <v>43</v>
      </c>
      <c r="M10" s="346">
        <v>448</v>
      </c>
      <c r="N10" s="345">
        <v>1408</v>
      </c>
      <c r="O10" s="347">
        <v>325</v>
      </c>
      <c r="P10" s="345">
        <v>1799</v>
      </c>
      <c r="Q10" s="347">
        <v>284</v>
      </c>
      <c r="R10" s="346">
        <v>151</v>
      </c>
      <c r="S10" s="346">
        <v>217</v>
      </c>
      <c r="T10" s="345">
        <v>81</v>
      </c>
      <c r="U10" s="347">
        <v>423</v>
      </c>
      <c r="V10" s="346">
        <v>49</v>
      </c>
      <c r="W10" s="346">
        <v>319</v>
      </c>
      <c r="X10" s="345">
        <v>91</v>
      </c>
      <c r="Y10" s="347">
        <v>157</v>
      </c>
      <c r="Z10" s="346">
        <v>581</v>
      </c>
      <c r="AA10" s="346">
        <v>88</v>
      </c>
      <c r="AB10" s="345">
        <v>368</v>
      </c>
      <c r="AC10" s="347">
        <v>75</v>
      </c>
      <c r="AD10" s="346">
        <v>161</v>
      </c>
      <c r="AE10" s="346">
        <v>270</v>
      </c>
      <c r="AF10" s="345">
        <v>192</v>
      </c>
      <c r="AG10" s="347">
        <v>0</v>
      </c>
      <c r="AH10" s="346">
        <v>974</v>
      </c>
      <c r="AI10" s="346">
        <v>81</v>
      </c>
      <c r="AJ10" s="345">
        <v>144</v>
      </c>
      <c r="AK10" s="347">
        <v>66</v>
      </c>
      <c r="AL10" s="346">
        <v>58</v>
      </c>
      <c r="AM10" s="346">
        <v>43</v>
      </c>
      <c r="AN10" s="345">
        <v>20</v>
      </c>
      <c r="AO10" s="347">
        <v>13</v>
      </c>
      <c r="AP10" s="346">
        <v>73</v>
      </c>
      <c r="AQ10" s="346">
        <v>145</v>
      </c>
      <c r="AR10" s="348">
        <v>48</v>
      </c>
    </row>
    <row r="11" spans="1:44" x14ac:dyDescent="0.2">
      <c r="A11" s="342" t="s">
        <v>225</v>
      </c>
      <c r="B11" s="343" t="s">
        <v>268</v>
      </c>
      <c r="C11" s="344">
        <v>15830</v>
      </c>
      <c r="D11" s="345">
        <f t="shared" si="0"/>
        <v>1747</v>
      </c>
      <c r="E11" s="346">
        <v>1704</v>
      </c>
      <c r="F11" s="345">
        <v>1404</v>
      </c>
      <c r="G11" s="347">
        <v>650</v>
      </c>
      <c r="H11" s="346">
        <v>317</v>
      </c>
      <c r="I11" s="346">
        <v>80</v>
      </c>
      <c r="J11" s="345">
        <v>14</v>
      </c>
      <c r="K11" s="347">
        <v>837</v>
      </c>
      <c r="L11" s="346">
        <v>69</v>
      </c>
      <c r="M11" s="346">
        <v>477</v>
      </c>
      <c r="N11" s="345">
        <v>571</v>
      </c>
      <c r="O11" s="347">
        <v>100</v>
      </c>
      <c r="P11" s="345">
        <v>142</v>
      </c>
      <c r="Q11" s="347">
        <v>49</v>
      </c>
      <c r="R11" s="346">
        <v>518</v>
      </c>
      <c r="S11" s="346">
        <v>621</v>
      </c>
      <c r="T11" s="345">
        <v>86</v>
      </c>
      <c r="U11" s="347">
        <v>540</v>
      </c>
      <c r="V11" s="346">
        <v>375</v>
      </c>
      <c r="W11" s="346">
        <v>762</v>
      </c>
      <c r="X11" s="345">
        <v>262</v>
      </c>
      <c r="Y11" s="347">
        <v>91</v>
      </c>
      <c r="Z11" s="346">
        <v>1234</v>
      </c>
      <c r="AA11" s="346">
        <v>113</v>
      </c>
      <c r="AB11" s="345">
        <v>108</v>
      </c>
      <c r="AC11" s="347">
        <v>27</v>
      </c>
      <c r="AD11" s="346">
        <v>619</v>
      </c>
      <c r="AE11" s="346">
        <v>651</v>
      </c>
      <c r="AF11" s="345">
        <v>610</v>
      </c>
      <c r="AG11" s="347">
        <v>10</v>
      </c>
      <c r="AH11" s="346">
        <v>114</v>
      </c>
      <c r="AI11" s="346">
        <v>242</v>
      </c>
      <c r="AJ11" s="345">
        <v>61</v>
      </c>
      <c r="AK11" s="347">
        <v>60</v>
      </c>
      <c r="AL11" s="346">
        <v>236</v>
      </c>
      <c r="AM11" s="346">
        <v>143</v>
      </c>
      <c r="AN11" s="345">
        <v>73</v>
      </c>
      <c r="AO11" s="347">
        <v>41</v>
      </c>
      <c r="AP11" s="346">
        <v>47</v>
      </c>
      <c r="AQ11" s="346">
        <v>16</v>
      </c>
      <c r="AR11" s="348">
        <v>9</v>
      </c>
    </row>
    <row r="12" spans="1:44" x14ac:dyDescent="0.2">
      <c r="A12" s="342" t="s">
        <v>226</v>
      </c>
      <c r="B12" s="343" t="s">
        <v>29</v>
      </c>
      <c r="C12" s="344">
        <v>27385</v>
      </c>
      <c r="D12" s="345">
        <f t="shared" si="0"/>
        <v>3721</v>
      </c>
      <c r="E12" s="346">
        <v>4289</v>
      </c>
      <c r="F12" s="345">
        <v>4057</v>
      </c>
      <c r="G12" s="347">
        <v>726</v>
      </c>
      <c r="H12" s="346">
        <v>844</v>
      </c>
      <c r="I12" s="346">
        <v>68</v>
      </c>
      <c r="J12" s="345">
        <v>237</v>
      </c>
      <c r="K12" s="347">
        <v>948</v>
      </c>
      <c r="L12" s="346">
        <v>140</v>
      </c>
      <c r="M12" s="346">
        <v>164</v>
      </c>
      <c r="N12" s="345">
        <v>618</v>
      </c>
      <c r="O12" s="347">
        <v>1941</v>
      </c>
      <c r="P12" s="345">
        <v>12</v>
      </c>
      <c r="Q12" s="347">
        <v>76</v>
      </c>
      <c r="R12" s="346">
        <v>369</v>
      </c>
      <c r="S12" s="346">
        <v>1815</v>
      </c>
      <c r="T12" s="345">
        <v>165</v>
      </c>
      <c r="U12" s="347">
        <v>611</v>
      </c>
      <c r="V12" s="346">
        <v>1519</v>
      </c>
      <c r="W12" s="346">
        <v>62</v>
      </c>
      <c r="X12" s="345">
        <v>492</v>
      </c>
      <c r="Y12" s="347">
        <v>101</v>
      </c>
      <c r="Z12" s="346">
        <v>792</v>
      </c>
      <c r="AA12" s="346">
        <v>0</v>
      </c>
      <c r="AB12" s="345">
        <v>125</v>
      </c>
      <c r="AC12" s="347">
        <v>111</v>
      </c>
      <c r="AD12" s="346">
        <v>39</v>
      </c>
      <c r="AE12" s="346">
        <v>596</v>
      </c>
      <c r="AF12" s="345">
        <v>931</v>
      </c>
      <c r="AG12" s="347">
        <v>56</v>
      </c>
      <c r="AH12" s="346">
        <v>3</v>
      </c>
      <c r="AI12" s="346">
        <v>135</v>
      </c>
      <c r="AJ12" s="345">
        <v>816</v>
      </c>
      <c r="AK12" s="347">
        <v>60</v>
      </c>
      <c r="AL12" s="346">
        <v>673</v>
      </c>
      <c r="AM12" s="346">
        <v>21</v>
      </c>
      <c r="AN12" s="345">
        <v>0</v>
      </c>
      <c r="AO12" s="347">
        <v>51</v>
      </c>
      <c r="AP12" s="346">
        <v>1</v>
      </c>
      <c r="AQ12" s="346">
        <v>0</v>
      </c>
      <c r="AR12" s="348">
        <v>0</v>
      </c>
    </row>
    <row r="13" spans="1:44" x14ac:dyDescent="0.2">
      <c r="A13" s="342" t="s">
        <v>227</v>
      </c>
      <c r="B13" s="343" t="s">
        <v>30</v>
      </c>
      <c r="C13" s="344">
        <v>1491</v>
      </c>
      <c r="D13" s="345">
        <f t="shared" si="0"/>
        <v>382</v>
      </c>
      <c r="E13" s="346">
        <v>83</v>
      </c>
      <c r="F13" s="345">
        <v>281</v>
      </c>
      <c r="G13" s="347">
        <v>25</v>
      </c>
      <c r="H13" s="346">
        <v>33</v>
      </c>
      <c r="I13" s="346">
        <v>3</v>
      </c>
      <c r="J13" s="345">
        <v>0</v>
      </c>
      <c r="K13" s="347">
        <v>10</v>
      </c>
      <c r="L13" s="346">
        <v>0</v>
      </c>
      <c r="M13" s="346">
        <v>0</v>
      </c>
      <c r="N13" s="345">
        <v>395</v>
      </c>
      <c r="O13" s="347">
        <v>68</v>
      </c>
      <c r="P13" s="345">
        <v>10</v>
      </c>
      <c r="Q13" s="347">
        <v>10</v>
      </c>
      <c r="R13" s="346">
        <v>20</v>
      </c>
      <c r="S13" s="346">
        <v>0</v>
      </c>
      <c r="T13" s="345">
        <v>0</v>
      </c>
      <c r="U13" s="347">
        <v>28</v>
      </c>
      <c r="V13" s="346">
        <v>43</v>
      </c>
      <c r="W13" s="346">
        <v>0</v>
      </c>
      <c r="X13" s="345">
        <v>0</v>
      </c>
      <c r="Y13" s="347">
        <v>3</v>
      </c>
      <c r="Z13" s="346">
        <v>25</v>
      </c>
      <c r="AA13" s="346">
        <v>0</v>
      </c>
      <c r="AB13" s="345">
        <v>8</v>
      </c>
      <c r="AC13" s="347">
        <v>6</v>
      </c>
      <c r="AD13" s="346">
        <v>22</v>
      </c>
      <c r="AE13" s="346">
        <v>9</v>
      </c>
      <c r="AF13" s="345">
        <v>2</v>
      </c>
      <c r="AG13" s="347">
        <v>0</v>
      </c>
      <c r="AH13" s="346">
        <v>0</v>
      </c>
      <c r="AI13" s="346">
        <v>0</v>
      </c>
      <c r="AJ13" s="345">
        <v>0</v>
      </c>
      <c r="AK13" s="347">
        <v>0</v>
      </c>
      <c r="AL13" s="346">
        <v>0</v>
      </c>
      <c r="AM13" s="346">
        <v>10</v>
      </c>
      <c r="AN13" s="345">
        <v>15</v>
      </c>
      <c r="AO13" s="347">
        <v>0</v>
      </c>
      <c r="AP13" s="346">
        <v>0</v>
      </c>
      <c r="AQ13" s="346">
        <v>0</v>
      </c>
      <c r="AR13" s="348">
        <v>0</v>
      </c>
    </row>
    <row r="14" spans="1:44" x14ac:dyDescent="0.2">
      <c r="A14" s="342" t="s">
        <v>2</v>
      </c>
      <c r="B14" s="343" t="s">
        <v>535</v>
      </c>
      <c r="C14" s="344">
        <v>24915</v>
      </c>
      <c r="D14" s="345">
        <f t="shared" si="0"/>
        <v>6656</v>
      </c>
      <c r="E14" s="346">
        <v>2168</v>
      </c>
      <c r="F14" s="345">
        <v>1733</v>
      </c>
      <c r="G14" s="347">
        <v>961</v>
      </c>
      <c r="H14" s="346">
        <v>293</v>
      </c>
      <c r="I14" s="346">
        <v>25</v>
      </c>
      <c r="J14" s="345">
        <v>29</v>
      </c>
      <c r="K14" s="347">
        <v>950</v>
      </c>
      <c r="L14" s="346">
        <v>62</v>
      </c>
      <c r="M14" s="346">
        <v>918</v>
      </c>
      <c r="N14" s="345">
        <v>1337</v>
      </c>
      <c r="O14" s="347">
        <v>203</v>
      </c>
      <c r="P14" s="345">
        <v>265</v>
      </c>
      <c r="Q14" s="347">
        <v>175</v>
      </c>
      <c r="R14" s="346">
        <v>446</v>
      </c>
      <c r="S14" s="346">
        <v>207</v>
      </c>
      <c r="T14" s="345">
        <v>48</v>
      </c>
      <c r="U14" s="347">
        <v>668</v>
      </c>
      <c r="V14" s="346">
        <v>971</v>
      </c>
      <c r="W14" s="346">
        <v>882</v>
      </c>
      <c r="X14" s="345">
        <v>501</v>
      </c>
      <c r="Y14" s="347">
        <v>36</v>
      </c>
      <c r="Z14" s="346">
        <v>1022</v>
      </c>
      <c r="AA14" s="346">
        <v>90</v>
      </c>
      <c r="AB14" s="345">
        <v>191</v>
      </c>
      <c r="AC14" s="347">
        <v>46</v>
      </c>
      <c r="AD14" s="346">
        <v>238</v>
      </c>
      <c r="AE14" s="346">
        <v>747</v>
      </c>
      <c r="AF14" s="345">
        <v>1321</v>
      </c>
      <c r="AG14" s="347">
        <v>0</v>
      </c>
      <c r="AH14" s="346">
        <v>250</v>
      </c>
      <c r="AI14" s="346">
        <v>512</v>
      </c>
      <c r="AJ14" s="345">
        <v>124</v>
      </c>
      <c r="AK14" s="347">
        <v>173</v>
      </c>
      <c r="AL14" s="346">
        <v>407</v>
      </c>
      <c r="AM14" s="346">
        <v>18</v>
      </c>
      <c r="AN14" s="345">
        <v>35</v>
      </c>
      <c r="AO14" s="347">
        <v>164</v>
      </c>
      <c r="AP14" s="346">
        <v>38</v>
      </c>
      <c r="AQ14" s="346">
        <v>2</v>
      </c>
      <c r="AR14" s="348">
        <v>3</v>
      </c>
    </row>
    <row r="15" spans="1:44" x14ac:dyDescent="0.2">
      <c r="A15" s="342" t="s">
        <v>3</v>
      </c>
      <c r="B15" s="343" t="s">
        <v>31</v>
      </c>
      <c r="C15" s="344">
        <v>10880</v>
      </c>
      <c r="D15" s="345">
        <f t="shared" si="0"/>
        <v>771</v>
      </c>
      <c r="E15" s="346">
        <v>1251</v>
      </c>
      <c r="F15" s="345">
        <v>1443</v>
      </c>
      <c r="G15" s="347">
        <v>296</v>
      </c>
      <c r="H15" s="346">
        <v>203</v>
      </c>
      <c r="I15" s="346">
        <v>17</v>
      </c>
      <c r="J15" s="345">
        <v>12</v>
      </c>
      <c r="K15" s="347">
        <v>196</v>
      </c>
      <c r="L15" s="346">
        <v>32</v>
      </c>
      <c r="M15" s="346">
        <v>216</v>
      </c>
      <c r="N15" s="345">
        <v>146</v>
      </c>
      <c r="O15" s="347">
        <v>830</v>
      </c>
      <c r="P15" s="345">
        <v>167</v>
      </c>
      <c r="Q15" s="347">
        <v>19</v>
      </c>
      <c r="R15" s="346">
        <v>109</v>
      </c>
      <c r="S15" s="346">
        <v>1449</v>
      </c>
      <c r="T15" s="345">
        <v>93</v>
      </c>
      <c r="U15" s="347">
        <v>308</v>
      </c>
      <c r="V15" s="346">
        <v>31</v>
      </c>
      <c r="W15" s="346">
        <v>271</v>
      </c>
      <c r="X15" s="345">
        <v>205</v>
      </c>
      <c r="Y15" s="347">
        <v>103</v>
      </c>
      <c r="Z15" s="346">
        <v>319</v>
      </c>
      <c r="AA15" s="346">
        <v>846</v>
      </c>
      <c r="AB15" s="345">
        <v>56</v>
      </c>
      <c r="AC15" s="347">
        <v>153</v>
      </c>
      <c r="AD15" s="346">
        <v>75</v>
      </c>
      <c r="AE15" s="346">
        <v>318</v>
      </c>
      <c r="AF15" s="345">
        <v>133</v>
      </c>
      <c r="AG15" s="347">
        <v>35</v>
      </c>
      <c r="AH15" s="346">
        <v>42</v>
      </c>
      <c r="AI15" s="346">
        <v>44</v>
      </c>
      <c r="AJ15" s="345">
        <v>317</v>
      </c>
      <c r="AK15" s="347">
        <v>85</v>
      </c>
      <c r="AL15" s="346">
        <v>52</v>
      </c>
      <c r="AM15" s="346">
        <v>47</v>
      </c>
      <c r="AN15" s="345">
        <v>5</v>
      </c>
      <c r="AO15" s="347">
        <v>5</v>
      </c>
      <c r="AP15" s="346">
        <v>109</v>
      </c>
      <c r="AQ15" s="346">
        <v>39</v>
      </c>
      <c r="AR15" s="348">
        <v>32</v>
      </c>
    </row>
    <row r="16" spans="1:44" x14ac:dyDescent="0.2">
      <c r="A16" s="342" t="s">
        <v>4</v>
      </c>
      <c r="B16" s="343" t="s">
        <v>32</v>
      </c>
      <c r="C16" s="344">
        <v>23687</v>
      </c>
      <c r="D16" s="345">
        <f t="shared" si="0"/>
        <v>4316</v>
      </c>
      <c r="E16" s="346">
        <v>6480</v>
      </c>
      <c r="F16" s="345">
        <v>3271</v>
      </c>
      <c r="G16" s="347">
        <v>65</v>
      </c>
      <c r="H16" s="346">
        <v>247</v>
      </c>
      <c r="I16" s="346">
        <v>15</v>
      </c>
      <c r="J16" s="345">
        <v>0</v>
      </c>
      <c r="K16" s="347">
        <v>1254</v>
      </c>
      <c r="L16" s="346">
        <v>85</v>
      </c>
      <c r="M16" s="346">
        <v>34</v>
      </c>
      <c r="N16" s="345">
        <v>5085</v>
      </c>
      <c r="O16" s="347">
        <v>11</v>
      </c>
      <c r="P16" s="345">
        <v>61</v>
      </c>
      <c r="Q16" s="347">
        <v>3</v>
      </c>
      <c r="R16" s="346">
        <v>157</v>
      </c>
      <c r="S16" s="346">
        <v>152</v>
      </c>
      <c r="T16" s="345">
        <v>156</v>
      </c>
      <c r="U16" s="347">
        <v>717</v>
      </c>
      <c r="V16" s="346">
        <v>61</v>
      </c>
      <c r="W16" s="346">
        <v>473</v>
      </c>
      <c r="X16" s="345">
        <v>56</v>
      </c>
      <c r="Y16" s="347">
        <v>17</v>
      </c>
      <c r="Z16" s="346">
        <v>38</v>
      </c>
      <c r="AA16" s="346">
        <v>13</v>
      </c>
      <c r="AB16" s="345">
        <v>105</v>
      </c>
      <c r="AC16" s="347">
        <v>31</v>
      </c>
      <c r="AD16" s="346">
        <v>11</v>
      </c>
      <c r="AE16" s="346">
        <v>53</v>
      </c>
      <c r="AF16" s="345">
        <v>96</v>
      </c>
      <c r="AG16" s="347">
        <v>13</v>
      </c>
      <c r="AH16" s="346">
        <v>82</v>
      </c>
      <c r="AI16" s="346">
        <v>122</v>
      </c>
      <c r="AJ16" s="345">
        <v>165</v>
      </c>
      <c r="AK16" s="347">
        <v>16</v>
      </c>
      <c r="AL16" s="346">
        <v>40</v>
      </c>
      <c r="AM16" s="346">
        <v>0</v>
      </c>
      <c r="AN16" s="345">
        <v>95</v>
      </c>
      <c r="AO16" s="347">
        <v>3</v>
      </c>
      <c r="AP16" s="346">
        <v>88</v>
      </c>
      <c r="AQ16" s="346">
        <v>0</v>
      </c>
      <c r="AR16" s="348">
        <v>0</v>
      </c>
    </row>
    <row r="17" spans="1:44" x14ac:dyDescent="0.2">
      <c r="A17" s="342" t="s">
        <v>5</v>
      </c>
      <c r="B17" s="343" t="s">
        <v>33</v>
      </c>
      <c r="C17" s="344">
        <v>6870</v>
      </c>
      <c r="D17" s="345">
        <f t="shared" si="0"/>
        <v>978</v>
      </c>
      <c r="E17" s="346">
        <v>690</v>
      </c>
      <c r="F17" s="345">
        <v>1893</v>
      </c>
      <c r="G17" s="347">
        <v>406</v>
      </c>
      <c r="H17" s="346">
        <v>50</v>
      </c>
      <c r="I17" s="346">
        <v>4</v>
      </c>
      <c r="J17" s="345">
        <v>9</v>
      </c>
      <c r="K17" s="347">
        <v>114</v>
      </c>
      <c r="L17" s="346">
        <v>65</v>
      </c>
      <c r="M17" s="346">
        <v>353</v>
      </c>
      <c r="N17" s="345">
        <v>292</v>
      </c>
      <c r="O17" s="347">
        <v>89</v>
      </c>
      <c r="P17" s="345">
        <v>0</v>
      </c>
      <c r="Q17" s="347">
        <v>68</v>
      </c>
      <c r="R17" s="346">
        <v>102</v>
      </c>
      <c r="S17" s="346">
        <v>167</v>
      </c>
      <c r="T17" s="345">
        <v>48</v>
      </c>
      <c r="U17" s="347">
        <v>78</v>
      </c>
      <c r="V17" s="346">
        <v>376</v>
      </c>
      <c r="W17" s="346">
        <v>81</v>
      </c>
      <c r="X17" s="345">
        <v>9</v>
      </c>
      <c r="Y17" s="347">
        <v>6</v>
      </c>
      <c r="Z17" s="346">
        <v>241</v>
      </c>
      <c r="AA17" s="346">
        <v>1</v>
      </c>
      <c r="AB17" s="345">
        <v>67</v>
      </c>
      <c r="AC17" s="347">
        <v>7</v>
      </c>
      <c r="AD17" s="346">
        <v>33</v>
      </c>
      <c r="AE17" s="346">
        <v>145</v>
      </c>
      <c r="AF17" s="345">
        <v>45</v>
      </c>
      <c r="AG17" s="347">
        <v>0</v>
      </c>
      <c r="AH17" s="346">
        <v>146</v>
      </c>
      <c r="AI17" s="346">
        <v>33</v>
      </c>
      <c r="AJ17" s="345">
        <v>173</v>
      </c>
      <c r="AK17" s="347">
        <v>4</v>
      </c>
      <c r="AL17" s="346">
        <v>41</v>
      </c>
      <c r="AM17" s="346">
        <v>12</v>
      </c>
      <c r="AN17" s="345">
        <v>0</v>
      </c>
      <c r="AO17" s="347">
        <v>0</v>
      </c>
      <c r="AP17" s="346">
        <v>35</v>
      </c>
      <c r="AQ17" s="346">
        <v>9</v>
      </c>
      <c r="AR17" s="348">
        <v>0</v>
      </c>
    </row>
    <row r="18" spans="1:44" x14ac:dyDescent="0.2">
      <c r="A18" s="342" t="s">
        <v>6</v>
      </c>
      <c r="B18" s="343" t="s">
        <v>34</v>
      </c>
      <c r="C18" s="344">
        <v>39164</v>
      </c>
      <c r="D18" s="345">
        <f t="shared" si="0"/>
        <v>4594</v>
      </c>
      <c r="E18" s="346">
        <v>4229</v>
      </c>
      <c r="F18" s="345">
        <v>5784</v>
      </c>
      <c r="G18" s="347">
        <v>4259</v>
      </c>
      <c r="H18" s="346">
        <v>366</v>
      </c>
      <c r="I18" s="346">
        <v>169</v>
      </c>
      <c r="J18" s="345">
        <v>6</v>
      </c>
      <c r="K18" s="347">
        <v>1663</v>
      </c>
      <c r="L18" s="346">
        <v>292</v>
      </c>
      <c r="M18" s="346">
        <v>663</v>
      </c>
      <c r="N18" s="345">
        <v>1310</v>
      </c>
      <c r="O18" s="347">
        <v>496</v>
      </c>
      <c r="P18" s="345">
        <v>421</v>
      </c>
      <c r="Q18" s="347">
        <v>214</v>
      </c>
      <c r="R18" s="346">
        <v>2556</v>
      </c>
      <c r="S18" s="346">
        <v>844</v>
      </c>
      <c r="T18" s="345">
        <v>442</v>
      </c>
      <c r="U18" s="347">
        <v>1605</v>
      </c>
      <c r="V18" s="346">
        <v>291</v>
      </c>
      <c r="W18" s="346">
        <v>1777</v>
      </c>
      <c r="X18" s="345">
        <v>346</v>
      </c>
      <c r="Y18" s="347">
        <v>162</v>
      </c>
      <c r="Z18" s="346">
        <v>773</v>
      </c>
      <c r="AA18" s="346">
        <v>115</v>
      </c>
      <c r="AB18" s="345">
        <v>1359</v>
      </c>
      <c r="AC18" s="347">
        <v>63</v>
      </c>
      <c r="AD18" s="346">
        <v>212</v>
      </c>
      <c r="AE18" s="346">
        <v>587</v>
      </c>
      <c r="AF18" s="345">
        <v>587</v>
      </c>
      <c r="AG18" s="347">
        <v>108</v>
      </c>
      <c r="AH18" s="346">
        <v>278</v>
      </c>
      <c r="AI18" s="346">
        <v>502</v>
      </c>
      <c r="AJ18" s="345">
        <v>521</v>
      </c>
      <c r="AK18" s="347">
        <v>635</v>
      </c>
      <c r="AL18" s="346">
        <v>545</v>
      </c>
      <c r="AM18" s="346">
        <v>4</v>
      </c>
      <c r="AN18" s="345">
        <v>91</v>
      </c>
      <c r="AO18" s="347">
        <v>83</v>
      </c>
      <c r="AP18" s="346">
        <v>160</v>
      </c>
      <c r="AQ18" s="346">
        <v>28</v>
      </c>
      <c r="AR18" s="348">
        <v>24</v>
      </c>
    </row>
    <row r="19" spans="1:44" x14ac:dyDescent="0.2">
      <c r="A19" s="342" t="s">
        <v>7</v>
      </c>
      <c r="B19" s="343" t="s">
        <v>269</v>
      </c>
      <c r="C19" s="344">
        <v>31734</v>
      </c>
      <c r="D19" s="345">
        <f t="shared" si="0"/>
        <v>9431</v>
      </c>
      <c r="E19" s="346">
        <v>2932</v>
      </c>
      <c r="F19" s="345">
        <v>2245</v>
      </c>
      <c r="G19" s="347">
        <v>538</v>
      </c>
      <c r="H19" s="346">
        <v>190</v>
      </c>
      <c r="I19" s="346">
        <v>177</v>
      </c>
      <c r="J19" s="345">
        <v>21</v>
      </c>
      <c r="K19" s="347">
        <v>670</v>
      </c>
      <c r="L19" s="346">
        <v>749</v>
      </c>
      <c r="M19" s="346">
        <v>157</v>
      </c>
      <c r="N19" s="345">
        <v>1315</v>
      </c>
      <c r="O19" s="347">
        <v>27</v>
      </c>
      <c r="P19" s="345">
        <v>88</v>
      </c>
      <c r="Q19" s="347">
        <v>67</v>
      </c>
      <c r="R19" s="346">
        <v>264</v>
      </c>
      <c r="S19" s="346">
        <v>7743</v>
      </c>
      <c r="T19" s="345">
        <v>153</v>
      </c>
      <c r="U19" s="347">
        <v>319</v>
      </c>
      <c r="V19" s="346">
        <v>52</v>
      </c>
      <c r="W19" s="346">
        <v>1661</v>
      </c>
      <c r="X19" s="345">
        <v>178</v>
      </c>
      <c r="Y19" s="347">
        <v>37</v>
      </c>
      <c r="Z19" s="346">
        <v>40</v>
      </c>
      <c r="AA19" s="346">
        <v>81</v>
      </c>
      <c r="AB19" s="345">
        <v>122</v>
      </c>
      <c r="AC19" s="347">
        <v>21</v>
      </c>
      <c r="AD19" s="346">
        <v>49</v>
      </c>
      <c r="AE19" s="346">
        <v>794</v>
      </c>
      <c r="AF19" s="345">
        <v>606</v>
      </c>
      <c r="AG19" s="347">
        <v>13</v>
      </c>
      <c r="AH19" s="346">
        <v>98</v>
      </c>
      <c r="AI19" s="346">
        <v>135</v>
      </c>
      <c r="AJ19" s="345">
        <v>607</v>
      </c>
      <c r="AK19" s="347">
        <v>12</v>
      </c>
      <c r="AL19" s="346">
        <v>52</v>
      </c>
      <c r="AM19" s="346">
        <v>4</v>
      </c>
      <c r="AN19" s="345">
        <v>46</v>
      </c>
      <c r="AO19" s="347">
        <v>3</v>
      </c>
      <c r="AP19" s="346">
        <v>8</v>
      </c>
      <c r="AQ19" s="346">
        <v>24</v>
      </c>
      <c r="AR19" s="348">
        <v>5</v>
      </c>
    </row>
    <row r="20" spans="1:44" x14ac:dyDescent="0.2">
      <c r="A20" s="342" t="s">
        <v>8</v>
      </c>
      <c r="B20" s="343" t="s">
        <v>270</v>
      </c>
      <c r="C20" s="344">
        <v>30254</v>
      </c>
      <c r="D20" s="345">
        <f t="shared" si="0"/>
        <v>5601</v>
      </c>
      <c r="E20" s="346">
        <v>1875</v>
      </c>
      <c r="F20" s="345">
        <v>5058</v>
      </c>
      <c r="G20" s="347">
        <v>4761</v>
      </c>
      <c r="H20" s="346">
        <v>590</v>
      </c>
      <c r="I20" s="346">
        <v>599</v>
      </c>
      <c r="J20" s="345">
        <v>24</v>
      </c>
      <c r="K20" s="347">
        <v>1375</v>
      </c>
      <c r="L20" s="346">
        <v>40</v>
      </c>
      <c r="M20" s="346">
        <v>187</v>
      </c>
      <c r="N20" s="345">
        <v>1544</v>
      </c>
      <c r="O20" s="347">
        <v>123</v>
      </c>
      <c r="P20" s="345">
        <v>249</v>
      </c>
      <c r="Q20" s="347">
        <v>132</v>
      </c>
      <c r="R20" s="346">
        <v>1052</v>
      </c>
      <c r="S20" s="346">
        <v>235</v>
      </c>
      <c r="T20" s="345">
        <v>693</v>
      </c>
      <c r="U20" s="347">
        <v>264</v>
      </c>
      <c r="V20" s="346">
        <v>211</v>
      </c>
      <c r="W20" s="346">
        <v>950</v>
      </c>
      <c r="X20" s="345">
        <v>158</v>
      </c>
      <c r="Y20" s="347">
        <v>251</v>
      </c>
      <c r="Z20" s="346">
        <v>210</v>
      </c>
      <c r="AA20" s="346">
        <v>250</v>
      </c>
      <c r="AB20" s="345">
        <v>205</v>
      </c>
      <c r="AC20" s="347">
        <v>103</v>
      </c>
      <c r="AD20" s="346">
        <v>55</v>
      </c>
      <c r="AE20" s="346">
        <v>583</v>
      </c>
      <c r="AF20" s="345">
        <v>268</v>
      </c>
      <c r="AG20" s="347">
        <v>0</v>
      </c>
      <c r="AH20" s="346">
        <v>164</v>
      </c>
      <c r="AI20" s="346">
        <v>892</v>
      </c>
      <c r="AJ20" s="345">
        <v>1214</v>
      </c>
      <c r="AK20" s="347">
        <v>52</v>
      </c>
      <c r="AL20" s="346">
        <v>148</v>
      </c>
      <c r="AM20" s="346">
        <v>8</v>
      </c>
      <c r="AN20" s="345">
        <v>18</v>
      </c>
      <c r="AO20" s="347">
        <v>25</v>
      </c>
      <c r="AP20" s="346">
        <v>10</v>
      </c>
      <c r="AQ20" s="346">
        <v>22</v>
      </c>
      <c r="AR20" s="348">
        <v>55</v>
      </c>
    </row>
    <row r="21" spans="1:44" x14ac:dyDescent="0.2">
      <c r="A21" s="342" t="s">
        <v>9</v>
      </c>
      <c r="B21" s="343" t="s">
        <v>271</v>
      </c>
      <c r="C21" s="344">
        <v>10720</v>
      </c>
      <c r="D21" s="345">
        <f t="shared" si="0"/>
        <v>2732</v>
      </c>
      <c r="E21" s="346">
        <v>2506</v>
      </c>
      <c r="F21" s="345">
        <v>617</v>
      </c>
      <c r="G21" s="347">
        <v>725</v>
      </c>
      <c r="H21" s="346">
        <v>663</v>
      </c>
      <c r="I21" s="346">
        <v>0</v>
      </c>
      <c r="J21" s="345">
        <v>66</v>
      </c>
      <c r="K21" s="347">
        <v>232</v>
      </c>
      <c r="L21" s="346">
        <v>31</v>
      </c>
      <c r="M21" s="346">
        <v>184</v>
      </c>
      <c r="N21" s="345">
        <v>278</v>
      </c>
      <c r="O21" s="347">
        <v>1</v>
      </c>
      <c r="P21" s="345">
        <v>15</v>
      </c>
      <c r="Q21" s="347">
        <v>649</v>
      </c>
      <c r="R21" s="346">
        <v>142</v>
      </c>
      <c r="S21" s="346">
        <v>49</v>
      </c>
      <c r="T21" s="345">
        <v>67</v>
      </c>
      <c r="U21" s="347">
        <v>0</v>
      </c>
      <c r="V21" s="346">
        <v>43</v>
      </c>
      <c r="W21" s="346">
        <v>151</v>
      </c>
      <c r="X21" s="345">
        <v>109</v>
      </c>
      <c r="Y21" s="347">
        <v>7</v>
      </c>
      <c r="Z21" s="346">
        <v>10</v>
      </c>
      <c r="AA21" s="346">
        <v>60</v>
      </c>
      <c r="AB21" s="345">
        <v>0</v>
      </c>
      <c r="AC21" s="347">
        <v>9</v>
      </c>
      <c r="AD21" s="346">
        <v>69</v>
      </c>
      <c r="AE21" s="346">
        <v>7</v>
      </c>
      <c r="AF21" s="345">
        <v>112</v>
      </c>
      <c r="AG21" s="347">
        <v>3</v>
      </c>
      <c r="AH21" s="346">
        <v>235</v>
      </c>
      <c r="AI21" s="346">
        <v>9</v>
      </c>
      <c r="AJ21" s="345">
        <v>69</v>
      </c>
      <c r="AK21" s="347">
        <v>202</v>
      </c>
      <c r="AL21" s="346">
        <v>529</v>
      </c>
      <c r="AM21" s="346">
        <v>0</v>
      </c>
      <c r="AN21" s="345">
        <v>0</v>
      </c>
      <c r="AO21" s="347">
        <v>10</v>
      </c>
      <c r="AP21" s="346">
        <v>102</v>
      </c>
      <c r="AQ21" s="346">
        <v>27</v>
      </c>
      <c r="AR21" s="348">
        <v>0</v>
      </c>
    </row>
    <row r="22" spans="1:44" x14ac:dyDescent="0.2">
      <c r="A22" s="342" t="s">
        <v>10</v>
      </c>
      <c r="B22" s="343" t="s">
        <v>281</v>
      </c>
      <c r="C22" s="344">
        <v>11196</v>
      </c>
      <c r="D22" s="345">
        <f t="shared" si="0"/>
        <v>1058</v>
      </c>
      <c r="E22" s="346">
        <v>1505</v>
      </c>
      <c r="F22" s="345">
        <v>1466</v>
      </c>
      <c r="G22" s="347">
        <v>514</v>
      </c>
      <c r="H22" s="346">
        <v>147</v>
      </c>
      <c r="I22" s="346">
        <v>14</v>
      </c>
      <c r="J22" s="345">
        <v>13</v>
      </c>
      <c r="K22" s="347">
        <v>1254</v>
      </c>
      <c r="L22" s="346">
        <v>48</v>
      </c>
      <c r="M22" s="346">
        <v>266</v>
      </c>
      <c r="N22" s="345">
        <v>162</v>
      </c>
      <c r="O22" s="347">
        <v>213</v>
      </c>
      <c r="P22" s="345">
        <v>152</v>
      </c>
      <c r="Q22" s="347">
        <v>104</v>
      </c>
      <c r="R22" s="346">
        <v>51</v>
      </c>
      <c r="S22" s="346">
        <v>8</v>
      </c>
      <c r="T22" s="345">
        <v>72</v>
      </c>
      <c r="U22" s="347">
        <v>142</v>
      </c>
      <c r="V22" s="346">
        <v>137</v>
      </c>
      <c r="W22" s="346">
        <v>93</v>
      </c>
      <c r="X22" s="345">
        <v>165</v>
      </c>
      <c r="Y22" s="347">
        <v>31</v>
      </c>
      <c r="Z22" s="346">
        <v>376</v>
      </c>
      <c r="AA22" s="346">
        <v>35</v>
      </c>
      <c r="AB22" s="345">
        <v>108</v>
      </c>
      <c r="AC22" s="347">
        <v>2</v>
      </c>
      <c r="AD22" s="346">
        <v>13</v>
      </c>
      <c r="AE22" s="346">
        <v>452</v>
      </c>
      <c r="AF22" s="345">
        <v>248</v>
      </c>
      <c r="AG22" s="347">
        <v>319</v>
      </c>
      <c r="AH22" s="346">
        <v>163</v>
      </c>
      <c r="AI22" s="346">
        <v>3</v>
      </c>
      <c r="AJ22" s="345">
        <v>2</v>
      </c>
      <c r="AK22" s="347">
        <v>6</v>
      </c>
      <c r="AL22" s="346">
        <v>2</v>
      </c>
      <c r="AM22" s="346">
        <v>0</v>
      </c>
      <c r="AN22" s="345">
        <v>1567</v>
      </c>
      <c r="AO22" s="347">
        <v>18</v>
      </c>
      <c r="AP22" s="346">
        <v>164</v>
      </c>
      <c r="AQ22" s="346">
        <v>103</v>
      </c>
      <c r="AR22" s="348">
        <v>0</v>
      </c>
    </row>
    <row r="23" spans="1:44" x14ac:dyDescent="0.2">
      <c r="A23" s="342" t="s">
        <v>11</v>
      </c>
      <c r="B23" s="343" t="s">
        <v>35</v>
      </c>
      <c r="C23" s="344">
        <v>38482</v>
      </c>
      <c r="D23" s="345">
        <f t="shared" si="0"/>
        <v>7041</v>
      </c>
      <c r="E23" s="346">
        <v>10403</v>
      </c>
      <c r="F23" s="345">
        <v>3136</v>
      </c>
      <c r="G23" s="347">
        <v>1365</v>
      </c>
      <c r="H23" s="346">
        <v>567</v>
      </c>
      <c r="I23" s="346">
        <v>1357</v>
      </c>
      <c r="J23" s="345">
        <v>39</v>
      </c>
      <c r="K23" s="347">
        <v>1016</v>
      </c>
      <c r="L23" s="346">
        <v>52</v>
      </c>
      <c r="M23" s="346">
        <v>245</v>
      </c>
      <c r="N23" s="345">
        <v>1152</v>
      </c>
      <c r="O23" s="347">
        <v>725</v>
      </c>
      <c r="P23" s="345">
        <v>99</v>
      </c>
      <c r="Q23" s="347">
        <v>314</v>
      </c>
      <c r="R23" s="346">
        <v>135</v>
      </c>
      <c r="S23" s="346">
        <v>556</v>
      </c>
      <c r="T23" s="345">
        <v>309</v>
      </c>
      <c r="U23" s="347">
        <v>94</v>
      </c>
      <c r="V23" s="346">
        <v>1473</v>
      </c>
      <c r="W23" s="346">
        <v>1430</v>
      </c>
      <c r="X23" s="345">
        <v>241</v>
      </c>
      <c r="Y23" s="347">
        <v>306</v>
      </c>
      <c r="Z23" s="346">
        <v>1375</v>
      </c>
      <c r="AA23" s="346">
        <v>794</v>
      </c>
      <c r="AB23" s="345">
        <v>12</v>
      </c>
      <c r="AC23" s="347">
        <v>350</v>
      </c>
      <c r="AD23" s="346">
        <v>568</v>
      </c>
      <c r="AE23" s="346">
        <v>431</v>
      </c>
      <c r="AF23" s="345">
        <v>786</v>
      </c>
      <c r="AG23" s="347">
        <v>3</v>
      </c>
      <c r="AH23" s="346">
        <v>115</v>
      </c>
      <c r="AI23" s="346">
        <v>140</v>
      </c>
      <c r="AJ23" s="345">
        <v>96</v>
      </c>
      <c r="AK23" s="347">
        <v>112</v>
      </c>
      <c r="AL23" s="346">
        <v>916</v>
      </c>
      <c r="AM23" s="346">
        <v>22</v>
      </c>
      <c r="AN23" s="345">
        <v>140</v>
      </c>
      <c r="AO23" s="347">
        <v>365</v>
      </c>
      <c r="AP23" s="346">
        <v>181</v>
      </c>
      <c r="AQ23" s="346">
        <v>0</v>
      </c>
      <c r="AR23" s="348">
        <v>21</v>
      </c>
    </row>
    <row r="24" spans="1:44" x14ac:dyDescent="0.2">
      <c r="A24" s="342" t="s">
        <v>12</v>
      </c>
      <c r="B24" s="343" t="s">
        <v>366</v>
      </c>
      <c r="C24" s="344">
        <v>13315</v>
      </c>
      <c r="D24" s="345">
        <f t="shared" si="0"/>
        <v>3151</v>
      </c>
      <c r="E24" s="346">
        <v>474</v>
      </c>
      <c r="F24" s="345">
        <v>3386</v>
      </c>
      <c r="G24" s="347">
        <v>508</v>
      </c>
      <c r="H24" s="346">
        <v>824</v>
      </c>
      <c r="I24" s="346">
        <v>0</v>
      </c>
      <c r="J24" s="345">
        <v>0</v>
      </c>
      <c r="K24" s="347">
        <v>731</v>
      </c>
      <c r="L24" s="346">
        <v>0</v>
      </c>
      <c r="M24" s="346">
        <v>12</v>
      </c>
      <c r="N24" s="345">
        <v>41</v>
      </c>
      <c r="O24" s="347">
        <v>0</v>
      </c>
      <c r="P24" s="345">
        <v>96</v>
      </c>
      <c r="Q24" s="347">
        <v>144</v>
      </c>
      <c r="R24" s="346">
        <v>423</v>
      </c>
      <c r="S24" s="346">
        <v>0</v>
      </c>
      <c r="T24" s="345">
        <v>31</v>
      </c>
      <c r="U24" s="347">
        <v>10</v>
      </c>
      <c r="V24" s="346">
        <v>2279</v>
      </c>
      <c r="W24" s="346">
        <v>24</v>
      </c>
      <c r="X24" s="345">
        <v>200</v>
      </c>
      <c r="Y24" s="347">
        <v>0</v>
      </c>
      <c r="Z24" s="346">
        <v>12</v>
      </c>
      <c r="AA24" s="346">
        <v>0</v>
      </c>
      <c r="AB24" s="345">
        <v>0</v>
      </c>
      <c r="AC24" s="347">
        <v>89</v>
      </c>
      <c r="AD24" s="346">
        <v>0</v>
      </c>
      <c r="AE24" s="346">
        <v>661</v>
      </c>
      <c r="AF24" s="345">
        <v>8</v>
      </c>
      <c r="AG24" s="347">
        <v>15</v>
      </c>
      <c r="AH24" s="346">
        <v>0</v>
      </c>
      <c r="AI24" s="346">
        <v>79</v>
      </c>
      <c r="AJ24" s="345">
        <v>0</v>
      </c>
      <c r="AK24" s="347">
        <v>2</v>
      </c>
      <c r="AL24" s="346">
        <v>105</v>
      </c>
      <c r="AM24" s="346">
        <v>0</v>
      </c>
      <c r="AN24" s="345">
        <v>0</v>
      </c>
      <c r="AO24" s="347">
        <v>0</v>
      </c>
      <c r="AP24" s="346">
        <v>0</v>
      </c>
      <c r="AQ24" s="346">
        <v>10</v>
      </c>
      <c r="AR24" s="348">
        <v>0</v>
      </c>
    </row>
    <row r="25" spans="1:44" x14ac:dyDescent="0.2">
      <c r="A25" s="342" t="s">
        <v>13</v>
      </c>
      <c r="B25" s="343" t="s">
        <v>192</v>
      </c>
      <c r="C25" s="344">
        <v>32308</v>
      </c>
      <c r="D25" s="345">
        <f t="shared" si="0"/>
        <v>9941</v>
      </c>
      <c r="E25" s="346">
        <v>2887</v>
      </c>
      <c r="F25" s="345">
        <v>1816</v>
      </c>
      <c r="G25" s="347">
        <v>6662</v>
      </c>
      <c r="H25" s="346">
        <v>692</v>
      </c>
      <c r="I25" s="346">
        <v>105</v>
      </c>
      <c r="J25" s="345">
        <v>16</v>
      </c>
      <c r="K25" s="347">
        <v>555</v>
      </c>
      <c r="L25" s="346">
        <v>882</v>
      </c>
      <c r="M25" s="346">
        <v>287</v>
      </c>
      <c r="N25" s="345">
        <v>432</v>
      </c>
      <c r="O25" s="347">
        <v>71</v>
      </c>
      <c r="P25" s="345">
        <v>166</v>
      </c>
      <c r="Q25" s="347">
        <v>197</v>
      </c>
      <c r="R25" s="346">
        <v>544</v>
      </c>
      <c r="S25" s="346">
        <v>439</v>
      </c>
      <c r="T25" s="345">
        <v>379</v>
      </c>
      <c r="U25" s="347">
        <v>715</v>
      </c>
      <c r="V25" s="346">
        <v>671</v>
      </c>
      <c r="W25" s="346">
        <v>606</v>
      </c>
      <c r="X25" s="345">
        <v>248</v>
      </c>
      <c r="Y25" s="347">
        <v>75</v>
      </c>
      <c r="Z25" s="346">
        <v>777</v>
      </c>
      <c r="AA25" s="346">
        <v>117</v>
      </c>
      <c r="AB25" s="345">
        <v>70</v>
      </c>
      <c r="AC25" s="347">
        <v>222</v>
      </c>
      <c r="AD25" s="346">
        <v>174</v>
      </c>
      <c r="AE25" s="346">
        <v>207</v>
      </c>
      <c r="AF25" s="345">
        <v>318</v>
      </c>
      <c r="AG25" s="347">
        <v>3</v>
      </c>
      <c r="AH25" s="346">
        <v>297</v>
      </c>
      <c r="AI25" s="346">
        <v>597</v>
      </c>
      <c r="AJ25" s="345">
        <v>146</v>
      </c>
      <c r="AK25" s="347">
        <v>33</v>
      </c>
      <c r="AL25" s="346">
        <v>651</v>
      </c>
      <c r="AM25" s="346">
        <v>57</v>
      </c>
      <c r="AN25" s="345">
        <v>19</v>
      </c>
      <c r="AO25" s="347">
        <v>0</v>
      </c>
      <c r="AP25" s="346">
        <v>74</v>
      </c>
      <c r="AQ25" s="346">
        <v>132</v>
      </c>
      <c r="AR25" s="348">
        <v>28</v>
      </c>
    </row>
    <row r="26" spans="1:44" x14ac:dyDescent="0.2">
      <c r="A26" s="342" t="s">
        <v>14</v>
      </c>
      <c r="B26" s="343" t="s">
        <v>50</v>
      </c>
      <c r="C26" s="344">
        <v>35106</v>
      </c>
      <c r="D26" s="345">
        <f t="shared" si="0"/>
        <v>8818</v>
      </c>
      <c r="E26" s="346">
        <v>4915</v>
      </c>
      <c r="F26" s="345">
        <v>1451</v>
      </c>
      <c r="G26" s="347">
        <v>650</v>
      </c>
      <c r="H26" s="346">
        <v>797</v>
      </c>
      <c r="I26" s="346">
        <v>290</v>
      </c>
      <c r="J26" s="345">
        <v>165</v>
      </c>
      <c r="K26" s="347">
        <v>596</v>
      </c>
      <c r="L26" s="346">
        <v>29</v>
      </c>
      <c r="M26" s="346">
        <v>2900</v>
      </c>
      <c r="N26" s="345">
        <v>549</v>
      </c>
      <c r="O26" s="347">
        <v>163</v>
      </c>
      <c r="P26" s="345">
        <v>811</v>
      </c>
      <c r="Q26" s="347">
        <v>175</v>
      </c>
      <c r="R26" s="346">
        <v>679</v>
      </c>
      <c r="S26" s="346">
        <v>324</v>
      </c>
      <c r="T26" s="345">
        <v>177</v>
      </c>
      <c r="U26" s="347">
        <v>387</v>
      </c>
      <c r="V26" s="346">
        <v>397</v>
      </c>
      <c r="W26" s="346">
        <v>533</v>
      </c>
      <c r="X26" s="345">
        <v>432</v>
      </c>
      <c r="Y26" s="347">
        <v>338</v>
      </c>
      <c r="Z26" s="346">
        <v>1129</v>
      </c>
      <c r="AA26" s="346">
        <v>178</v>
      </c>
      <c r="AB26" s="345">
        <v>175</v>
      </c>
      <c r="AC26" s="347">
        <v>793</v>
      </c>
      <c r="AD26" s="346">
        <v>379</v>
      </c>
      <c r="AE26" s="346">
        <v>2318</v>
      </c>
      <c r="AF26" s="345">
        <v>2990</v>
      </c>
      <c r="AG26" s="347">
        <v>38</v>
      </c>
      <c r="AH26" s="346">
        <v>91</v>
      </c>
      <c r="AI26" s="346">
        <v>259</v>
      </c>
      <c r="AJ26" s="345">
        <v>28</v>
      </c>
      <c r="AK26" s="347">
        <v>158</v>
      </c>
      <c r="AL26" s="346">
        <v>603</v>
      </c>
      <c r="AM26" s="346">
        <v>55</v>
      </c>
      <c r="AN26" s="345">
        <v>153</v>
      </c>
      <c r="AO26" s="347">
        <v>76</v>
      </c>
      <c r="AP26" s="346">
        <v>46</v>
      </c>
      <c r="AQ26" s="346">
        <v>43</v>
      </c>
      <c r="AR26" s="348">
        <v>18</v>
      </c>
    </row>
    <row r="27" spans="1:44" x14ac:dyDescent="0.2">
      <c r="A27" s="342" t="s">
        <v>15</v>
      </c>
      <c r="B27" s="343" t="s">
        <v>36</v>
      </c>
      <c r="C27" s="344">
        <v>160898</v>
      </c>
      <c r="D27" s="345">
        <f t="shared" si="0"/>
        <v>39946</v>
      </c>
      <c r="E27" s="346">
        <v>24975</v>
      </c>
      <c r="F27" s="345">
        <v>16540</v>
      </c>
      <c r="G27" s="347">
        <v>5351</v>
      </c>
      <c r="H27" s="346">
        <v>8271</v>
      </c>
      <c r="I27" s="346">
        <v>1758</v>
      </c>
      <c r="J27" s="345">
        <v>990</v>
      </c>
      <c r="K27" s="347">
        <v>5172</v>
      </c>
      <c r="L27" s="346">
        <v>1246</v>
      </c>
      <c r="M27" s="346">
        <v>4190</v>
      </c>
      <c r="N27" s="345">
        <v>8789</v>
      </c>
      <c r="O27" s="347">
        <v>1269</v>
      </c>
      <c r="P27" s="345">
        <v>1232</v>
      </c>
      <c r="Q27" s="347">
        <v>3691</v>
      </c>
      <c r="R27" s="346">
        <v>2451</v>
      </c>
      <c r="S27" s="346">
        <v>4236</v>
      </c>
      <c r="T27" s="345">
        <v>2924</v>
      </c>
      <c r="U27" s="347">
        <v>1071</v>
      </c>
      <c r="V27" s="346">
        <v>1706</v>
      </c>
      <c r="W27" s="346">
        <v>1293</v>
      </c>
      <c r="X27" s="345">
        <v>1038</v>
      </c>
      <c r="Y27" s="347">
        <v>1126</v>
      </c>
      <c r="Z27" s="346">
        <v>2505</v>
      </c>
      <c r="AA27" s="346">
        <v>1937</v>
      </c>
      <c r="AB27" s="345">
        <v>1238</v>
      </c>
      <c r="AC27" s="347">
        <v>1488</v>
      </c>
      <c r="AD27" s="346">
        <v>1882</v>
      </c>
      <c r="AE27" s="346">
        <v>1242</v>
      </c>
      <c r="AF27" s="345">
        <v>2462</v>
      </c>
      <c r="AG27" s="347">
        <v>542</v>
      </c>
      <c r="AH27" s="346">
        <v>615</v>
      </c>
      <c r="AI27" s="346">
        <v>1142</v>
      </c>
      <c r="AJ27" s="345">
        <v>831</v>
      </c>
      <c r="AK27" s="347">
        <v>363</v>
      </c>
      <c r="AL27" s="346">
        <v>585</v>
      </c>
      <c r="AM27" s="346">
        <v>404</v>
      </c>
      <c r="AN27" s="345">
        <v>1129</v>
      </c>
      <c r="AO27" s="347">
        <v>404</v>
      </c>
      <c r="AP27" s="346">
        <v>899</v>
      </c>
      <c r="AQ27" s="346">
        <v>942</v>
      </c>
      <c r="AR27" s="348">
        <v>1023</v>
      </c>
    </row>
    <row r="28" spans="1:44" x14ac:dyDescent="0.2">
      <c r="A28" s="342" t="s">
        <v>16</v>
      </c>
      <c r="B28" s="343" t="s">
        <v>193</v>
      </c>
      <c r="C28" s="344">
        <v>7222</v>
      </c>
      <c r="D28" s="345">
        <f t="shared" si="0"/>
        <v>2084</v>
      </c>
      <c r="E28" s="346">
        <v>1982</v>
      </c>
      <c r="F28" s="345">
        <v>765</v>
      </c>
      <c r="G28" s="347">
        <v>179</v>
      </c>
      <c r="H28" s="346">
        <v>26</v>
      </c>
      <c r="I28" s="346">
        <v>199</v>
      </c>
      <c r="J28" s="345">
        <v>10</v>
      </c>
      <c r="K28" s="347">
        <v>0</v>
      </c>
      <c r="L28" s="346">
        <v>419</v>
      </c>
      <c r="M28" s="346">
        <v>196</v>
      </c>
      <c r="N28" s="345">
        <v>188</v>
      </c>
      <c r="O28" s="347">
        <v>250</v>
      </c>
      <c r="P28" s="345">
        <v>2</v>
      </c>
      <c r="Q28" s="347">
        <v>30</v>
      </c>
      <c r="R28" s="346">
        <v>7</v>
      </c>
      <c r="S28" s="346">
        <v>157</v>
      </c>
      <c r="T28" s="345">
        <v>0</v>
      </c>
      <c r="U28" s="347">
        <v>0</v>
      </c>
      <c r="V28" s="346">
        <v>219</v>
      </c>
      <c r="W28" s="346">
        <v>0</v>
      </c>
      <c r="X28" s="345">
        <v>17</v>
      </c>
      <c r="Y28" s="347">
        <v>3</v>
      </c>
      <c r="Z28" s="346">
        <v>23</v>
      </c>
      <c r="AA28" s="346">
        <v>1</v>
      </c>
      <c r="AB28" s="345">
        <v>223</v>
      </c>
      <c r="AC28" s="347">
        <v>9</v>
      </c>
      <c r="AD28" s="346">
        <v>17</v>
      </c>
      <c r="AE28" s="346">
        <v>143</v>
      </c>
      <c r="AF28" s="345">
        <v>3</v>
      </c>
      <c r="AG28" s="347">
        <v>13</v>
      </c>
      <c r="AH28" s="346">
        <v>0</v>
      </c>
      <c r="AI28" s="346">
        <v>0</v>
      </c>
      <c r="AJ28" s="345">
        <v>0</v>
      </c>
      <c r="AK28" s="347">
        <v>0</v>
      </c>
      <c r="AL28" s="346">
        <v>13</v>
      </c>
      <c r="AM28" s="346">
        <v>33</v>
      </c>
      <c r="AN28" s="345">
        <v>0</v>
      </c>
      <c r="AO28" s="347">
        <v>0</v>
      </c>
      <c r="AP28" s="346">
        <v>0</v>
      </c>
      <c r="AQ28" s="346">
        <v>11</v>
      </c>
      <c r="AR28" s="348">
        <v>0</v>
      </c>
    </row>
    <row r="29" spans="1:44" x14ac:dyDescent="0.2">
      <c r="A29" s="342" t="s">
        <v>17</v>
      </c>
      <c r="B29" s="343" t="s">
        <v>273</v>
      </c>
      <c r="C29" s="344">
        <v>3361</v>
      </c>
      <c r="D29" s="345">
        <f t="shared" si="0"/>
        <v>1174</v>
      </c>
      <c r="E29" s="346">
        <v>379</v>
      </c>
      <c r="F29" s="345">
        <v>382</v>
      </c>
      <c r="G29" s="347">
        <v>127</v>
      </c>
      <c r="H29" s="346">
        <v>264</v>
      </c>
      <c r="I29" s="346">
        <v>11</v>
      </c>
      <c r="J29" s="345">
        <v>64</v>
      </c>
      <c r="K29" s="347">
        <v>44</v>
      </c>
      <c r="L29" s="346">
        <v>38</v>
      </c>
      <c r="M29" s="346">
        <v>36</v>
      </c>
      <c r="N29" s="345">
        <v>131</v>
      </c>
      <c r="O29" s="347">
        <v>54</v>
      </c>
      <c r="P29" s="345">
        <v>6</v>
      </c>
      <c r="Q29" s="347">
        <v>72</v>
      </c>
      <c r="R29" s="346">
        <v>11</v>
      </c>
      <c r="S29" s="346">
        <v>119</v>
      </c>
      <c r="T29" s="345">
        <v>58</v>
      </c>
      <c r="U29" s="347">
        <v>46</v>
      </c>
      <c r="V29" s="346">
        <v>47</v>
      </c>
      <c r="W29" s="346">
        <v>7</v>
      </c>
      <c r="X29" s="345">
        <v>27</v>
      </c>
      <c r="Y29" s="347">
        <v>3</v>
      </c>
      <c r="Z29" s="346">
        <v>25</v>
      </c>
      <c r="AA29" s="346">
        <v>33</v>
      </c>
      <c r="AB29" s="345">
        <v>9</v>
      </c>
      <c r="AC29" s="347">
        <v>23</v>
      </c>
      <c r="AD29" s="346">
        <v>36</v>
      </c>
      <c r="AE29" s="346">
        <v>11</v>
      </c>
      <c r="AF29" s="345">
        <v>13</v>
      </c>
      <c r="AG29" s="347">
        <v>5</v>
      </c>
      <c r="AH29" s="346">
        <v>14</v>
      </c>
      <c r="AI29" s="346">
        <v>3</v>
      </c>
      <c r="AJ29" s="345">
        <v>11</v>
      </c>
      <c r="AK29" s="347">
        <v>5</v>
      </c>
      <c r="AL29" s="346">
        <v>7</v>
      </c>
      <c r="AM29" s="346">
        <v>8</v>
      </c>
      <c r="AN29" s="345">
        <v>4</v>
      </c>
      <c r="AO29" s="347">
        <v>39</v>
      </c>
      <c r="AP29" s="346">
        <v>8</v>
      </c>
      <c r="AQ29" s="346">
        <v>7</v>
      </c>
      <c r="AR29" s="348">
        <v>0</v>
      </c>
    </row>
    <row r="30" spans="1:44" x14ac:dyDescent="0.2">
      <c r="A30" s="342" t="s">
        <v>18</v>
      </c>
      <c r="B30" s="343" t="s">
        <v>282</v>
      </c>
      <c r="C30" s="344">
        <v>11375</v>
      </c>
      <c r="D30" s="345">
        <f t="shared" si="0"/>
        <v>3172</v>
      </c>
      <c r="E30" s="346">
        <v>1918</v>
      </c>
      <c r="F30" s="345">
        <v>1231</v>
      </c>
      <c r="G30" s="347">
        <v>410</v>
      </c>
      <c r="H30" s="346">
        <v>663</v>
      </c>
      <c r="I30" s="346">
        <v>143</v>
      </c>
      <c r="J30" s="345">
        <v>97</v>
      </c>
      <c r="K30" s="347">
        <v>199</v>
      </c>
      <c r="L30" s="346">
        <v>270</v>
      </c>
      <c r="M30" s="346">
        <v>221</v>
      </c>
      <c r="N30" s="345">
        <v>362</v>
      </c>
      <c r="O30" s="347">
        <v>248</v>
      </c>
      <c r="P30" s="345">
        <v>68</v>
      </c>
      <c r="Q30" s="347">
        <v>221</v>
      </c>
      <c r="R30" s="346">
        <v>90</v>
      </c>
      <c r="S30" s="346">
        <v>383</v>
      </c>
      <c r="T30" s="345">
        <v>166</v>
      </c>
      <c r="U30" s="347">
        <v>76</v>
      </c>
      <c r="V30" s="346">
        <v>217</v>
      </c>
      <c r="W30" s="346">
        <v>29</v>
      </c>
      <c r="X30" s="345">
        <v>76</v>
      </c>
      <c r="Y30" s="347">
        <v>44</v>
      </c>
      <c r="Z30" s="346">
        <v>106</v>
      </c>
      <c r="AA30" s="346">
        <v>93</v>
      </c>
      <c r="AB30" s="345">
        <v>92</v>
      </c>
      <c r="AC30" s="347">
        <v>74</v>
      </c>
      <c r="AD30" s="346">
        <v>60</v>
      </c>
      <c r="AE30" s="346">
        <v>108</v>
      </c>
      <c r="AF30" s="345">
        <v>121</v>
      </c>
      <c r="AG30" s="347">
        <v>48</v>
      </c>
      <c r="AH30" s="346">
        <v>3</v>
      </c>
      <c r="AI30" s="346">
        <v>30</v>
      </c>
      <c r="AJ30" s="345">
        <v>26</v>
      </c>
      <c r="AK30" s="347">
        <v>29</v>
      </c>
      <c r="AL30" s="346">
        <v>40</v>
      </c>
      <c r="AM30" s="346">
        <v>29</v>
      </c>
      <c r="AN30" s="345">
        <v>34</v>
      </c>
      <c r="AO30" s="347">
        <v>35</v>
      </c>
      <c r="AP30" s="346">
        <v>41</v>
      </c>
      <c r="AQ30" s="346">
        <v>41</v>
      </c>
      <c r="AR30" s="348">
        <v>61</v>
      </c>
    </row>
    <row r="31" spans="1:44" x14ac:dyDescent="0.2">
      <c r="A31" s="342" t="s">
        <v>19</v>
      </c>
      <c r="B31" s="343" t="s">
        <v>385</v>
      </c>
      <c r="C31" s="344">
        <v>462368</v>
      </c>
      <c r="D31" s="345">
        <f t="shared" si="0"/>
        <v>157638</v>
      </c>
      <c r="E31" s="346">
        <v>55660</v>
      </c>
      <c r="F31" s="345">
        <v>33001</v>
      </c>
      <c r="G31" s="347">
        <v>19312</v>
      </c>
      <c r="H31" s="346">
        <v>33440</v>
      </c>
      <c r="I31" s="346">
        <v>4238</v>
      </c>
      <c r="J31" s="345">
        <v>5258</v>
      </c>
      <c r="K31" s="347">
        <v>14704</v>
      </c>
      <c r="L31" s="346">
        <v>1946</v>
      </c>
      <c r="M31" s="346">
        <v>8721</v>
      </c>
      <c r="N31" s="345">
        <v>20083</v>
      </c>
      <c r="O31" s="347">
        <v>3744</v>
      </c>
      <c r="P31" s="345">
        <v>3770</v>
      </c>
      <c r="Q31" s="347">
        <v>11086</v>
      </c>
      <c r="R31" s="346">
        <v>8265</v>
      </c>
      <c r="S31" s="346">
        <v>6042</v>
      </c>
      <c r="T31" s="345">
        <v>9203</v>
      </c>
      <c r="U31" s="347">
        <v>4156</v>
      </c>
      <c r="V31" s="346">
        <v>7717</v>
      </c>
      <c r="W31" s="346">
        <v>3628</v>
      </c>
      <c r="X31" s="345">
        <v>3413</v>
      </c>
      <c r="Y31" s="347">
        <v>1893</v>
      </c>
      <c r="Z31" s="346">
        <v>4899</v>
      </c>
      <c r="AA31" s="346">
        <v>4535</v>
      </c>
      <c r="AB31" s="345">
        <v>3023</v>
      </c>
      <c r="AC31" s="347">
        <v>3609</v>
      </c>
      <c r="AD31" s="346">
        <v>2870</v>
      </c>
      <c r="AE31" s="346">
        <v>3352</v>
      </c>
      <c r="AF31" s="345">
        <v>5793</v>
      </c>
      <c r="AG31" s="347">
        <v>1989</v>
      </c>
      <c r="AH31" s="346">
        <v>1142</v>
      </c>
      <c r="AI31" s="346">
        <v>2459</v>
      </c>
      <c r="AJ31" s="345">
        <v>1432</v>
      </c>
      <c r="AK31" s="347">
        <v>546</v>
      </c>
      <c r="AL31" s="346">
        <v>2098</v>
      </c>
      <c r="AM31" s="346">
        <v>660</v>
      </c>
      <c r="AN31" s="345">
        <v>2596</v>
      </c>
      <c r="AO31" s="347">
        <v>903</v>
      </c>
      <c r="AP31" s="346">
        <v>1223</v>
      </c>
      <c r="AQ31" s="346">
        <v>1184</v>
      </c>
      <c r="AR31" s="348">
        <v>1137</v>
      </c>
    </row>
    <row r="32" spans="1:44" x14ac:dyDescent="0.2">
      <c r="A32" s="342" t="s">
        <v>20</v>
      </c>
      <c r="B32" s="343" t="s">
        <v>37</v>
      </c>
      <c r="C32" s="344">
        <v>52260</v>
      </c>
      <c r="D32" s="345">
        <f t="shared" si="0"/>
        <v>19391</v>
      </c>
      <c r="E32" s="346">
        <v>7668</v>
      </c>
      <c r="F32" s="345">
        <v>3775</v>
      </c>
      <c r="G32" s="347">
        <v>2950</v>
      </c>
      <c r="H32" s="346">
        <v>3128</v>
      </c>
      <c r="I32" s="346">
        <v>738</v>
      </c>
      <c r="J32" s="345">
        <v>800</v>
      </c>
      <c r="K32" s="347">
        <v>1116</v>
      </c>
      <c r="L32" s="346">
        <v>241</v>
      </c>
      <c r="M32" s="346">
        <v>1282</v>
      </c>
      <c r="N32" s="345">
        <v>2079</v>
      </c>
      <c r="O32" s="347">
        <v>353</v>
      </c>
      <c r="P32" s="345">
        <v>439</v>
      </c>
      <c r="Q32" s="347">
        <v>932</v>
      </c>
      <c r="R32" s="346">
        <v>490</v>
      </c>
      <c r="S32" s="346">
        <v>611</v>
      </c>
      <c r="T32" s="345">
        <v>1122</v>
      </c>
      <c r="U32" s="347">
        <v>309</v>
      </c>
      <c r="V32" s="346">
        <v>753</v>
      </c>
      <c r="W32" s="346">
        <v>303</v>
      </c>
      <c r="X32" s="345">
        <v>258</v>
      </c>
      <c r="Y32" s="347">
        <v>165</v>
      </c>
      <c r="Z32" s="346">
        <v>313</v>
      </c>
      <c r="AA32" s="346">
        <v>352</v>
      </c>
      <c r="AB32" s="345">
        <v>269</v>
      </c>
      <c r="AC32" s="347">
        <v>340</v>
      </c>
      <c r="AD32" s="346">
        <v>344</v>
      </c>
      <c r="AE32" s="346">
        <v>197</v>
      </c>
      <c r="AF32" s="345">
        <v>425</v>
      </c>
      <c r="AG32" s="347">
        <v>79</v>
      </c>
      <c r="AH32" s="346">
        <v>79</v>
      </c>
      <c r="AI32" s="346">
        <v>77</v>
      </c>
      <c r="AJ32" s="345">
        <v>87</v>
      </c>
      <c r="AK32" s="347">
        <v>25</v>
      </c>
      <c r="AL32" s="346">
        <v>208</v>
      </c>
      <c r="AM32" s="346">
        <v>48</v>
      </c>
      <c r="AN32" s="345">
        <v>153</v>
      </c>
      <c r="AO32" s="347">
        <v>62</v>
      </c>
      <c r="AP32" s="346">
        <v>84</v>
      </c>
      <c r="AQ32" s="346">
        <v>113</v>
      </c>
      <c r="AR32" s="348">
        <v>102</v>
      </c>
    </row>
    <row r="33" spans="1:45" x14ac:dyDescent="0.2">
      <c r="A33" s="342" t="s">
        <v>21</v>
      </c>
      <c r="B33" s="343" t="s">
        <v>38</v>
      </c>
      <c r="C33" s="344">
        <v>52349</v>
      </c>
      <c r="D33" s="345">
        <f t="shared" si="0"/>
        <v>20397</v>
      </c>
      <c r="E33" s="346">
        <v>4934</v>
      </c>
      <c r="F33" s="345">
        <v>5367</v>
      </c>
      <c r="G33" s="347">
        <v>2199</v>
      </c>
      <c r="H33" s="346">
        <v>5928</v>
      </c>
      <c r="I33" s="346">
        <v>251</v>
      </c>
      <c r="J33" s="345">
        <v>1478</v>
      </c>
      <c r="K33" s="347">
        <v>1727</v>
      </c>
      <c r="L33" s="346">
        <v>141</v>
      </c>
      <c r="M33" s="346">
        <v>422</v>
      </c>
      <c r="N33" s="345">
        <v>1870</v>
      </c>
      <c r="O33" s="347">
        <v>180</v>
      </c>
      <c r="P33" s="345">
        <v>137</v>
      </c>
      <c r="Q33" s="347">
        <v>2097</v>
      </c>
      <c r="R33" s="346">
        <v>390</v>
      </c>
      <c r="S33" s="346">
        <v>490</v>
      </c>
      <c r="T33" s="345">
        <v>1169</v>
      </c>
      <c r="U33" s="347">
        <v>166</v>
      </c>
      <c r="V33" s="346">
        <v>745</v>
      </c>
      <c r="W33" s="346">
        <v>113</v>
      </c>
      <c r="X33" s="345">
        <v>148</v>
      </c>
      <c r="Y33" s="347">
        <v>44</v>
      </c>
      <c r="Z33" s="346">
        <v>216</v>
      </c>
      <c r="AA33" s="346">
        <v>184</v>
      </c>
      <c r="AB33" s="345">
        <v>95</v>
      </c>
      <c r="AC33" s="347">
        <v>179</v>
      </c>
      <c r="AD33" s="346">
        <v>77</v>
      </c>
      <c r="AE33" s="346">
        <v>228</v>
      </c>
      <c r="AF33" s="345">
        <v>233</v>
      </c>
      <c r="AG33" s="347">
        <v>83</v>
      </c>
      <c r="AH33" s="346">
        <v>32</v>
      </c>
      <c r="AI33" s="346">
        <v>102</v>
      </c>
      <c r="AJ33" s="345">
        <v>154</v>
      </c>
      <c r="AK33" s="347">
        <v>9</v>
      </c>
      <c r="AL33" s="346">
        <v>84</v>
      </c>
      <c r="AM33" s="346">
        <v>18</v>
      </c>
      <c r="AN33" s="345">
        <v>143</v>
      </c>
      <c r="AO33" s="347">
        <v>55</v>
      </c>
      <c r="AP33" s="346">
        <v>29</v>
      </c>
      <c r="AQ33" s="346">
        <v>15</v>
      </c>
      <c r="AR33" s="348">
        <v>20</v>
      </c>
    </row>
    <row r="34" spans="1:45" x14ac:dyDescent="0.2">
      <c r="A34" s="342" t="s">
        <v>22</v>
      </c>
      <c r="B34" s="343" t="s">
        <v>536</v>
      </c>
      <c r="C34" s="344">
        <v>146857</v>
      </c>
      <c r="D34" s="345">
        <f t="shared" si="0"/>
        <v>58372</v>
      </c>
      <c r="E34" s="346">
        <v>16419</v>
      </c>
      <c r="F34" s="345">
        <v>13991</v>
      </c>
      <c r="G34" s="347">
        <v>4784</v>
      </c>
      <c r="H34" s="346">
        <v>10779</v>
      </c>
      <c r="I34" s="346">
        <v>684</v>
      </c>
      <c r="J34" s="345">
        <v>738</v>
      </c>
      <c r="K34" s="347">
        <v>4655</v>
      </c>
      <c r="L34" s="346">
        <v>526</v>
      </c>
      <c r="M34" s="346">
        <v>1177</v>
      </c>
      <c r="N34" s="345">
        <v>5450</v>
      </c>
      <c r="O34" s="347">
        <v>866</v>
      </c>
      <c r="P34" s="345">
        <v>999</v>
      </c>
      <c r="Q34" s="347">
        <v>2236</v>
      </c>
      <c r="R34" s="346">
        <v>1997</v>
      </c>
      <c r="S34" s="346">
        <v>1799</v>
      </c>
      <c r="T34" s="345">
        <v>1811</v>
      </c>
      <c r="U34" s="347">
        <v>1361</v>
      </c>
      <c r="V34" s="346">
        <v>1718</v>
      </c>
      <c r="W34" s="346">
        <v>1983</v>
      </c>
      <c r="X34" s="345">
        <v>846</v>
      </c>
      <c r="Y34" s="347">
        <v>580</v>
      </c>
      <c r="Z34" s="346">
        <v>1473</v>
      </c>
      <c r="AA34" s="346">
        <v>927</v>
      </c>
      <c r="AB34" s="345">
        <v>645</v>
      </c>
      <c r="AC34" s="347">
        <v>769</v>
      </c>
      <c r="AD34" s="346">
        <v>542</v>
      </c>
      <c r="AE34" s="346">
        <v>1367</v>
      </c>
      <c r="AF34" s="345">
        <v>1973</v>
      </c>
      <c r="AG34" s="347">
        <v>347</v>
      </c>
      <c r="AH34" s="346">
        <v>291</v>
      </c>
      <c r="AI34" s="346">
        <v>1199</v>
      </c>
      <c r="AJ34" s="345">
        <v>702</v>
      </c>
      <c r="AK34" s="347">
        <v>182</v>
      </c>
      <c r="AL34" s="346">
        <v>957</v>
      </c>
      <c r="AM34" s="346">
        <v>317</v>
      </c>
      <c r="AN34" s="345">
        <v>755</v>
      </c>
      <c r="AO34" s="347">
        <v>180</v>
      </c>
      <c r="AP34" s="346">
        <v>166</v>
      </c>
      <c r="AQ34" s="346">
        <v>155</v>
      </c>
      <c r="AR34" s="348">
        <v>139</v>
      </c>
    </row>
    <row r="35" spans="1:45" x14ac:dyDescent="0.2">
      <c r="A35" s="342" t="s">
        <v>23</v>
      </c>
      <c r="B35" s="343" t="s">
        <v>194</v>
      </c>
      <c r="C35" s="344">
        <v>29908</v>
      </c>
      <c r="D35" s="345">
        <f t="shared" si="0"/>
        <v>14890</v>
      </c>
      <c r="E35" s="346">
        <v>2790</v>
      </c>
      <c r="F35" s="345">
        <v>3249</v>
      </c>
      <c r="G35" s="347">
        <v>1499</v>
      </c>
      <c r="H35" s="346">
        <v>1884</v>
      </c>
      <c r="I35" s="346">
        <v>126</v>
      </c>
      <c r="J35" s="345">
        <v>253</v>
      </c>
      <c r="K35" s="347">
        <v>857</v>
      </c>
      <c r="L35" s="346">
        <v>55</v>
      </c>
      <c r="M35" s="346">
        <v>283</v>
      </c>
      <c r="N35" s="345">
        <v>844</v>
      </c>
      <c r="O35" s="347">
        <v>42</v>
      </c>
      <c r="P35" s="345">
        <v>58</v>
      </c>
      <c r="Q35" s="347">
        <v>576</v>
      </c>
      <c r="R35" s="346">
        <v>61</v>
      </c>
      <c r="S35" s="346">
        <v>588</v>
      </c>
      <c r="T35" s="345">
        <v>233</v>
      </c>
      <c r="U35" s="347">
        <v>49</v>
      </c>
      <c r="V35" s="346">
        <v>841</v>
      </c>
      <c r="W35" s="346">
        <v>41</v>
      </c>
      <c r="X35" s="345">
        <v>50</v>
      </c>
      <c r="Y35" s="347">
        <v>45</v>
      </c>
      <c r="Z35" s="346">
        <v>91</v>
      </c>
      <c r="AA35" s="346">
        <v>42</v>
      </c>
      <c r="AB35" s="345">
        <v>40</v>
      </c>
      <c r="AC35" s="347">
        <v>22</v>
      </c>
      <c r="AD35" s="346">
        <v>22</v>
      </c>
      <c r="AE35" s="346">
        <v>72</v>
      </c>
      <c r="AF35" s="345">
        <v>60</v>
      </c>
      <c r="AG35" s="347">
        <v>36</v>
      </c>
      <c r="AH35" s="346">
        <v>11</v>
      </c>
      <c r="AI35" s="346">
        <v>28</v>
      </c>
      <c r="AJ35" s="345">
        <v>24</v>
      </c>
      <c r="AK35" s="347">
        <v>10</v>
      </c>
      <c r="AL35" s="346">
        <v>14</v>
      </c>
      <c r="AM35" s="346">
        <v>13</v>
      </c>
      <c r="AN35" s="345">
        <v>45</v>
      </c>
      <c r="AO35" s="347">
        <v>13</v>
      </c>
      <c r="AP35" s="346">
        <v>18</v>
      </c>
      <c r="AQ35" s="346">
        <v>15</v>
      </c>
      <c r="AR35" s="348">
        <v>18</v>
      </c>
    </row>
    <row r="36" spans="1:45" x14ac:dyDescent="0.2">
      <c r="A36" s="342" t="s">
        <v>24</v>
      </c>
      <c r="B36" s="343" t="s">
        <v>39</v>
      </c>
      <c r="C36" s="344">
        <v>66571</v>
      </c>
      <c r="D36" s="345">
        <f t="shared" si="0"/>
        <v>21457</v>
      </c>
      <c r="E36" s="346">
        <v>5675</v>
      </c>
      <c r="F36" s="345">
        <v>3806</v>
      </c>
      <c r="G36" s="347">
        <v>3174</v>
      </c>
      <c r="H36" s="346">
        <v>3719</v>
      </c>
      <c r="I36" s="346">
        <v>904</v>
      </c>
      <c r="J36" s="345">
        <v>1158</v>
      </c>
      <c r="K36" s="347">
        <v>5057</v>
      </c>
      <c r="L36" s="346">
        <v>467</v>
      </c>
      <c r="M36" s="346">
        <v>1455</v>
      </c>
      <c r="N36" s="345">
        <v>2835</v>
      </c>
      <c r="O36" s="347">
        <v>532</v>
      </c>
      <c r="P36" s="345">
        <v>521</v>
      </c>
      <c r="Q36" s="347">
        <v>1746</v>
      </c>
      <c r="R36" s="346">
        <v>778</v>
      </c>
      <c r="S36" s="346">
        <v>863</v>
      </c>
      <c r="T36" s="345">
        <v>1203</v>
      </c>
      <c r="U36" s="347">
        <v>857</v>
      </c>
      <c r="V36" s="346">
        <v>976</v>
      </c>
      <c r="W36" s="346">
        <v>507</v>
      </c>
      <c r="X36" s="345">
        <v>589</v>
      </c>
      <c r="Y36" s="347">
        <v>409</v>
      </c>
      <c r="Z36" s="346">
        <v>907</v>
      </c>
      <c r="AA36" s="346">
        <v>508</v>
      </c>
      <c r="AB36" s="345">
        <v>545</v>
      </c>
      <c r="AC36" s="347">
        <v>572</v>
      </c>
      <c r="AD36" s="346">
        <v>599</v>
      </c>
      <c r="AE36" s="346">
        <v>850</v>
      </c>
      <c r="AF36" s="345">
        <v>913</v>
      </c>
      <c r="AG36" s="347">
        <v>261</v>
      </c>
      <c r="AH36" s="346">
        <v>237</v>
      </c>
      <c r="AI36" s="346">
        <v>228</v>
      </c>
      <c r="AJ36" s="345">
        <v>224</v>
      </c>
      <c r="AK36" s="347">
        <v>110</v>
      </c>
      <c r="AL36" s="346">
        <v>281</v>
      </c>
      <c r="AM36" s="346">
        <v>148</v>
      </c>
      <c r="AN36" s="345">
        <v>209</v>
      </c>
      <c r="AO36" s="347">
        <v>350</v>
      </c>
      <c r="AP36" s="346">
        <v>305</v>
      </c>
      <c r="AQ36" s="346">
        <v>344</v>
      </c>
      <c r="AR36" s="348">
        <v>292</v>
      </c>
    </row>
    <row r="37" spans="1:45" x14ac:dyDescent="0.2">
      <c r="A37" s="342" t="s">
        <v>25</v>
      </c>
      <c r="B37" s="343" t="s">
        <v>40</v>
      </c>
      <c r="C37" s="344">
        <v>138126</v>
      </c>
      <c r="D37" s="345">
        <f t="shared" si="0"/>
        <v>43795</v>
      </c>
      <c r="E37" s="346">
        <v>12968</v>
      </c>
      <c r="F37" s="345">
        <v>7577</v>
      </c>
      <c r="G37" s="347">
        <v>5322</v>
      </c>
      <c r="H37" s="346">
        <v>16151</v>
      </c>
      <c r="I37" s="346">
        <v>1121</v>
      </c>
      <c r="J37" s="345">
        <v>2875</v>
      </c>
      <c r="K37" s="347">
        <v>3760</v>
      </c>
      <c r="L37" s="346">
        <v>801</v>
      </c>
      <c r="M37" s="346">
        <v>2473</v>
      </c>
      <c r="N37" s="345">
        <v>4941</v>
      </c>
      <c r="O37" s="347">
        <v>1206</v>
      </c>
      <c r="P37" s="345">
        <v>950</v>
      </c>
      <c r="Q37" s="347">
        <v>4818</v>
      </c>
      <c r="R37" s="346">
        <v>1783</v>
      </c>
      <c r="S37" s="346">
        <v>1571</v>
      </c>
      <c r="T37" s="345">
        <v>2837</v>
      </c>
      <c r="U37" s="347">
        <v>931</v>
      </c>
      <c r="V37" s="346">
        <v>3683</v>
      </c>
      <c r="W37" s="346">
        <v>1038</v>
      </c>
      <c r="X37" s="345">
        <v>1159</v>
      </c>
      <c r="Y37" s="347">
        <v>608</v>
      </c>
      <c r="Z37" s="346">
        <v>1894</v>
      </c>
      <c r="AA37" s="346">
        <v>991</v>
      </c>
      <c r="AB37" s="345">
        <v>918</v>
      </c>
      <c r="AC37" s="347">
        <v>1045</v>
      </c>
      <c r="AD37" s="346">
        <v>957</v>
      </c>
      <c r="AE37" s="346">
        <v>1412</v>
      </c>
      <c r="AF37" s="345">
        <v>1939</v>
      </c>
      <c r="AG37" s="347">
        <v>770</v>
      </c>
      <c r="AH37" s="346">
        <v>637</v>
      </c>
      <c r="AI37" s="346">
        <v>716</v>
      </c>
      <c r="AJ37" s="345">
        <v>766</v>
      </c>
      <c r="AK37" s="347">
        <v>305</v>
      </c>
      <c r="AL37" s="346">
        <v>561</v>
      </c>
      <c r="AM37" s="346">
        <v>250</v>
      </c>
      <c r="AN37" s="345">
        <v>557</v>
      </c>
      <c r="AO37" s="347">
        <v>649</v>
      </c>
      <c r="AP37" s="346">
        <v>398</v>
      </c>
      <c r="AQ37" s="346">
        <v>625</v>
      </c>
      <c r="AR37" s="348">
        <v>368</v>
      </c>
    </row>
    <row r="38" spans="1:45" x14ac:dyDescent="0.2">
      <c r="A38" s="342" t="s">
        <v>26</v>
      </c>
      <c r="B38" s="343" t="s">
        <v>482</v>
      </c>
      <c r="C38" s="344">
        <v>297763</v>
      </c>
      <c r="D38" s="345">
        <f t="shared" si="0"/>
        <v>88946</v>
      </c>
      <c r="E38" s="346">
        <v>29406</v>
      </c>
      <c r="F38" s="345">
        <v>23893</v>
      </c>
      <c r="G38" s="347">
        <v>15856</v>
      </c>
      <c r="H38" s="346">
        <v>23984</v>
      </c>
      <c r="I38" s="346">
        <v>3407</v>
      </c>
      <c r="J38" s="345">
        <v>4333</v>
      </c>
      <c r="K38" s="347">
        <v>9314</v>
      </c>
      <c r="L38" s="346">
        <v>1963</v>
      </c>
      <c r="M38" s="346">
        <v>4830</v>
      </c>
      <c r="N38" s="345">
        <v>13053</v>
      </c>
      <c r="O38" s="347">
        <v>3234</v>
      </c>
      <c r="P38" s="345">
        <v>2394</v>
      </c>
      <c r="Q38" s="347">
        <v>11091</v>
      </c>
      <c r="R38" s="346">
        <v>4394</v>
      </c>
      <c r="S38" s="346">
        <v>3774</v>
      </c>
      <c r="T38" s="345">
        <v>8092</v>
      </c>
      <c r="U38" s="347">
        <v>3462</v>
      </c>
      <c r="V38" s="346">
        <v>5844</v>
      </c>
      <c r="W38" s="346">
        <v>2145</v>
      </c>
      <c r="X38" s="345">
        <v>2225</v>
      </c>
      <c r="Y38" s="347">
        <v>1968</v>
      </c>
      <c r="Z38" s="346">
        <v>3593</v>
      </c>
      <c r="AA38" s="346">
        <v>2285</v>
      </c>
      <c r="AB38" s="345">
        <v>1857</v>
      </c>
      <c r="AC38" s="347">
        <v>2560</v>
      </c>
      <c r="AD38" s="346">
        <v>2029</v>
      </c>
      <c r="AE38" s="346">
        <v>1810</v>
      </c>
      <c r="AF38" s="345">
        <v>4086</v>
      </c>
      <c r="AG38" s="347">
        <v>1453</v>
      </c>
      <c r="AH38" s="346">
        <v>1134</v>
      </c>
      <c r="AI38" s="346">
        <v>1621</v>
      </c>
      <c r="AJ38" s="345">
        <v>1027</v>
      </c>
      <c r="AK38" s="347">
        <v>332</v>
      </c>
      <c r="AL38" s="346">
        <v>1054</v>
      </c>
      <c r="AM38" s="346">
        <v>655</v>
      </c>
      <c r="AN38" s="345">
        <v>1084</v>
      </c>
      <c r="AO38" s="347">
        <v>710</v>
      </c>
      <c r="AP38" s="346">
        <v>1446</v>
      </c>
      <c r="AQ38" s="346">
        <v>767</v>
      </c>
      <c r="AR38" s="348">
        <v>652</v>
      </c>
    </row>
    <row r="39" spans="1:45" x14ac:dyDescent="0.2">
      <c r="A39" s="342" t="s">
        <v>51</v>
      </c>
      <c r="B39" s="343" t="s">
        <v>537</v>
      </c>
      <c r="C39" s="344">
        <v>24412</v>
      </c>
      <c r="D39" s="345">
        <f t="shared" si="0"/>
        <v>7105</v>
      </c>
      <c r="E39" s="346">
        <v>2880</v>
      </c>
      <c r="F39" s="345">
        <v>943</v>
      </c>
      <c r="G39" s="347">
        <v>900</v>
      </c>
      <c r="H39" s="346">
        <v>1300</v>
      </c>
      <c r="I39" s="346">
        <v>340</v>
      </c>
      <c r="J39" s="345">
        <v>185</v>
      </c>
      <c r="K39" s="347">
        <v>528</v>
      </c>
      <c r="L39" s="346">
        <v>183</v>
      </c>
      <c r="M39" s="346">
        <v>721</v>
      </c>
      <c r="N39" s="345">
        <v>924</v>
      </c>
      <c r="O39" s="347">
        <v>301</v>
      </c>
      <c r="P39" s="345">
        <v>345</v>
      </c>
      <c r="Q39" s="347">
        <v>591</v>
      </c>
      <c r="R39" s="346">
        <v>414</v>
      </c>
      <c r="S39" s="346">
        <v>357</v>
      </c>
      <c r="T39" s="345">
        <v>316</v>
      </c>
      <c r="U39" s="347">
        <v>257</v>
      </c>
      <c r="V39" s="346">
        <v>504</v>
      </c>
      <c r="W39" s="346">
        <v>317</v>
      </c>
      <c r="X39" s="345">
        <v>325</v>
      </c>
      <c r="Y39" s="347">
        <v>245</v>
      </c>
      <c r="Z39" s="346">
        <v>629</v>
      </c>
      <c r="AA39" s="346">
        <v>432</v>
      </c>
      <c r="AB39" s="345">
        <v>287</v>
      </c>
      <c r="AC39" s="347">
        <v>432</v>
      </c>
      <c r="AD39" s="346">
        <v>372</v>
      </c>
      <c r="AE39" s="346">
        <v>321</v>
      </c>
      <c r="AF39" s="345">
        <v>555</v>
      </c>
      <c r="AG39" s="347">
        <v>71</v>
      </c>
      <c r="AH39" s="346">
        <v>199</v>
      </c>
      <c r="AI39" s="346">
        <v>97</v>
      </c>
      <c r="AJ39" s="345">
        <v>92</v>
      </c>
      <c r="AK39" s="347">
        <v>69</v>
      </c>
      <c r="AL39" s="346">
        <v>115</v>
      </c>
      <c r="AM39" s="346">
        <v>112</v>
      </c>
      <c r="AN39" s="345">
        <v>81</v>
      </c>
      <c r="AO39" s="347">
        <v>108</v>
      </c>
      <c r="AP39" s="346">
        <v>149</v>
      </c>
      <c r="AQ39" s="346">
        <v>159</v>
      </c>
      <c r="AR39" s="348">
        <v>151</v>
      </c>
    </row>
    <row r="40" spans="1:45" x14ac:dyDescent="0.2">
      <c r="A40" s="342" t="s">
        <v>195</v>
      </c>
      <c r="B40" s="343" t="s">
        <v>41</v>
      </c>
      <c r="C40" s="344">
        <v>223814</v>
      </c>
      <c r="D40" s="345">
        <f t="shared" si="0"/>
        <v>82167</v>
      </c>
      <c r="E40" s="346">
        <v>23856</v>
      </c>
      <c r="F40" s="345">
        <v>20433</v>
      </c>
      <c r="G40" s="347">
        <v>10079</v>
      </c>
      <c r="H40" s="346">
        <v>13233</v>
      </c>
      <c r="I40" s="346">
        <v>1516</v>
      </c>
      <c r="J40" s="345">
        <v>3636</v>
      </c>
      <c r="K40" s="347">
        <v>4949</v>
      </c>
      <c r="L40" s="346">
        <v>933</v>
      </c>
      <c r="M40" s="346">
        <v>3211</v>
      </c>
      <c r="N40" s="345">
        <v>8567</v>
      </c>
      <c r="O40" s="347">
        <v>1103</v>
      </c>
      <c r="P40" s="345">
        <v>1505</v>
      </c>
      <c r="Q40" s="347">
        <v>6040</v>
      </c>
      <c r="R40" s="346">
        <v>1641</v>
      </c>
      <c r="S40" s="346">
        <v>11242</v>
      </c>
      <c r="T40" s="345">
        <v>3538</v>
      </c>
      <c r="U40" s="347">
        <v>1099</v>
      </c>
      <c r="V40" s="346">
        <v>3286</v>
      </c>
      <c r="W40" s="346">
        <v>1778</v>
      </c>
      <c r="X40" s="345">
        <v>1021</v>
      </c>
      <c r="Y40" s="347">
        <v>787</v>
      </c>
      <c r="Z40" s="346">
        <v>1865</v>
      </c>
      <c r="AA40" s="346">
        <v>953</v>
      </c>
      <c r="AB40" s="345">
        <v>1147</v>
      </c>
      <c r="AC40" s="347">
        <v>746</v>
      </c>
      <c r="AD40" s="346">
        <v>1017</v>
      </c>
      <c r="AE40" s="346">
        <v>1255</v>
      </c>
      <c r="AF40" s="345">
        <v>2642</v>
      </c>
      <c r="AG40" s="347">
        <v>617</v>
      </c>
      <c r="AH40" s="346">
        <v>461</v>
      </c>
      <c r="AI40" s="346">
        <v>769</v>
      </c>
      <c r="AJ40" s="345">
        <v>1621</v>
      </c>
      <c r="AK40" s="347">
        <v>227</v>
      </c>
      <c r="AL40" s="346">
        <v>479</v>
      </c>
      <c r="AM40" s="346">
        <v>142</v>
      </c>
      <c r="AN40" s="345">
        <v>566</v>
      </c>
      <c r="AO40" s="347">
        <v>624</v>
      </c>
      <c r="AP40" s="346">
        <v>2089</v>
      </c>
      <c r="AQ40" s="346">
        <v>390</v>
      </c>
      <c r="AR40" s="348">
        <v>584</v>
      </c>
    </row>
    <row r="41" spans="1:45" x14ac:dyDescent="0.2">
      <c r="A41" s="342" t="s">
        <v>201</v>
      </c>
      <c r="B41" s="343" t="s">
        <v>42</v>
      </c>
      <c r="C41" s="344">
        <v>341198</v>
      </c>
      <c r="D41" s="345">
        <f>C41-SUM(E41:AR41)</f>
        <v>114877</v>
      </c>
      <c r="E41" s="346">
        <v>35465</v>
      </c>
      <c r="F41" s="345">
        <v>27676</v>
      </c>
      <c r="G41" s="347">
        <v>15061</v>
      </c>
      <c r="H41" s="346">
        <v>27050</v>
      </c>
      <c r="I41" s="346">
        <v>3759</v>
      </c>
      <c r="J41" s="345">
        <v>4521</v>
      </c>
      <c r="K41" s="347">
        <v>9834</v>
      </c>
      <c r="L41" s="346">
        <v>1549</v>
      </c>
      <c r="M41" s="346">
        <v>7789</v>
      </c>
      <c r="N41" s="345">
        <v>13853</v>
      </c>
      <c r="O41" s="347">
        <v>2911</v>
      </c>
      <c r="P41" s="345">
        <v>2566</v>
      </c>
      <c r="Q41" s="347">
        <v>9760</v>
      </c>
      <c r="R41" s="346">
        <v>5091</v>
      </c>
      <c r="S41" s="346">
        <v>4340</v>
      </c>
      <c r="T41" s="345">
        <v>6066</v>
      </c>
      <c r="U41" s="347">
        <v>2737</v>
      </c>
      <c r="V41" s="346">
        <v>6638</v>
      </c>
      <c r="W41" s="346">
        <v>2283</v>
      </c>
      <c r="X41" s="345">
        <v>2907</v>
      </c>
      <c r="Y41" s="347">
        <v>1372</v>
      </c>
      <c r="Z41" s="346">
        <v>3235</v>
      </c>
      <c r="AA41" s="346">
        <v>3319</v>
      </c>
      <c r="AB41" s="345">
        <v>1890</v>
      </c>
      <c r="AC41" s="347">
        <v>3548</v>
      </c>
      <c r="AD41" s="346">
        <v>1930</v>
      </c>
      <c r="AE41" s="346">
        <v>3326</v>
      </c>
      <c r="AF41" s="345">
        <v>3672</v>
      </c>
      <c r="AG41" s="347">
        <v>1048</v>
      </c>
      <c r="AH41" s="346">
        <v>996</v>
      </c>
      <c r="AI41" s="346">
        <v>1300</v>
      </c>
      <c r="AJ41" s="345">
        <v>1257</v>
      </c>
      <c r="AK41" s="347">
        <v>394</v>
      </c>
      <c r="AL41" s="346">
        <v>1284</v>
      </c>
      <c r="AM41" s="346">
        <v>513</v>
      </c>
      <c r="AN41" s="345">
        <v>1311</v>
      </c>
      <c r="AO41" s="347">
        <v>652</v>
      </c>
      <c r="AP41" s="346">
        <v>973</v>
      </c>
      <c r="AQ41" s="346">
        <v>1192</v>
      </c>
      <c r="AR41" s="348">
        <v>1253</v>
      </c>
    </row>
    <row r="42" spans="1:45" x14ac:dyDescent="0.2">
      <c r="A42" s="342" t="s">
        <v>202</v>
      </c>
      <c r="B42" s="343" t="s">
        <v>283</v>
      </c>
      <c r="C42" s="344">
        <v>0</v>
      </c>
      <c r="D42" s="345">
        <v>0</v>
      </c>
      <c r="E42" s="346">
        <v>0</v>
      </c>
      <c r="F42" s="345">
        <v>0</v>
      </c>
      <c r="G42" s="347">
        <v>0</v>
      </c>
      <c r="H42" s="346">
        <v>0</v>
      </c>
      <c r="I42" s="346">
        <v>0</v>
      </c>
      <c r="J42" s="345">
        <v>0</v>
      </c>
      <c r="K42" s="347">
        <v>0</v>
      </c>
      <c r="L42" s="346">
        <v>0</v>
      </c>
      <c r="M42" s="346">
        <v>0</v>
      </c>
      <c r="N42" s="345">
        <v>0</v>
      </c>
      <c r="O42" s="347">
        <v>0</v>
      </c>
      <c r="P42" s="345">
        <v>0</v>
      </c>
      <c r="Q42" s="347">
        <v>0</v>
      </c>
      <c r="R42" s="346">
        <v>0</v>
      </c>
      <c r="S42" s="346">
        <v>0</v>
      </c>
      <c r="T42" s="345">
        <v>0</v>
      </c>
      <c r="U42" s="347">
        <v>0</v>
      </c>
      <c r="V42" s="346">
        <v>0</v>
      </c>
      <c r="W42" s="346">
        <v>0</v>
      </c>
      <c r="X42" s="345">
        <v>0</v>
      </c>
      <c r="Y42" s="347">
        <v>0</v>
      </c>
      <c r="Z42" s="346">
        <v>0</v>
      </c>
      <c r="AA42" s="346">
        <v>0</v>
      </c>
      <c r="AB42" s="345">
        <v>0</v>
      </c>
      <c r="AC42" s="347">
        <v>0</v>
      </c>
      <c r="AD42" s="346">
        <v>0</v>
      </c>
      <c r="AE42" s="346">
        <v>0</v>
      </c>
      <c r="AF42" s="345">
        <v>0</v>
      </c>
      <c r="AG42" s="347">
        <v>0</v>
      </c>
      <c r="AH42" s="346">
        <v>0</v>
      </c>
      <c r="AI42" s="346">
        <v>0</v>
      </c>
      <c r="AJ42" s="345">
        <v>0</v>
      </c>
      <c r="AK42" s="347">
        <v>0</v>
      </c>
      <c r="AL42" s="346">
        <v>0</v>
      </c>
      <c r="AM42" s="346">
        <v>0</v>
      </c>
      <c r="AN42" s="345">
        <v>0</v>
      </c>
      <c r="AO42" s="347">
        <v>0</v>
      </c>
      <c r="AP42" s="346">
        <v>0</v>
      </c>
      <c r="AQ42" s="346">
        <v>0</v>
      </c>
      <c r="AR42" s="348">
        <v>0</v>
      </c>
      <c r="AS42" s="329" t="s">
        <v>538</v>
      </c>
    </row>
    <row r="43" spans="1:45" x14ac:dyDescent="0.2">
      <c r="A43" s="342" t="s">
        <v>203</v>
      </c>
      <c r="B43" s="343" t="s">
        <v>284</v>
      </c>
      <c r="C43" s="344">
        <v>434</v>
      </c>
      <c r="D43" s="345">
        <f>C43-SUM(E43:AR43)</f>
        <v>110</v>
      </c>
      <c r="E43" s="346">
        <v>42</v>
      </c>
      <c r="F43" s="345">
        <v>18</v>
      </c>
      <c r="G43" s="347">
        <v>21</v>
      </c>
      <c r="H43" s="346">
        <v>53</v>
      </c>
      <c r="I43" s="346">
        <v>2</v>
      </c>
      <c r="J43" s="345">
        <v>14</v>
      </c>
      <c r="K43" s="347">
        <v>13</v>
      </c>
      <c r="L43" s="346">
        <v>2</v>
      </c>
      <c r="M43" s="346">
        <v>9</v>
      </c>
      <c r="N43" s="345">
        <v>23</v>
      </c>
      <c r="O43" s="347">
        <v>2</v>
      </c>
      <c r="P43" s="345">
        <v>3</v>
      </c>
      <c r="Q43" s="347">
        <v>17</v>
      </c>
      <c r="R43" s="346">
        <v>6</v>
      </c>
      <c r="S43" s="346">
        <v>8</v>
      </c>
      <c r="T43" s="345">
        <v>12</v>
      </c>
      <c r="U43" s="347">
        <v>3</v>
      </c>
      <c r="V43" s="346">
        <v>12</v>
      </c>
      <c r="W43" s="346">
        <v>4</v>
      </c>
      <c r="X43" s="345">
        <v>5</v>
      </c>
      <c r="Y43" s="347">
        <v>2</v>
      </c>
      <c r="Z43" s="346">
        <v>6</v>
      </c>
      <c r="AA43" s="346">
        <v>5</v>
      </c>
      <c r="AB43" s="345">
        <v>2</v>
      </c>
      <c r="AC43" s="347">
        <v>4</v>
      </c>
      <c r="AD43" s="346">
        <v>3</v>
      </c>
      <c r="AE43" s="346">
        <v>5</v>
      </c>
      <c r="AF43" s="345">
        <v>7</v>
      </c>
      <c r="AG43" s="347">
        <v>3</v>
      </c>
      <c r="AH43" s="346">
        <v>2</v>
      </c>
      <c r="AI43" s="346">
        <v>2</v>
      </c>
      <c r="AJ43" s="345">
        <v>3</v>
      </c>
      <c r="AK43" s="347">
        <v>0</v>
      </c>
      <c r="AL43" s="346">
        <v>2</v>
      </c>
      <c r="AM43" s="346">
        <v>1</v>
      </c>
      <c r="AN43" s="345">
        <v>2</v>
      </c>
      <c r="AO43" s="347">
        <v>2</v>
      </c>
      <c r="AP43" s="346">
        <v>1</v>
      </c>
      <c r="AQ43" s="346">
        <v>2</v>
      </c>
      <c r="AR43" s="348">
        <v>1</v>
      </c>
    </row>
    <row r="44" spans="1:45" x14ac:dyDescent="0.2">
      <c r="A44" s="349"/>
      <c r="B44" s="350" t="s">
        <v>539</v>
      </c>
      <c r="C44" s="351">
        <f>SUM(C5:C43)</f>
        <v>2516012</v>
      </c>
      <c r="D44" s="352">
        <f>SUM(D5:D43)</f>
        <v>773646</v>
      </c>
      <c r="E44" s="353">
        <f t="shared" ref="E44:AR44" si="1">SUM(E5:E43)</f>
        <v>286690</v>
      </c>
      <c r="F44" s="352">
        <f t="shared" si="1"/>
        <v>205034</v>
      </c>
      <c r="G44" s="354">
        <f t="shared" si="1"/>
        <v>114013</v>
      </c>
      <c r="H44" s="353">
        <f t="shared" si="1"/>
        <v>163870</v>
      </c>
      <c r="I44" s="353">
        <f t="shared" si="1"/>
        <v>25369</v>
      </c>
      <c r="J44" s="352">
        <f t="shared" si="1"/>
        <v>27463</v>
      </c>
      <c r="K44" s="354">
        <f t="shared" si="1"/>
        <v>79497</v>
      </c>
      <c r="L44" s="353">
        <f t="shared" si="1"/>
        <v>14190</v>
      </c>
      <c r="M44" s="353">
        <f t="shared" si="1"/>
        <v>48548</v>
      </c>
      <c r="N44" s="352">
        <f t="shared" si="1"/>
        <v>105721</v>
      </c>
      <c r="O44" s="354">
        <f t="shared" si="1"/>
        <v>22533</v>
      </c>
      <c r="P44" s="352">
        <f t="shared" si="1"/>
        <v>20121</v>
      </c>
      <c r="Q44" s="354">
        <f t="shared" si="1"/>
        <v>60589</v>
      </c>
      <c r="R44" s="353">
        <f t="shared" si="1"/>
        <v>39078</v>
      </c>
      <c r="S44" s="353">
        <f t="shared" si="1"/>
        <v>52735</v>
      </c>
      <c r="T44" s="352">
        <f t="shared" si="1"/>
        <v>42544</v>
      </c>
      <c r="U44" s="354">
        <f t="shared" si="1"/>
        <v>26737</v>
      </c>
      <c r="V44" s="353">
        <f t="shared" si="1"/>
        <v>46572</v>
      </c>
      <c r="W44" s="353">
        <f t="shared" si="1"/>
        <v>27308</v>
      </c>
      <c r="X44" s="352">
        <f t="shared" si="1"/>
        <v>21411</v>
      </c>
      <c r="Y44" s="354">
        <f t="shared" si="1"/>
        <v>12486</v>
      </c>
      <c r="Z44" s="353">
        <f t="shared" si="1"/>
        <v>35143</v>
      </c>
      <c r="AA44" s="353">
        <f t="shared" si="1"/>
        <v>27629</v>
      </c>
      <c r="AB44" s="352">
        <f t="shared" si="1"/>
        <v>17044</v>
      </c>
      <c r="AC44" s="354">
        <f t="shared" si="1"/>
        <v>22213</v>
      </c>
      <c r="AD44" s="353">
        <f t="shared" si="1"/>
        <v>18548</v>
      </c>
      <c r="AE44" s="353">
        <f t="shared" si="1"/>
        <v>26439</v>
      </c>
      <c r="AF44" s="352">
        <f t="shared" si="1"/>
        <v>38477</v>
      </c>
      <c r="AG44" s="354">
        <f t="shared" si="1"/>
        <v>8500</v>
      </c>
      <c r="AH44" s="353">
        <f t="shared" si="1"/>
        <v>9756</v>
      </c>
      <c r="AI44" s="353">
        <f t="shared" si="1"/>
        <v>16207</v>
      </c>
      <c r="AJ44" s="352">
        <f t="shared" si="1"/>
        <v>12848</v>
      </c>
      <c r="AK44" s="354">
        <f t="shared" si="1"/>
        <v>4534</v>
      </c>
      <c r="AL44" s="353">
        <f t="shared" si="1"/>
        <v>13373</v>
      </c>
      <c r="AM44" s="353">
        <f t="shared" si="1"/>
        <v>4407</v>
      </c>
      <c r="AN44" s="352">
        <f t="shared" si="1"/>
        <v>11384</v>
      </c>
      <c r="AO44" s="354">
        <f t="shared" si="1"/>
        <v>6226</v>
      </c>
      <c r="AP44" s="353">
        <f t="shared" si="1"/>
        <v>10035</v>
      </c>
      <c r="AQ44" s="353">
        <f t="shared" si="1"/>
        <v>8805</v>
      </c>
      <c r="AR44" s="355">
        <f t="shared" si="1"/>
        <v>7916</v>
      </c>
      <c r="AS44" s="356"/>
    </row>
    <row r="45" spans="1:45" x14ac:dyDescent="0.2">
      <c r="A45" s="327"/>
      <c r="B45" s="327"/>
      <c r="C45" s="357"/>
      <c r="D45" s="357" t="s">
        <v>540</v>
      </c>
      <c r="E45" s="357"/>
      <c r="F45" s="357"/>
      <c r="G45" s="357"/>
      <c r="H45" s="357"/>
      <c r="I45" s="357"/>
      <c r="J45" s="357"/>
      <c r="K45" s="357"/>
      <c r="L45" s="357"/>
      <c r="M45" s="357"/>
      <c r="N45" s="357"/>
      <c r="O45" s="357"/>
      <c r="P45" s="357"/>
      <c r="Q45" s="357"/>
      <c r="R45" s="357"/>
      <c r="S45" s="357"/>
      <c r="T45" s="357"/>
      <c r="U45" s="357"/>
      <c r="V45" s="357"/>
      <c r="W45" s="357"/>
      <c r="X45" s="357"/>
      <c r="Y45" s="357"/>
      <c r="Z45" s="357"/>
      <c r="AA45" s="357"/>
      <c r="AB45" s="357"/>
      <c r="AC45" s="357"/>
      <c r="AD45" s="357"/>
      <c r="AE45" s="357"/>
      <c r="AF45" s="357"/>
      <c r="AG45" s="357"/>
      <c r="AH45" s="357"/>
      <c r="AI45" s="357"/>
      <c r="AJ45" s="357"/>
      <c r="AK45" s="357"/>
      <c r="AL45" s="357"/>
      <c r="AM45" s="357"/>
      <c r="AN45" s="357"/>
      <c r="AO45" s="357"/>
      <c r="AP45" s="357"/>
      <c r="AQ45" s="357"/>
      <c r="AR45" s="357"/>
    </row>
    <row r="46" spans="1:45" x14ac:dyDescent="0.2">
      <c r="A46" s="327"/>
      <c r="B46" s="327"/>
      <c r="C46" s="357"/>
      <c r="D46" s="327"/>
      <c r="E46" s="327"/>
      <c r="F46" s="327"/>
      <c r="G46" s="327"/>
      <c r="H46" s="327"/>
      <c r="I46" s="327"/>
      <c r="J46" s="327"/>
      <c r="K46" s="327"/>
      <c r="L46" s="327"/>
      <c r="M46" s="327"/>
      <c r="N46" s="327"/>
      <c r="O46" s="327"/>
      <c r="P46" s="327"/>
      <c r="Q46" s="327"/>
      <c r="R46" s="327"/>
      <c r="S46" s="327"/>
      <c r="T46" s="327"/>
      <c r="U46" s="327"/>
      <c r="V46" s="327"/>
      <c r="W46" s="327"/>
      <c r="X46" s="327"/>
      <c r="Y46" s="327"/>
      <c r="Z46" s="327"/>
      <c r="AA46" s="327"/>
      <c r="AB46" s="327"/>
      <c r="AC46" s="327"/>
      <c r="AD46" s="327"/>
      <c r="AE46" s="327"/>
      <c r="AF46" s="327"/>
      <c r="AG46" s="327"/>
      <c r="AH46" s="327"/>
      <c r="AI46" s="327"/>
      <c r="AJ46" s="327"/>
      <c r="AK46" s="327"/>
      <c r="AL46" s="327"/>
      <c r="AM46" s="327"/>
      <c r="AN46" s="327"/>
      <c r="AO46" s="327"/>
      <c r="AP46" s="327"/>
      <c r="AQ46" s="327"/>
      <c r="AR46" s="327"/>
    </row>
    <row r="47" spans="1:45" x14ac:dyDescent="0.2">
      <c r="A47" s="325" t="s">
        <v>541</v>
      </c>
      <c r="B47" s="326"/>
      <c r="C47" s="327"/>
      <c r="D47" s="327"/>
      <c r="E47" s="327"/>
      <c r="F47" s="327"/>
      <c r="G47" s="327"/>
      <c r="H47" s="327"/>
      <c r="I47" s="327"/>
      <c r="J47" s="327"/>
      <c r="K47" s="327"/>
      <c r="L47" s="327"/>
      <c r="M47" s="327"/>
      <c r="N47" s="327"/>
      <c r="O47" s="327"/>
      <c r="P47" s="327"/>
      <c r="Q47" s="327"/>
      <c r="R47" s="327"/>
      <c r="S47" s="327"/>
      <c r="T47" s="327"/>
      <c r="U47" s="327"/>
      <c r="V47" s="327"/>
      <c r="W47" s="327"/>
      <c r="X47" s="327"/>
      <c r="Y47" s="327"/>
      <c r="Z47" s="327"/>
      <c r="AA47" s="327"/>
      <c r="AB47" s="327"/>
      <c r="AC47" s="327"/>
      <c r="AD47" s="327"/>
      <c r="AE47" s="327"/>
      <c r="AF47" s="327"/>
      <c r="AG47" s="327"/>
      <c r="AH47" s="327"/>
      <c r="AI47" s="327"/>
      <c r="AJ47" s="327"/>
      <c r="AK47" s="327"/>
      <c r="AL47" s="327"/>
      <c r="AM47" s="327"/>
      <c r="AN47" s="327"/>
      <c r="AO47" s="327"/>
      <c r="AP47" s="327"/>
      <c r="AQ47" s="327"/>
      <c r="AR47" s="327"/>
    </row>
    <row r="48" spans="1:45" x14ac:dyDescent="0.2">
      <c r="A48" s="326" t="s">
        <v>178</v>
      </c>
      <c r="B48" s="326" t="s">
        <v>542</v>
      </c>
      <c r="C48" s="327"/>
      <c r="D48" s="327"/>
      <c r="E48" s="327" t="s">
        <v>178</v>
      </c>
      <c r="F48" s="327"/>
      <c r="G48" s="327"/>
      <c r="H48" s="327"/>
      <c r="I48" s="327"/>
      <c r="J48" s="327"/>
      <c r="K48" s="327"/>
      <c r="L48" s="327"/>
      <c r="M48" s="327"/>
      <c r="N48" s="327"/>
      <c r="O48" s="327"/>
      <c r="P48" s="327"/>
      <c r="Q48" s="327"/>
      <c r="R48" s="327"/>
      <c r="S48" s="327"/>
      <c r="T48" s="327"/>
      <c r="U48" s="327"/>
      <c r="V48" s="327"/>
      <c r="W48" s="327"/>
      <c r="X48" s="327"/>
      <c r="Y48" s="327"/>
      <c r="Z48" s="327"/>
      <c r="AA48" s="327"/>
      <c r="AB48" s="327"/>
      <c r="AC48" s="327"/>
      <c r="AD48" s="327"/>
      <c r="AE48" s="327"/>
      <c r="AF48" s="327"/>
      <c r="AG48" s="327"/>
      <c r="AH48" s="327"/>
      <c r="AI48" s="327"/>
      <c r="AJ48" s="327"/>
      <c r="AK48" s="327"/>
      <c r="AL48" s="327"/>
      <c r="AM48" s="327"/>
      <c r="AN48" s="327"/>
      <c r="AO48" s="327"/>
      <c r="AP48" s="327"/>
      <c r="AQ48" s="327" t="s">
        <v>490</v>
      </c>
      <c r="AR48" s="327"/>
    </row>
    <row r="49" spans="1:44" ht="13.5" customHeight="1" x14ac:dyDescent="0.2">
      <c r="A49" s="460" t="s">
        <v>491</v>
      </c>
      <c r="B49" s="462"/>
      <c r="C49" s="330" t="s">
        <v>492</v>
      </c>
      <c r="D49" s="332" t="s">
        <v>133</v>
      </c>
      <c r="E49" s="332" t="s">
        <v>493</v>
      </c>
      <c r="F49" s="331" t="s">
        <v>494</v>
      </c>
      <c r="G49" s="333" t="s">
        <v>495</v>
      </c>
      <c r="H49" s="332" t="s">
        <v>496</v>
      </c>
      <c r="I49" s="332" t="s">
        <v>497</v>
      </c>
      <c r="J49" s="331" t="s">
        <v>498</v>
      </c>
      <c r="K49" s="333" t="s">
        <v>499</v>
      </c>
      <c r="L49" s="332" t="s">
        <v>500</v>
      </c>
      <c r="M49" s="332" t="s">
        <v>501</v>
      </c>
      <c r="N49" s="331" t="s">
        <v>502</v>
      </c>
      <c r="O49" s="333" t="s">
        <v>503</v>
      </c>
      <c r="P49" s="332" t="s">
        <v>504</v>
      </c>
      <c r="Q49" s="332" t="s">
        <v>505</v>
      </c>
      <c r="R49" s="331" t="s">
        <v>506</v>
      </c>
      <c r="S49" s="333" t="s">
        <v>507</v>
      </c>
      <c r="T49" s="332" t="s">
        <v>508</v>
      </c>
      <c r="U49" s="332" t="s">
        <v>509</v>
      </c>
      <c r="V49" s="331" t="s">
        <v>510</v>
      </c>
      <c r="W49" s="333" t="s">
        <v>511</v>
      </c>
      <c r="X49" s="332" t="s">
        <v>512</v>
      </c>
      <c r="Y49" s="332" t="s">
        <v>513</v>
      </c>
      <c r="Z49" s="331" t="s">
        <v>514</v>
      </c>
      <c r="AA49" s="333" t="s">
        <v>515</v>
      </c>
      <c r="AB49" s="332" t="s">
        <v>516</v>
      </c>
      <c r="AC49" s="332" t="s">
        <v>517</v>
      </c>
      <c r="AD49" s="331" t="s">
        <v>518</v>
      </c>
      <c r="AE49" s="333" t="s">
        <v>519</v>
      </c>
      <c r="AF49" s="332" t="s">
        <v>520</v>
      </c>
      <c r="AG49" s="332" t="s">
        <v>521</v>
      </c>
      <c r="AH49" s="331" t="s">
        <v>522</v>
      </c>
      <c r="AI49" s="333" t="s">
        <v>523</v>
      </c>
      <c r="AJ49" s="332" t="s">
        <v>524</v>
      </c>
      <c r="AK49" s="332" t="s">
        <v>525</v>
      </c>
      <c r="AL49" s="331" t="s">
        <v>526</v>
      </c>
      <c r="AM49" s="333" t="s">
        <v>527</v>
      </c>
      <c r="AN49" s="332" t="s">
        <v>528</v>
      </c>
      <c r="AO49" s="332" t="s">
        <v>529</v>
      </c>
      <c r="AP49" s="331" t="s">
        <v>530</v>
      </c>
      <c r="AQ49" s="333" t="s">
        <v>531</v>
      </c>
      <c r="AR49" s="334" t="s">
        <v>532</v>
      </c>
    </row>
    <row r="50" spans="1:44" ht="24" x14ac:dyDescent="0.2">
      <c r="A50" s="335"/>
      <c r="B50" s="358"/>
      <c r="C50" s="359" t="s">
        <v>543</v>
      </c>
      <c r="D50" s="360" t="s">
        <v>543</v>
      </c>
      <c r="E50" s="360" t="s">
        <v>543</v>
      </c>
      <c r="F50" s="361" t="s">
        <v>543</v>
      </c>
      <c r="G50" s="362" t="s">
        <v>543</v>
      </c>
      <c r="H50" s="360" t="s">
        <v>543</v>
      </c>
      <c r="I50" s="360" t="s">
        <v>543</v>
      </c>
      <c r="J50" s="361" t="s">
        <v>543</v>
      </c>
      <c r="K50" s="362" t="s">
        <v>543</v>
      </c>
      <c r="L50" s="360" t="s">
        <v>543</v>
      </c>
      <c r="M50" s="360" t="s">
        <v>543</v>
      </c>
      <c r="N50" s="361" t="s">
        <v>543</v>
      </c>
      <c r="O50" s="362" t="s">
        <v>543</v>
      </c>
      <c r="P50" s="360" t="s">
        <v>543</v>
      </c>
      <c r="Q50" s="360" t="s">
        <v>543</v>
      </c>
      <c r="R50" s="361" t="s">
        <v>543</v>
      </c>
      <c r="S50" s="362" t="s">
        <v>543</v>
      </c>
      <c r="T50" s="360" t="s">
        <v>543</v>
      </c>
      <c r="U50" s="360" t="s">
        <v>543</v>
      </c>
      <c r="V50" s="361" t="s">
        <v>543</v>
      </c>
      <c r="W50" s="362" t="s">
        <v>543</v>
      </c>
      <c r="X50" s="360" t="s">
        <v>543</v>
      </c>
      <c r="Y50" s="360" t="s">
        <v>543</v>
      </c>
      <c r="Z50" s="361" t="s">
        <v>543</v>
      </c>
      <c r="AA50" s="362" t="s">
        <v>543</v>
      </c>
      <c r="AB50" s="360" t="s">
        <v>543</v>
      </c>
      <c r="AC50" s="360" t="s">
        <v>543</v>
      </c>
      <c r="AD50" s="361" t="s">
        <v>543</v>
      </c>
      <c r="AE50" s="362" t="s">
        <v>543</v>
      </c>
      <c r="AF50" s="360" t="s">
        <v>543</v>
      </c>
      <c r="AG50" s="360" t="s">
        <v>543</v>
      </c>
      <c r="AH50" s="361" t="s">
        <v>543</v>
      </c>
      <c r="AI50" s="362" t="s">
        <v>543</v>
      </c>
      <c r="AJ50" s="360" t="s">
        <v>543</v>
      </c>
      <c r="AK50" s="360" t="s">
        <v>543</v>
      </c>
      <c r="AL50" s="361" t="s">
        <v>543</v>
      </c>
      <c r="AM50" s="362" t="s">
        <v>543</v>
      </c>
      <c r="AN50" s="360" t="s">
        <v>543</v>
      </c>
      <c r="AO50" s="360" t="s">
        <v>543</v>
      </c>
      <c r="AP50" s="361" t="s">
        <v>543</v>
      </c>
      <c r="AQ50" s="362" t="s">
        <v>543</v>
      </c>
      <c r="AR50" s="363" t="s">
        <v>543</v>
      </c>
    </row>
    <row r="51" spans="1:44" x14ac:dyDescent="0.2">
      <c r="A51" s="342" t="s">
        <v>264</v>
      </c>
      <c r="B51" s="326" t="s">
        <v>534</v>
      </c>
      <c r="C51" s="344">
        <v>32013</v>
      </c>
      <c r="D51" s="346">
        <v>5496</v>
      </c>
      <c r="E51" s="346">
        <v>920</v>
      </c>
      <c r="F51" s="345">
        <v>619</v>
      </c>
      <c r="G51" s="347">
        <v>541</v>
      </c>
      <c r="H51" s="346">
        <v>642</v>
      </c>
      <c r="I51" s="346">
        <v>875</v>
      </c>
      <c r="J51" s="345">
        <v>85</v>
      </c>
      <c r="K51" s="347">
        <v>567</v>
      </c>
      <c r="L51" s="346">
        <v>153</v>
      </c>
      <c r="M51" s="346">
        <v>1627</v>
      </c>
      <c r="N51" s="345">
        <v>689</v>
      </c>
      <c r="O51" s="347">
        <v>452</v>
      </c>
      <c r="P51" s="346">
        <v>119</v>
      </c>
      <c r="Q51" s="346">
        <v>716</v>
      </c>
      <c r="R51" s="345">
        <v>1569</v>
      </c>
      <c r="S51" s="347">
        <v>148</v>
      </c>
      <c r="T51" s="346">
        <v>368</v>
      </c>
      <c r="U51" s="346">
        <v>642</v>
      </c>
      <c r="V51" s="345">
        <v>806</v>
      </c>
      <c r="W51" s="347">
        <v>325</v>
      </c>
      <c r="X51" s="346">
        <v>1985</v>
      </c>
      <c r="Y51" s="346">
        <v>722</v>
      </c>
      <c r="Z51" s="345">
        <v>1460</v>
      </c>
      <c r="AA51" s="347">
        <v>4404</v>
      </c>
      <c r="AB51" s="346">
        <v>714</v>
      </c>
      <c r="AC51" s="346">
        <v>1642</v>
      </c>
      <c r="AD51" s="345">
        <v>459</v>
      </c>
      <c r="AE51" s="347">
        <v>569</v>
      </c>
      <c r="AF51" s="346">
        <v>705</v>
      </c>
      <c r="AG51" s="346">
        <v>251</v>
      </c>
      <c r="AH51" s="345">
        <v>328</v>
      </c>
      <c r="AI51" s="347">
        <v>473</v>
      </c>
      <c r="AJ51" s="346">
        <v>0</v>
      </c>
      <c r="AK51" s="346">
        <v>130</v>
      </c>
      <c r="AL51" s="345">
        <v>126</v>
      </c>
      <c r="AM51" s="347">
        <v>71</v>
      </c>
      <c r="AN51" s="346">
        <v>0</v>
      </c>
      <c r="AO51" s="346">
        <v>320</v>
      </c>
      <c r="AP51" s="345">
        <v>671</v>
      </c>
      <c r="AQ51" s="347">
        <v>635</v>
      </c>
      <c r="AR51" s="348">
        <v>664</v>
      </c>
    </row>
    <row r="52" spans="1:44" x14ac:dyDescent="0.2">
      <c r="A52" s="342" t="s">
        <v>220</v>
      </c>
      <c r="B52" s="326" t="s">
        <v>446</v>
      </c>
      <c r="C52" s="344">
        <v>924</v>
      </c>
      <c r="D52" s="346">
        <f t="shared" ref="D52:D86" si="2">C52-SUM(E52:AR52)</f>
        <v>52</v>
      </c>
      <c r="E52" s="346">
        <v>56</v>
      </c>
      <c r="F52" s="345">
        <v>0</v>
      </c>
      <c r="G52" s="347">
        <v>0</v>
      </c>
      <c r="H52" s="346">
        <v>7</v>
      </c>
      <c r="I52" s="346">
        <v>0</v>
      </c>
      <c r="J52" s="345">
        <v>0</v>
      </c>
      <c r="K52" s="347">
        <v>0</v>
      </c>
      <c r="L52" s="346">
        <v>0</v>
      </c>
      <c r="M52" s="346">
        <v>86</v>
      </c>
      <c r="N52" s="345">
        <v>0</v>
      </c>
      <c r="O52" s="347">
        <v>0</v>
      </c>
      <c r="P52" s="346">
        <v>6</v>
      </c>
      <c r="Q52" s="346">
        <v>0</v>
      </c>
      <c r="R52" s="345">
        <v>0</v>
      </c>
      <c r="S52" s="347">
        <v>0</v>
      </c>
      <c r="T52" s="346">
        <v>0</v>
      </c>
      <c r="U52" s="346">
        <v>0</v>
      </c>
      <c r="V52" s="345">
        <v>6</v>
      </c>
      <c r="W52" s="347">
        <v>0</v>
      </c>
      <c r="X52" s="346">
        <v>5</v>
      </c>
      <c r="Y52" s="346">
        <v>106</v>
      </c>
      <c r="Z52" s="345">
        <v>85</v>
      </c>
      <c r="AA52" s="347">
        <v>0</v>
      </c>
      <c r="AB52" s="346">
        <v>78</v>
      </c>
      <c r="AC52" s="346">
        <v>0</v>
      </c>
      <c r="AD52" s="345">
        <v>246</v>
      </c>
      <c r="AE52" s="347">
        <v>0</v>
      </c>
      <c r="AF52" s="346">
        <v>4</v>
      </c>
      <c r="AG52" s="346">
        <v>0</v>
      </c>
      <c r="AH52" s="345">
        <v>59</v>
      </c>
      <c r="AI52" s="347">
        <v>0</v>
      </c>
      <c r="AJ52" s="346">
        <v>0</v>
      </c>
      <c r="AK52" s="346">
        <v>0</v>
      </c>
      <c r="AL52" s="345">
        <v>14</v>
      </c>
      <c r="AM52" s="347">
        <v>47</v>
      </c>
      <c r="AN52" s="346">
        <v>0</v>
      </c>
      <c r="AO52" s="346">
        <v>2</v>
      </c>
      <c r="AP52" s="345">
        <v>7</v>
      </c>
      <c r="AQ52" s="347">
        <v>46</v>
      </c>
      <c r="AR52" s="348">
        <v>12</v>
      </c>
    </row>
    <row r="53" spans="1:44" x14ac:dyDescent="0.2">
      <c r="A53" s="342" t="s">
        <v>221</v>
      </c>
      <c r="B53" s="326" t="s">
        <v>250</v>
      </c>
      <c r="C53" s="344">
        <v>3104</v>
      </c>
      <c r="D53" s="346">
        <f t="shared" si="2"/>
        <v>252</v>
      </c>
      <c r="E53" s="346">
        <v>41</v>
      </c>
      <c r="F53" s="345">
        <v>0</v>
      </c>
      <c r="G53" s="347">
        <v>431</v>
      </c>
      <c r="H53" s="346">
        <v>0</v>
      </c>
      <c r="I53" s="346">
        <v>0</v>
      </c>
      <c r="J53" s="345">
        <v>0</v>
      </c>
      <c r="K53" s="347">
        <v>0</v>
      </c>
      <c r="L53" s="346">
        <v>52</v>
      </c>
      <c r="M53" s="346">
        <v>101</v>
      </c>
      <c r="N53" s="345">
        <v>0</v>
      </c>
      <c r="O53" s="347">
        <v>32</v>
      </c>
      <c r="P53" s="346">
        <v>0</v>
      </c>
      <c r="Q53" s="346">
        <v>0</v>
      </c>
      <c r="R53" s="345">
        <v>0</v>
      </c>
      <c r="S53" s="347">
        <v>18</v>
      </c>
      <c r="T53" s="346">
        <v>0</v>
      </c>
      <c r="U53" s="346">
        <v>0</v>
      </c>
      <c r="V53" s="345">
        <v>0</v>
      </c>
      <c r="W53" s="347">
        <v>0</v>
      </c>
      <c r="X53" s="346">
        <v>0</v>
      </c>
      <c r="Y53" s="346">
        <v>0</v>
      </c>
      <c r="Z53" s="345">
        <v>0</v>
      </c>
      <c r="AA53" s="347">
        <v>312</v>
      </c>
      <c r="AB53" s="346">
        <v>5</v>
      </c>
      <c r="AC53" s="346">
        <v>1208</v>
      </c>
      <c r="AD53" s="345">
        <v>11</v>
      </c>
      <c r="AE53" s="347">
        <v>0</v>
      </c>
      <c r="AF53" s="346">
        <v>155</v>
      </c>
      <c r="AG53" s="346">
        <v>0</v>
      </c>
      <c r="AH53" s="345">
        <v>0</v>
      </c>
      <c r="AI53" s="347">
        <v>0</v>
      </c>
      <c r="AJ53" s="346">
        <v>0</v>
      </c>
      <c r="AK53" s="346">
        <v>0</v>
      </c>
      <c r="AL53" s="345">
        <v>0</v>
      </c>
      <c r="AM53" s="347">
        <v>0</v>
      </c>
      <c r="AN53" s="346">
        <v>0</v>
      </c>
      <c r="AO53" s="346">
        <v>0</v>
      </c>
      <c r="AP53" s="345">
        <v>0</v>
      </c>
      <c r="AQ53" s="347">
        <v>347</v>
      </c>
      <c r="AR53" s="348">
        <v>139</v>
      </c>
    </row>
    <row r="54" spans="1:44" x14ac:dyDescent="0.2">
      <c r="A54" s="342" t="s">
        <v>222</v>
      </c>
      <c r="B54" s="326" t="s">
        <v>27</v>
      </c>
      <c r="C54" s="344">
        <v>240</v>
      </c>
      <c r="D54" s="346">
        <f t="shared" si="2"/>
        <v>17</v>
      </c>
      <c r="E54" s="346">
        <v>77</v>
      </c>
      <c r="F54" s="345">
        <v>15</v>
      </c>
      <c r="G54" s="347">
        <v>0</v>
      </c>
      <c r="H54" s="346">
        <v>4</v>
      </c>
      <c r="I54" s="346">
        <v>2</v>
      </c>
      <c r="J54" s="345">
        <v>0</v>
      </c>
      <c r="K54" s="347">
        <v>0</v>
      </c>
      <c r="L54" s="346">
        <v>3</v>
      </c>
      <c r="M54" s="346">
        <v>0</v>
      </c>
      <c r="N54" s="345">
        <v>0</v>
      </c>
      <c r="O54" s="347">
        <v>19</v>
      </c>
      <c r="P54" s="346">
        <v>1</v>
      </c>
      <c r="Q54" s="346">
        <v>0</v>
      </c>
      <c r="R54" s="345">
        <v>0</v>
      </c>
      <c r="S54" s="347">
        <v>3</v>
      </c>
      <c r="T54" s="346">
        <v>0</v>
      </c>
      <c r="U54" s="346">
        <v>0</v>
      </c>
      <c r="V54" s="345">
        <v>0</v>
      </c>
      <c r="W54" s="347">
        <v>4</v>
      </c>
      <c r="X54" s="346">
        <v>0</v>
      </c>
      <c r="Y54" s="346">
        <v>24</v>
      </c>
      <c r="Z54" s="345">
        <v>9</v>
      </c>
      <c r="AA54" s="347">
        <v>3</v>
      </c>
      <c r="AB54" s="346">
        <v>7</v>
      </c>
      <c r="AC54" s="346">
        <v>0</v>
      </c>
      <c r="AD54" s="345">
        <v>0</v>
      </c>
      <c r="AE54" s="347">
        <v>36</v>
      </c>
      <c r="AF54" s="346">
        <v>3</v>
      </c>
      <c r="AG54" s="346">
        <v>0</v>
      </c>
      <c r="AH54" s="345">
        <v>0</v>
      </c>
      <c r="AI54" s="347">
        <v>0</v>
      </c>
      <c r="AJ54" s="346">
        <v>0</v>
      </c>
      <c r="AK54" s="346">
        <v>0</v>
      </c>
      <c r="AL54" s="345">
        <v>0</v>
      </c>
      <c r="AM54" s="347">
        <v>7</v>
      </c>
      <c r="AN54" s="346">
        <v>0</v>
      </c>
      <c r="AO54" s="346">
        <v>0</v>
      </c>
      <c r="AP54" s="345">
        <v>0</v>
      </c>
      <c r="AQ54" s="347">
        <v>6</v>
      </c>
      <c r="AR54" s="348">
        <v>0</v>
      </c>
    </row>
    <row r="55" spans="1:44" x14ac:dyDescent="0.2">
      <c r="A55" s="342" t="s">
        <v>223</v>
      </c>
      <c r="B55" s="326" t="s">
        <v>191</v>
      </c>
      <c r="C55" s="344">
        <v>73039</v>
      </c>
      <c r="D55" s="346">
        <f t="shared" si="2"/>
        <v>21268</v>
      </c>
      <c r="E55" s="346">
        <v>6547</v>
      </c>
      <c r="F55" s="345">
        <v>2250</v>
      </c>
      <c r="G55" s="347">
        <v>2300</v>
      </c>
      <c r="H55" s="346">
        <v>6230</v>
      </c>
      <c r="I55" s="346">
        <v>139</v>
      </c>
      <c r="J55" s="345">
        <v>189</v>
      </c>
      <c r="K55" s="347">
        <v>4443</v>
      </c>
      <c r="L55" s="346">
        <v>517</v>
      </c>
      <c r="M55" s="346">
        <v>992</v>
      </c>
      <c r="N55" s="345">
        <v>4385</v>
      </c>
      <c r="O55" s="347">
        <v>220</v>
      </c>
      <c r="P55" s="346">
        <v>148</v>
      </c>
      <c r="Q55" s="346">
        <v>1953</v>
      </c>
      <c r="R55" s="345">
        <v>1548</v>
      </c>
      <c r="S55" s="347">
        <v>1051</v>
      </c>
      <c r="T55" s="346">
        <v>229</v>
      </c>
      <c r="U55" s="346">
        <v>2183</v>
      </c>
      <c r="V55" s="345">
        <v>1264</v>
      </c>
      <c r="W55" s="347">
        <v>743</v>
      </c>
      <c r="X55" s="346">
        <v>568</v>
      </c>
      <c r="Y55" s="346">
        <v>235</v>
      </c>
      <c r="Z55" s="345">
        <v>1012</v>
      </c>
      <c r="AA55" s="347">
        <v>787</v>
      </c>
      <c r="AB55" s="346">
        <v>638</v>
      </c>
      <c r="AC55" s="346">
        <v>833</v>
      </c>
      <c r="AD55" s="345">
        <v>1671</v>
      </c>
      <c r="AE55" s="347">
        <v>825</v>
      </c>
      <c r="AF55" s="346">
        <v>3111</v>
      </c>
      <c r="AG55" s="346">
        <v>18</v>
      </c>
      <c r="AH55" s="345">
        <v>345</v>
      </c>
      <c r="AI55" s="347">
        <v>1977</v>
      </c>
      <c r="AJ55" s="346">
        <v>19</v>
      </c>
      <c r="AK55" s="346">
        <v>15</v>
      </c>
      <c r="AL55" s="345">
        <v>204</v>
      </c>
      <c r="AM55" s="347">
        <v>329</v>
      </c>
      <c r="AN55" s="346">
        <v>210</v>
      </c>
      <c r="AO55" s="346">
        <v>178</v>
      </c>
      <c r="AP55" s="345">
        <v>169</v>
      </c>
      <c r="AQ55" s="347">
        <v>785</v>
      </c>
      <c r="AR55" s="348">
        <v>511</v>
      </c>
    </row>
    <row r="56" spans="1:44" x14ac:dyDescent="0.2">
      <c r="A56" s="342" t="s">
        <v>224</v>
      </c>
      <c r="B56" s="326" t="s">
        <v>28</v>
      </c>
      <c r="C56" s="344">
        <v>11242</v>
      </c>
      <c r="D56" s="346">
        <f t="shared" si="2"/>
        <v>536</v>
      </c>
      <c r="E56" s="346">
        <v>1898</v>
      </c>
      <c r="F56" s="345">
        <v>273</v>
      </c>
      <c r="G56" s="347">
        <v>63</v>
      </c>
      <c r="H56" s="346">
        <v>261</v>
      </c>
      <c r="I56" s="346">
        <v>189</v>
      </c>
      <c r="J56" s="345">
        <v>65</v>
      </c>
      <c r="K56" s="347">
        <v>385</v>
      </c>
      <c r="L56" s="346">
        <v>38</v>
      </c>
      <c r="M56" s="346">
        <v>324</v>
      </c>
      <c r="N56" s="345">
        <v>1291</v>
      </c>
      <c r="O56" s="347">
        <v>314</v>
      </c>
      <c r="P56" s="346">
        <v>1376</v>
      </c>
      <c r="Q56" s="346">
        <v>256</v>
      </c>
      <c r="R56" s="345">
        <v>109</v>
      </c>
      <c r="S56" s="347">
        <v>199</v>
      </c>
      <c r="T56" s="346">
        <v>61</v>
      </c>
      <c r="U56" s="346">
        <v>412</v>
      </c>
      <c r="V56" s="345">
        <v>37</v>
      </c>
      <c r="W56" s="347">
        <v>227</v>
      </c>
      <c r="X56" s="346">
        <v>40</v>
      </c>
      <c r="Y56" s="346">
        <v>131</v>
      </c>
      <c r="Z56" s="345">
        <v>470</v>
      </c>
      <c r="AA56" s="347">
        <v>76</v>
      </c>
      <c r="AB56" s="346">
        <v>369</v>
      </c>
      <c r="AC56" s="346">
        <v>66</v>
      </c>
      <c r="AD56" s="345">
        <v>132</v>
      </c>
      <c r="AE56" s="347">
        <v>235</v>
      </c>
      <c r="AF56" s="346">
        <v>165</v>
      </c>
      <c r="AG56" s="346">
        <v>0</v>
      </c>
      <c r="AH56" s="345">
        <v>608</v>
      </c>
      <c r="AI56" s="347">
        <v>77</v>
      </c>
      <c r="AJ56" s="346">
        <v>150</v>
      </c>
      <c r="AK56" s="346">
        <v>58</v>
      </c>
      <c r="AL56" s="345">
        <v>48</v>
      </c>
      <c r="AM56" s="347">
        <v>39</v>
      </c>
      <c r="AN56" s="346">
        <v>14</v>
      </c>
      <c r="AO56" s="346">
        <v>10</v>
      </c>
      <c r="AP56" s="345">
        <v>65</v>
      </c>
      <c r="AQ56" s="347">
        <v>132</v>
      </c>
      <c r="AR56" s="348">
        <v>43</v>
      </c>
    </row>
    <row r="57" spans="1:44" x14ac:dyDescent="0.2">
      <c r="A57" s="342" t="s">
        <v>225</v>
      </c>
      <c r="B57" s="326" t="s">
        <v>268</v>
      </c>
      <c r="C57" s="344">
        <v>14078</v>
      </c>
      <c r="D57" s="346">
        <f t="shared" si="2"/>
        <v>1405</v>
      </c>
      <c r="E57" s="346">
        <v>1471</v>
      </c>
      <c r="F57" s="345">
        <v>1325</v>
      </c>
      <c r="G57" s="347">
        <v>635</v>
      </c>
      <c r="H57" s="346">
        <v>290</v>
      </c>
      <c r="I57" s="346">
        <v>62</v>
      </c>
      <c r="J57" s="345">
        <v>6</v>
      </c>
      <c r="K57" s="347">
        <v>810</v>
      </c>
      <c r="L57" s="346">
        <v>63</v>
      </c>
      <c r="M57" s="346">
        <v>367</v>
      </c>
      <c r="N57" s="345">
        <v>499</v>
      </c>
      <c r="O57" s="347">
        <v>86</v>
      </c>
      <c r="P57" s="346">
        <v>99</v>
      </c>
      <c r="Q57" s="346">
        <v>21</v>
      </c>
      <c r="R57" s="345">
        <v>438</v>
      </c>
      <c r="S57" s="347">
        <v>639</v>
      </c>
      <c r="T57" s="346">
        <v>71</v>
      </c>
      <c r="U57" s="346">
        <v>419</v>
      </c>
      <c r="V57" s="345">
        <v>369</v>
      </c>
      <c r="W57" s="347">
        <v>728</v>
      </c>
      <c r="X57" s="346">
        <v>245</v>
      </c>
      <c r="Y57" s="346">
        <v>68</v>
      </c>
      <c r="Z57" s="345">
        <v>1123</v>
      </c>
      <c r="AA57" s="347">
        <v>67</v>
      </c>
      <c r="AB57" s="346">
        <v>80</v>
      </c>
      <c r="AC57" s="346">
        <v>13</v>
      </c>
      <c r="AD57" s="345">
        <v>548</v>
      </c>
      <c r="AE57" s="347">
        <v>612</v>
      </c>
      <c r="AF57" s="346">
        <v>570</v>
      </c>
      <c r="AG57" s="346">
        <v>7</v>
      </c>
      <c r="AH57" s="345">
        <v>91</v>
      </c>
      <c r="AI57" s="347">
        <v>233</v>
      </c>
      <c r="AJ57" s="346">
        <v>62</v>
      </c>
      <c r="AK57" s="346">
        <v>41</v>
      </c>
      <c r="AL57" s="345">
        <v>244</v>
      </c>
      <c r="AM57" s="347">
        <v>125</v>
      </c>
      <c r="AN57" s="346">
        <v>73</v>
      </c>
      <c r="AO57" s="346">
        <v>24</v>
      </c>
      <c r="AP57" s="345">
        <v>36</v>
      </c>
      <c r="AQ57" s="347">
        <v>11</v>
      </c>
      <c r="AR57" s="348">
        <v>2</v>
      </c>
    </row>
    <row r="58" spans="1:44" x14ac:dyDescent="0.2">
      <c r="A58" s="342" t="s">
        <v>226</v>
      </c>
      <c r="B58" s="326" t="s">
        <v>29</v>
      </c>
      <c r="C58" s="344">
        <v>24748</v>
      </c>
      <c r="D58" s="346">
        <f t="shared" si="2"/>
        <v>3256</v>
      </c>
      <c r="E58" s="346">
        <v>3897</v>
      </c>
      <c r="F58" s="345">
        <v>3715</v>
      </c>
      <c r="G58" s="347">
        <v>652</v>
      </c>
      <c r="H58" s="346">
        <v>744</v>
      </c>
      <c r="I58" s="346">
        <v>55</v>
      </c>
      <c r="J58" s="345">
        <v>205</v>
      </c>
      <c r="K58" s="347">
        <v>855</v>
      </c>
      <c r="L58" s="346">
        <v>128</v>
      </c>
      <c r="M58" s="346">
        <v>154</v>
      </c>
      <c r="N58" s="345">
        <v>526</v>
      </c>
      <c r="O58" s="347">
        <v>1762</v>
      </c>
      <c r="P58" s="346">
        <v>10</v>
      </c>
      <c r="Q58" s="346">
        <v>71</v>
      </c>
      <c r="R58" s="345">
        <v>341</v>
      </c>
      <c r="S58" s="347">
        <v>1689</v>
      </c>
      <c r="T58" s="346">
        <v>140</v>
      </c>
      <c r="U58" s="346">
        <v>554</v>
      </c>
      <c r="V58" s="345">
        <v>1404</v>
      </c>
      <c r="W58" s="347">
        <v>53</v>
      </c>
      <c r="X58" s="346">
        <v>455</v>
      </c>
      <c r="Y58" s="346">
        <v>92</v>
      </c>
      <c r="Z58" s="345">
        <v>733</v>
      </c>
      <c r="AA58" s="347">
        <v>0</v>
      </c>
      <c r="AB58" s="346">
        <v>116</v>
      </c>
      <c r="AC58" s="346">
        <v>99</v>
      </c>
      <c r="AD58" s="345">
        <v>31</v>
      </c>
      <c r="AE58" s="347">
        <v>547</v>
      </c>
      <c r="AF58" s="346">
        <v>802</v>
      </c>
      <c r="AG58" s="346">
        <v>42</v>
      </c>
      <c r="AH58" s="345">
        <v>3</v>
      </c>
      <c r="AI58" s="347">
        <v>120</v>
      </c>
      <c r="AJ58" s="346">
        <v>754</v>
      </c>
      <c r="AK58" s="346">
        <v>56</v>
      </c>
      <c r="AL58" s="345">
        <v>624</v>
      </c>
      <c r="AM58" s="347">
        <v>15</v>
      </c>
      <c r="AN58" s="346">
        <v>0</v>
      </c>
      <c r="AO58" s="346">
        <v>48</v>
      </c>
      <c r="AP58" s="345">
        <v>0</v>
      </c>
      <c r="AQ58" s="347">
        <v>0</v>
      </c>
      <c r="AR58" s="348">
        <v>0</v>
      </c>
    </row>
    <row r="59" spans="1:44" x14ac:dyDescent="0.2">
      <c r="A59" s="342" t="s">
        <v>227</v>
      </c>
      <c r="B59" s="326" t="s">
        <v>30</v>
      </c>
      <c r="C59" s="344">
        <v>1425</v>
      </c>
      <c r="D59" s="346">
        <f t="shared" si="2"/>
        <v>363</v>
      </c>
      <c r="E59" s="346">
        <v>71</v>
      </c>
      <c r="F59" s="345">
        <v>274</v>
      </c>
      <c r="G59" s="347">
        <v>23</v>
      </c>
      <c r="H59" s="346">
        <v>25</v>
      </c>
      <c r="I59" s="346">
        <v>2</v>
      </c>
      <c r="J59" s="345">
        <v>0</v>
      </c>
      <c r="K59" s="347">
        <v>10</v>
      </c>
      <c r="L59" s="346">
        <v>0</v>
      </c>
      <c r="M59" s="346">
        <v>0</v>
      </c>
      <c r="N59" s="345">
        <v>398</v>
      </c>
      <c r="O59" s="347">
        <v>69</v>
      </c>
      <c r="P59" s="346">
        <v>6</v>
      </c>
      <c r="Q59" s="346">
        <v>10</v>
      </c>
      <c r="R59" s="345">
        <v>19</v>
      </c>
      <c r="S59" s="347">
        <v>0</v>
      </c>
      <c r="T59" s="346">
        <v>0</v>
      </c>
      <c r="U59" s="346">
        <v>28</v>
      </c>
      <c r="V59" s="345">
        <v>41</v>
      </c>
      <c r="W59" s="347">
        <v>0</v>
      </c>
      <c r="X59" s="346">
        <v>0</v>
      </c>
      <c r="Y59" s="346">
        <v>3</v>
      </c>
      <c r="Z59" s="345">
        <v>20</v>
      </c>
      <c r="AA59" s="347">
        <v>0</v>
      </c>
      <c r="AB59" s="346">
        <v>8</v>
      </c>
      <c r="AC59" s="346">
        <v>4</v>
      </c>
      <c r="AD59" s="345">
        <v>16</v>
      </c>
      <c r="AE59" s="347">
        <v>9</v>
      </c>
      <c r="AF59" s="346">
        <v>1</v>
      </c>
      <c r="AG59" s="346">
        <v>0</v>
      </c>
      <c r="AH59" s="345">
        <v>0</v>
      </c>
      <c r="AI59" s="347">
        <v>0</v>
      </c>
      <c r="AJ59" s="346">
        <v>0</v>
      </c>
      <c r="AK59" s="346">
        <v>0</v>
      </c>
      <c r="AL59" s="345">
        <v>0</v>
      </c>
      <c r="AM59" s="347">
        <v>10</v>
      </c>
      <c r="AN59" s="346">
        <v>15</v>
      </c>
      <c r="AO59" s="346">
        <v>0</v>
      </c>
      <c r="AP59" s="345">
        <v>0</v>
      </c>
      <c r="AQ59" s="347">
        <v>0</v>
      </c>
      <c r="AR59" s="348">
        <v>0</v>
      </c>
    </row>
    <row r="60" spans="1:44" x14ac:dyDescent="0.2">
      <c r="A60" s="342" t="s">
        <v>2</v>
      </c>
      <c r="B60" s="326" t="s">
        <v>535</v>
      </c>
      <c r="C60" s="344">
        <v>23900</v>
      </c>
      <c r="D60" s="346">
        <f t="shared" si="2"/>
        <v>6083</v>
      </c>
      <c r="E60" s="346">
        <v>2050</v>
      </c>
      <c r="F60" s="345">
        <v>1659</v>
      </c>
      <c r="G60" s="347">
        <v>965</v>
      </c>
      <c r="H60" s="346">
        <v>280</v>
      </c>
      <c r="I60" s="346">
        <v>24</v>
      </c>
      <c r="J60" s="345">
        <v>23</v>
      </c>
      <c r="K60" s="347">
        <v>935</v>
      </c>
      <c r="L60" s="346">
        <v>55</v>
      </c>
      <c r="M60" s="346">
        <v>884</v>
      </c>
      <c r="N60" s="345">
        <v>1371</v>
      </c>
      <c r="O60" s="347">
        <v>186</v>
      </c>
      <c r="P60" s="346">
        <v>247</v>
      </c>
      <c r="Q60" s="346">
        <v>174</v>
      </c>
      <c r="R60" s="345">
        <v>407</v>
      </c>
      <c r="S60" s="347">
        <v>210</v>
      </c>
      <c r="T60" s="346">
        <v>33</v>
      </c>
      <c r="U60" s="346">
        <v>690</v>
      </c>
      <c r="V60" s="345">
        <v>1016</v>
      </c>
      <c r="W60" s="347">
        <v>817</v>
      </c>
      <c r="X60" s="346">
        <v>513</v>
      </c>
      <c r="Y60" s="346">
        <v>30</v>
      </c>
      <c r="Z60" s="345">
        <v>981</v>
      </c>
      <c r="AA60" s="347">
        <v>83</v>
      </c>
      <c r="AB60" s="346">
        <v>192</v>
      </c>
      <c r="AC60" s="346">
        <v>35</v>
      </c>
      <c r="AD60" s="345">
        <v>232</v>
      </c>
      <c r="AE60" s="347">
        <v>730</v>
      </c>
      <c r="AF60" s="346">
        <v>1365</v>
      </c>
      <c r="AG60" s="346">
        <v>0</v>
      </c>
      <c r="AH60" s="345">
        <v>195</v>
      </c>
      <c r="AI60" s="347">
        <v>495</v>
      </c>
      <c r="AJ60" s="346">
        <v>114</v>
      </c>
      <c r="AK60" s="346">
        <v>174</v>
      </c>
      <c r="AL60" s="345">
        <v>409</v>
      </c>
      <c r="AM60" s="347">
        <v>12</v>
      </c>
      <c r="AN60" s="346">
        <v>29</v>
      </c>
      <c r="AO60" s="346">
        <v>164</v>
      </c>
      <c r="AP60" s="345">
        <v>36</v>
      </c>
      <c r="AQ60" s="347">
        <v>1</v>
      </c>
      <c r="AR60" s="348">
        <v>1</v>
      </c>
    </row>
    <row r="61" spans="1:44" x14ac:dyDescent="0.2">
      <c r="A61" s="342" t="s">
        <v>3</v>
      </c>
      <c r="B61" s="326" t="s">
        <v>31</v>
      </c>
      <c r="C61" s="344">
        <v>10398</v>
      </c>
      <c r="D61" s="346">
        <f t="shared" si="2"/>
        <v>701</v>
      </c>
      <c r="E61" s="346">
        <v>1236</v>
      </c>
      <c r="F61" s="345">
        <v>1421</v>
      </c>
      <c r="G61" s="347">
        <v>296</v>
      </c>
      <c r="H61" s="346">
        <v>186</v>
      </c>
      <c r="I61" s="346">
        <v>6</v>
      </c>
      <c r="J61" s="345">
        <v>9</v>
      </c>
      <c r="K61" s="347">
        <v>183</v>
      </c>
      <c r="L61" s="346">
        <v>32</v>
      </c>
      <c r="M61" s="346">
        <v>207</v>
      </c>
      <c r="N61" s="345">
        <v>125</v>
      </c>
      <c r="O61" s="347">
        <v>891</v>
      </c>
      <c r="P61" s="346">
        <v>156</v>
      </c>
      <c r="Q61" s="346">
        <v>8</v>
      </c>
      <c r="R61" s="345">
        <v>95</v>
      </c>
      <c r="S61" s="347">
        <v>1560</v>
      </c>
      <c r="T61" s="346">
        <v>50</v>
      </c>
      <c r="U61" s="346">
        <v>287</v>
      </c>
      <c r="V61" s="345">
        <v>23</v>
      </c>
      <c r="W61" s="347">
        <v>250</v>
      </c>
      <c r="X61" s="346">
        <v>99</v>
      </c>
      <c r="Y61" s="346">
        <v>98</v>
      </c>
      <c r="Z61" s="345">
        <v>313</v>
      </c>
      <c r="AA61" s="347">
        <v>683</v>
      </c>
      <c r="AB61" s="346">
        <v>46</v>
      </c>
      <c r="AC61" s="346">
        <v>136</v>
      </c>
      <c r="AD61" s="345">
        <v>51</v>
      </c>
      <c r="AE61" s="347">
        <v>321</v>
      </c>
      <c r="AF61" s="346">
        <v>111</v>
      </c>
      <c r="AG61" s="346">
        <v>32</v>
      </c>
      <c r="AH61" s="345">
        <v>46</v>
      </c>
      <c r="AI61" s="347">
        <v>31</v>
      </c>
      <c r="AJ61" s="346">
        <v>345</v>
      </c>
      <c r="AK61" s="346">
        <v>90</v>
      </c>
      <c r="AL61" s="345">
        <v>53</v>
      </c>
      <c r="AM61" s="347">
        <v>44</v>
      </c>
      <c r="AN61" s="346">
        <v>4</v>
      </c>
      <c r="AO61" s="346">
        <v>5</v>
      </c>
      <c r="AP61" s="345">
        <v>105</v>
      </c>
      <c r="AQ61" s="347">
        <v>34</v>
      </c>
      <c r="AR61" s="348">
        <v>29</v>
      </c>
    </row>
    <row r="62" spans="1:44" x14ac:dyDescent="0.2">
      <c r="A62" s="342" t="s">
        <v>4</v>
      </c>
      <c r="B62" s="326" t="s">
        <v>32</v>
      </c>
      <c r="C62" s="344">
        <v>26698</v>
      </c>
      <c r="D62" s="346">
        <f t="shared" si="2"/>
        <v>4907</v>
      </c>
      <c r="E62" s="346">
        <v>7310</v>
      </c>
      <c r="F62" s="345">
        <v>3667</v>
      </c>
      <c r="G62" s="347">
        <v>57</v>
      </c>
      <c r="H62" s="346">
        <v>280</v>
      </c>
      <c r="I62" s="346">
        <v>13</v>
      </c>
      <c r="J62" s="345">
        <v>0</v>
      </c>
      <c r="K62" s="347">
        <v>1442</v>
      </c>
      <c r="L62" s="346">
        <v>88</v>
      </c>
      <c r="M62" s="346">
        <v>26</v>
      </c>
      <c r="N62" s="345">
        <v>5882</v>
      </c>
      <c r="O62" s="347">
        <v>12</v>
      </c>
      <c r="P62" s="346">
        <v>67</v>
      </c>
      <c r="Q62" s="346">
        <v>3</v>
      </c>
      <c r="R62" s="345">
        <v>155</v>
      </c>
      <c r="S62" s="347">
        <v>149</v>
      </c>
      <c r="T62" s="346">
        <v>163</v>
      </c>
      <c r="U62" s="346">
        <v>811</v>
      </c>
      <c r="V62" s="345">
        <v>69</v>
      </c>
      <c r="W62" s="347">
        <v>515</v>
      </c>
      <c r="X62" s="346">
        <v>61</v>
      </c>
      <c r="Y62" s="346">
        <v>18</v>
      </c>
      <c r="Z62" s="345">
        <v>42</v>
      </c>
      <c r="AA62" s="347">
        <v>7</v>
      </c>
      <c r="AB62" s="346">
        <v>121</v>
      </c>
      <c r="AC62" s="346">
        <v>21</v>
      </c>
      <c r="AD62" s="345">
        <v>2</v>
      </c>
      <c r="AE62" s="347">
        <v>55</v>
      </c>
      <c r="AF62" s="346">
        <v>100</v>
      </c>
      <c r="AG62" s="346">
        <v>11</v>
      </c>
      <c r="AH62" s="345">
        <v>90</v>
      </c>
      <c r="AI62" s="347">
        <v>119</v>
      </c>
      <c r="AJ62" s="346">
        <v>186</v>
      </c>
      <c r="AK62" s="346">
        <v>17</v>
      </c>
      <c r="AL62" s="345">
        <v>43</v>
      </c>
      <c r="AM62" s="347">
        <v>0</v>
      </c>
      <c r="AN62" s="346">
        <v>100</v>
      </c>
      <c r="AO62" s="346">
        <v>0</v>
      </c>
      <c r="AP62" s="345">
        <v>89</v>
      </c>
      <c r="AQ62" s="347">
        <v>0</v>
      </c>
      <c r="AR62" s="348">
        <v>0</v>
      </c>
    </row>
    <row r="63" spans="1:44" x14ac:dyDescent="0.2">
      <c r="A63" s="342" t="s">
        <v>5</v>
      </c>
      <c r="B63" s="326" t="s">
        <v>33</v>
      </c>
      <c r="C63" s="344">
        <v>7261</v>
      </c>
      <c r="D63" s="346">
        <f t="shared" si="2"/>
        <v>970</v>
      </c>
      <c r="E63" s="346">
        <v>736</v>
      </c>
      <c r="F63" s="345">
        <v>2042</v>
      </c>
      <c r="G63" s="347">
        <v>441</v>
      </c>
      <c r="H63" s="346">
        <v>53</v>
      </c>
      <c r="I63" s="346">
        <v>3</v>
      </c>
      <c r="J63" s="345">
        <v>4</v>
      </c>
      <c r="K63" s="347">
        <v>116</v>
      </c>
      <c r="L63" s="346">
        <v>72</v>
      </c>
      <c r="M63" s="346">
        <v>382</v>
      </c>
      <c r="N63" s="345">
        <v>309</v>
      </c>
      <c r="O63" s="347">
        <v>98</v>
      </c>
      <c r="P63" s="346">
        <v>0</v>
      </c>
      <c r="Q63" s="346">
        <v>64</v>
      </c>
      <c r="R63" s="345">
        <v>109</v>
      </c>
      <c r="S63" s="347">
        <v>184</v>
      </c>
      <c r="T63" s="346">
        <v>43</v>
      </c>
      <c r="U63" s="346">
        <v>78</v>
      </c>
      <c r="V63" s="345">
        <v>424</v>
      </c>
      <c r="W63" s="347">
        <v>62</v>
      </c>
      <c r="X63" s="346">
        <v>8</v>
      </c>
      <c r="Y63" s="346">
        <v>4</v>
      </c>
      <c r="Z63" s="345">
        <v>261</v>
      </c>
      <c r="AA63" s="347">
        <v>0</v>
      </c>
      <c r="AB63" s="346">
        <v>71</v>
      </c>
      <c r="AC63" s="346">
        <v>5</v>
      </c>
      <c r="AD63" s="345">
        <v>32</v>
      </c>
      <c r="AE63" s="347">
        <v>156</v>
      </c>
      <c r="AF63" s="346">
        <v>49</v>
      </c>
      <c r="AG63" s="346">
        <v>0</v>
      </c>
      <c r="AH63" s="345">
        <v>154</v>
      </c>
      <c r="AI63" s="347">
        <v>30</v>
      </c>
      <c r="AJ63" s="346">
        <v>195</v>
      </c>
      <c r="AK63" s="346">
        <v>4</v>
      </c>
      <c r="AL63" s="345">
        <v>44</v>
      </c>
      <c r="AM63" s="347">
        <v>13</v>
      </c>
      <c r="AN63" s="346">
        <v>0</v>
      </c>
      <c r="AO63" s="346">
        <v>0</v>
      </c>
      <c r="AP63" s="345">
        <v>38</v>
      </c>
      <c r="AQ63" s="347">
        <v>7</v>
      </c>
      <c r="AR63" s="348">
        <v>0</v>
      </c>
    </row>
    <row r="64" spans="1:44" x14ac:dyDescent="0.2">
      <c r="A64" s="342" t="s">
        <v>6</v>
      </c>
      <c r="B64" s="326" t="s">
        <v>34</v>
      </c>
      <c r="C64" s="344">
        <v>33535</v>
      </c>
      <c r="D64" s="346">
        <f t="shared" si="2"/>
        <v>3722</v>
      </c>
      <c r="E64" s="346">
        <v>3519</v>
      </c>
      <c r="F64" s="345">
        <v>5011</v>
      </c>
      <c r="G64" s="347">
        <v>4119</v>
      </c>
      <c r="H64" s="346">
        <v>282</v>
      </c>
      <c r="I64" s="346">
        <v>147</v>
      </c>
      <c r="J64" s="345">
        <v>4</v>
      </c>
      <c r="K64" s="347">
        <v>1420</v>
      </c>
      <c r="L64" s="346">
        <v>237</v>
      </c>
      <c r="M64" s="346">
        <v>589</v>
      </c>
      <c r="N64" s="345">
        <v>1091</v>
      </c>
      <c r="O64" s="347">
        <v>416</v>
      </c>
      <c r="P64" s="346">
        <v>344</v>
      </c>
      <c r="Q64" s="346">
        <v>182</v>
      </c>
      <c r="R64" s="345">
        <v>2042</v>
      </c>
      <c r="S64" s="347">
        <v>733</v>
      </c>
      <c r="T64" s="346">
        <v>344</v>
      </c>
      <c r="U64" s="346">
        <v>1259</v>
      </c>
      <c r="V64" s="345">
        <v>260</v>
      </c>
      <c r="W64" s="347">
        <v>1539</v>
      </c>
      <c r="X64" s="346">
        <v>314</v>
      </c>
      <c r="Y64" s="346">
        <v>135</v>
      </c>
      <c r="Z64" s="345">
        <v>683</v>
      </c>
      <c r="AA64" s="347">
        <v>68</v>
      </c>
      <c r="AB64" s="346">
        <v>1284</v>
      </c>
      <c r="AC64" s="346">
        <v>37</v>
      </c>
      <c r="AD64" s="345">
        <v>183</v>
      </c>
      <c r="AE64" s="347">
        <v>519</v>
      </c>
      <c r="AF64" s="346">
        <v>476</v>
      </c>
      <c r="AG64" s="346">
        <v>91</v>
      </c>
      <c r="AH64" s="345">
        <v>239</v>
      </c>
      <c r="AI64" s="347">
        <v>391</v>
      </c>
      <c r="AJ64" s="346">
        <v>486</v>
      </c>
      <c r="AK64" s="346">
        <v>549</v>
      </c>
      <c r="AL64" s="345">
        <v>488</v>
      </c>
      <c r="AM64" s="347">
        <v>1</v>
      </c>
      <c r="AN64" s="346">
        <v>72</v>
      </c>
      <c r="AO64" s="346">
        <v>69</v>
      </c>
      <c r="AP64" s="345">
        <v>150</v>
      </c>
      <c r="AQ64" s="347">
        <v>20</v>
      </c>
      <c r="AR64" s="348">
        <v>20</v>
      </c>
    </row>
    <row r="65" spans="1:44" x14ac:dyDescent="0.2">
      <c r="A65" s="342" t="s">
        <v>7</v>
      </c>
      <c r="B65" s="326" t="s">
        <v>269</v>
      </c>
      <c r="C65" s="344">
        <v>32705</v>
      </c>
      <c r="D65" s="346">
        <f t="shared" si="2"/>
        <v>9957</v>
      </c>
      <c r="E65" s="346">
        <v>2904</v>
      </c>
      <c r="F65" s="345">
        <v>2197</v>
      </c>
      <c r="G65" s="347">
        <v>496</v>
      </c>
      <c r="H65" s="346">
        <v>171</v>
      </c>
      <c r="I65" s="346">
        <v>173</v>
      </c>
      <c r="J65" s="345">
        <v>17</v>
      </c>
      <c r="K65" s="347">
        <v>635</v>
      </c>
      <c r="L65" s="346">
        <v>780</v>
      </c>
      <c r="M65" s="346">
        <v>169</v>
      </c>
      <c r="N65" s="345">
        <v>1287</v>
      </c>
      <c r="O65" s="347">
        <v>20</v>
      </c>
      <c r="P65" s="346">
        <v>91</v>
      </c>
      <c r="Q65" s="346">
        <v>66</v>
      </c>
      <c r="R65" s="345">
        <v>259</v>
      </c>
      <c r="S65" s="347">
        <v>8441</v>
      </c>
      <c r="T65" s="346">
        <v>118</v>
      </c>
      <c r="U65" s="346">
        <v>256</v>
      </c>
      <c r="V65" s="345">
        <v>51</v>
      </c>
      <c r="W65" s="347">
        <v>1686</v>
      </c>
      <c r="X65" s="346">
        <v>190</v>
      </c>
      <c r="Y65" s="346">
        <v>34</v>
      </c>
      <c r="Z65" s="345">
        <v>28</v>
      </c>
      <c r="AA65" s="347">
        <v>76</v>
      </c>
      <c r="AB65" s="346">
        <v>132</v>
      </c>
      <c r="AC65" s="346">
        <v>13</v>
      </c>
      <c r="AD65" s="345">
        <v>42</v>
      </c>
      <c r="AE65" s="347">
        <v>835</v>
      </c>
      <c r="AF65" s="346">
        <v>597</v>
      </c>
      <c r="AG65" s="346">
        <v>8</v>
      </c>
      <c r="AH65" s="345">
        <v>104</v>
      </c>
      <c r="AI65" s="347">
        <v>116</v>
      </c>
      <c r="AJ65" s="346">
        <v>624</v>
      </c>
      <c r="AK65" s="346">
        <v>10</v>
      </c>
      <c r="AL65" s="345">
        <v>44</v>
      </c>
      <c r="AM65" s="347">
        <v>4</v>
      </c>
      <c r="AN65" s="346">
        <v>45</v>
      </c>
      <c r="AO65" s="346">
        <v>0</v>
      </c>
      <c r="AP65" s="345">
        <v>7</v>
      </c>
      <c r="AQ65" s="347">
        <v>19</v>
      </c>
      <c r="AR65" s="348">
        <v>3</v>
      </c>
    </row>
    <row r="66" spans="1:44" x14ac:dyDescent="0.2">
      <c r="A66" s="342" t="s">
        <v>8</v>
      </c>
      <c r="B66" s="326" t="s">
        <v>270</v>
      </c>
      <c r="C66" s="344">
        <v>30021</v>
      </c>
      <c r="D66" s="346">
        <f t="shared" si="2"/>
        <v>5521</v>
      </c>
      <c r="E66" s="346">
        <v>1688</v>
      </c>
      <c r="F66" s="345">
        <v>5051</v>
      </c>
      <c r="G66" s="347">
        <v>4993</v>
      </c>
      <c r="H66" s="346">
        <v>574</v>
      </c>
      <c r="I66" s="346">
        <v>626</v>
      </c>
      <c r="J66" s="345">
        <v>12</v>
      </c>
      <c r="K66" s="347">
        <v>1314</v>
      </c>
      <c r="L66" s="346">
        <v>38</v>
      </c>
      <c r="M66" s="346">
        <v>187</v>
      </c>
      <c r="N66" s="345">
        <v>1544</v>
      </c>
      <c r="O66" s="347">
        <v>111</v>
      </c>
      <c r="P66" s="346">
        <v>243</v>
      </c>
      <c r="Q66" s="346">
        <v>114</v>
      </c>
      <c r="R66" s="345">
        <v>1045</v>
      </c>
      <c r="S66" s="347">
        <v>215</v>
      </c>
      <c r="T66" s="346">
        <v>690</v>
      </c>
      <c r="U66" s="346">
        <v>245</v>
      </c>
      <c r="V66" s="345">
        <v>220</v>
      </c>
      <c r="W66" s="347">
        <v>890</v>
      </c>
      <c r="X66" s="346">
        <v>155</v>
      </c>
      <c r="Y66" s="346">
        <v>249</v>
      </c>
      <c r="Z66" s="345">
        <v>208</v>
      </c>
      <c r="AA66" s="347">
        <v>222</v>
      </c>
      <c r="AB66" s="346">
        <v>221</v>
      </c>
      <c r="AC66" s="346">
        <v>91</v>
      </c>
      <c r="AD66" s="345">
        <v>55</v>
      </c>
      <c r="AE66" s="347">
        <v>620</v>
      </c>
      <c r="AF66" s="346">
        <v>212</v>
      </c>
      <c r="AG66" s="346">
        <v>0</v>
      </c>
      <c r="AH66" s="345">
        <v>157</v>
      </c>
      <c r="AI66" s="347">
        <v>905</v>
      </c>
      <c r="AJ66" s="346">
        <v>1298</v>
      </c>
      <c r="AK66" s="346">
        <v>46</v>
      </c>
      <c r="AL66" s="345">
        <v>133</v>
      </c>
      <c r="AM66" s="347">
        <v>5</v>
      </c>
      <c r="AN66" s="346">
        <v>15</v>
      </c>
      <c r="AO66" s="346">
        <v>23</v>
      </c>
      <c r="AP66" s="345">
        <v>7</v>
      </c>
      <c r="AQ66" s="347">
        <v>21</v>
      </c>
      <c r="AR66" s="348">
        <v>57</v>
      </c>
    </row>
    <row r="67" spans="1:44" x14ac:dyDescent="0.2">
      <c r="A67" s="342" t="s">
        <v>9</v>
      </c>
      <c r="B67" s="326" t="s">
        <v>271</v>
      </c>
      <c r="C67" s="344">
        <v>10683</v>
      </c>
      <c r="D67" s="346">
        <f t="shared" si="2"/>
        <v>2738</v>
      </c>
      <c r="E67" s="346">
        <v>2533</v>
      </c>
      <c r="F67" s="345">
        <v>569</v>
      </c>
      <c r="G67" s="347">
        <v>736</v>
      </c>
      <c r="H67" s="346">
        <v>666</v>
      </c>
      <c r="I67" s="346">
        <v>0</v>
      </c>
      <c r="J67" s="345">
        <v>52</v>
      </c>
      <c r="K67" s="347">
        <v>216</v>
      </c>
      <c r="L67" s="346">
        <v>25</v>
      </c>
      <c r="M67" s="346">
        <v>190</v>
      </c>
      <c r="N67" s="345">
        <v>270</v>
      </c>
      <c r="O67" s="347">
        <v>0</v>
      </c>
      <c r="P67" s="346">
        <v>11</v>
      </c>
      <c r="Q67" s="346">
        <v>636</v>
      </c>
      <c r="R67" s="345">
        <v>132</v>
      </c>
      <c r="S67" s="347">
        <v>47</v>
      </c>
      <c r="T67" s="346">
        <v>68</v>
      </c>
      <c r="U67" s="346">
        <v>0</v>
      </c>
      <c r="V67" s="345">
        <v>45</v>
      </c>
      <c r="W67" s="347">
        <v>152</v>
      </c>
      <c r="X67" s="346">
        <v>112</v>
      </c>
      <c r="Y67" s="346">
        <v>7</v>
      </c>
      <c r="Z67" s="345">
        <v>8</v>
      </c>
      <c r="AA67" s="347">
        <v>63</v>
      </c>
      <c r="AB67" s="346">
        <v>0</v>
      </c>
      <c r="AC67" s="346">
        <v>7</v>
      </c>
      <c r="AD67" s="345">
        <v>68</v>
      </c>
      <c r="AE67" s="347">
        <v>4</v>
      </c>
      <c r="AF67" s="346">
        <v>115</v>
      </c>
      <c r="AG67" s="346">
        <v>2</v>
      </c>
      <c r="AH67" s="345">
        <v>235</v>
      </c>
      <c r="AI67" s="347">
        <v>8</v>
      </c>
      <c r="AJ67" s="346">
        <v>73</v>
      </c>
      <c r="AK67" s="346">
        <v>207</v>
      </c>
      <c r="AL67" s="345">
        <v>548</v>
      </c>
      <c r="AM67" s="347">
        <v>0</v>
      </c>
      <c r="AN67" s="346">
        <v>0</v>
      </c>
      <c r="AO67" s="346">
        <v>9</v>
      </c>
      <c r="AP67" s="345">
        <v>104</v>
      </c>
      <c r="AQ67" s="347">
        <v>27</v>
      </c>
      <c r="AR67" s="348">
        <v>0</v>
      </c>
    </row>
    <row r="68" spans="1:44" x14ac:dyDescent="0.2">
      <c r="A68" s="342" t="s">
        <v>10</v>
      </c>
      <c r="B68" s="326" t="s">
        <v>281</v>
      </c>
      <c r="C68" s="344">
        <v>10590</v>
      </c>
      <c r="D68" s="346">
        <f t="shared" si="2"/>
        <v>960</v>
      </c>
      <c r="E68" s="346">
        <v>1440</v>
      </c>
      <c r="F68" s="345">
        <v>1410</v>
      </c>
      <c r="G68" s="347">
        <v>489</v>
      </c>
      <c r="H68" s="346">
        <v>139</v>
      </c>
      <c r="I68" s="346">
        <v>12</v>
      </c>
      <c r="J68" s="345">
        <v>7</v>
      </c>
      <c r="K68" s="347">
        <v>1220</v>
      </c>
      <c r="L68" s="346">
        <v>46</v>
      </c>
      <c r="M68" s="346">
        <v>260</v>
      </c>
      <c r="N68" s="345">
        <v>137</v>
      </c>
      <c r="O68" s="347">
        <v>193</v>
      </c>
      <c r="P68" s="346">
        <v>80</v>
      </c>
      <c r="Q68" s="346">
        <v>100</v>
      </c>
      <c r="R68" s="345">
        <v>51</v>
      </c>
      <c r="S68" s="347">
        <v>7</v>
      </c>
      <c r="T68" s="346">
        <v>60</v>
      </c>
      <c r="U68" s="346">
        <v>138</v>
      </c>
      <c r="V68" s="345">
        <v>131</v>
      </c>
      <c r="W68" s="347">
        <v>80</v>
      </c>
      <c r="X68" s="346">
        <v>155</v>
      </c>
      <c r="Y68" s="346">
        <v>24</v>
      </c>
      <c r="Z68" s="345">
        <v>359</v>
      </c>
      <c r="AA68" s="347">
        <v>7</v>
      </c>
      <c r="AB68" s="346">
        <v>100</v>
      </c>
      <c r="AC68" s="346">
        <v>0</v>
      </c>
      <c r="AD68" s="345">
        <v>8</v>
      </c>
      <c r="AE68" s="347">
        <v>424</v>
      </c>
      <c r="AF68" s="346">
        <v>244</v>
      </c>
      <c r="AG68" s="346">
        <v>311</v>
      </c>
      <c r="AH68" s="345">
        <v>160</v>
      </c>
      <c r="AI68" s="347">
        <v>0</v>
      </c>
      <c r="AJ68" s="346">
        <v>1</v>
      </c>
      <c r="AK68" s="346">
        <v>6</v>
      </c>
      <c r="AL68" s="345">
        <v>1</v>
      </c>
      <c r="AM68" s="347">
        <v>0</v>
      </c>
      <c r="AN68" s="346">
        <v>1561</v>
      </c>
      <c r="AO68" s="346">
        <v>17</v>
      </c>
      <c r="AP68" s="345">
        <v>156</v>
      </c>
      <c r="AQ68" s="347">
        <v>96</v>
      </c>
      <c r="AR68" s="348">
        <v>0</v>
      </c>
    </row>
    <row r="69" spans="1:44" x14ac:dyDescent="0.2">
      <c r="A69" s="342" t="s">
        <v>11</v>
      </c>
      <c r="B69" s="326" t="s">
        <v>35</v>
      </c>
      <c r="C69" s="344">
        <v>41425</v>
      </c>
      <c r="D69" s="346">
        <f t="shared" si="2"/>
        <v>7463</v>
      </c>
      <c r="E69" s="346">
        <v>11420</v>
      </c>
      <c r="F69" s="345">
        <v>3323</v>
      </c>
      <c r="G69" s="347">
        <v>1442</v>
      </c>
      <c r="H69" s="346">
        <v>580</v>
      </c>
      <c r="I69" s="346">
        <v>1443</v>
      </c>
      <c r="J69" s="345">
        <v>31</v>
      </c>
      <c r="K69" s="347">
        <v>1061</v>
      </c>
      <c r="L69" s="346">
        <v>51</v>
      </c>
      <c r="M69" s="346">
        <v>256</v>
      </c>
      <c r="N69" s="345">
        <v>1236</v>
      </c>
      <c r="O69" s="347">
        <v>792</v>
      </c>
      <c r="P69" s="346">
        <v>100</v>
      </c>
      <c r="Q69" s="346">
        <v>323</v>
      </c>
      <c r="R69" s="345">
        <v>135</v>
      </c>
      <c r="S69" s="347">
        <v>607</v>
      </c>
      <c r="T69" s="346">
        <v>308</v>
      </c>
      <c r="U69" s="346">
        <v>93</v>
      </c>
      <c r="V69" s="345">
        <v>1625</v>
      </c>
      <c r="W69" s="347">
        <v>1572</v>
      </c>
      <c r="X69" s="346">
        <v>260</v>
      </c>
      <c r="Y69" s="346">
        <v>339</v>
      </c>
      <c r="Z69" s="345">
        <v>1491</v>
      </c>
      <c r="AA69" s="347">
        <v>876</v>
      </c>
      <c r="AB69" s="346">
        <v>12</v>
      </c>
      <c r="AC69" s="346">
        <v>380</v>
      </c>
      <c r="AD69" s="345">
        <v>605</v>
      </c>
      <c r="AE69" s="347">
        <v>470</v>
      </c>
      <c r="AF69" s="346">
        <v>858</v>
      </c>
      <c r="AG69" s="346">
        <v>2</v>
      </c>
      <c r="AH69" s="345">
        <v>121</v>
      </c>
      <c r="AI69" s="347">
        <v>138</v>
      </c>
      <c r="AJ69" s="346">
        <v>101</v>
      </c>
      <c r="AK69" s="346">
        <v>119</v>
      </c>
      <c r="AL69" s="345">
        <v>1010</v>
      </c>
      <c r="AM69" s="347">
        <v>22</v>
      </c>
      <c r="AN69" s="346">
        <v>146</v>
      </c>
      <c r="AO69" s="346">
        <v>398</v>
      </c>
      <c r="AP69" s="345">
        <v>192</v>
      </c>
      <c r="AQ69" s="347">
        <v>0</v>
      </c>
      <c r="AR69" s="348">
        <v>24</v>
      </c>
    </row>
    <row r="70" spans="1:44" x14ac:dyDescent="0.2">
      <c r="A70" s="342" t="s">
        <v>12</v>
      </c>
      <c r="B70" s="326" t="s">
        <v>366</v>
      </c>
      <c r="C70" s="344">
        <v>15837</v>
      </c>
      <c r="D70" s="346">
        <f t="shared" si="2"/>
        <v>3725</v>
      </c>
      <c r="E70" s="346">
        <v>547</v>
      </c>
      <c r="F70" s="345">
        <v>4055</v>
      </c>
      <c r="G70" s="347">
        <v>602</v>
      </c>
      <c r="H70" s="346">
        <v>994</v>
      </c>
      <c r="I70" s="346">
        <v>0</v>
      </c>
      <c r="J70" s="345">
        <v>0</v>
      </c>
      <c r="K70" s="347">
        <v>862</v>
      </c>
      <c r="L70" s="346">
        <v>0</v>
      </c>
      <c r="M70" s="346">
        <v>9</v>
      </c>
      <c r="N70" s="345">
        <v>49</v>
      </c>
      <c r="O70" s="347">
        <v>0</v>
      </c>
      <c r="P70" s="346">
        <v>112</v>
      </c>
      <c r="Q70" s="346">
        <v>173</v>
      </c>
      <c r="R70" s="345">
        <v>511</v>
      </c>
      <c r="S70" s="347">
        <v>0</v>
      </c>
      <c r="T70" s="346">
        <v>34</v>
      </c>
      <c r="U70" s="346">
        <v>5</v>
      </c>
      <c r="V70" s="345">
        <v>2749</v>
      </c>
      <c r="W70" s="347">
        <v>24</v>
      </c>
      <c r="X70" s="346">
        <v>237</v>
      </c>
      <c r="Y70" s="346">
        <v>0</v>
      </c>
      <c r="Z70" s="345">
        <v>13</v>
      </c>
      <c r="AA70" s="347">
        <v>0</v>
      </c>
      <c r="AB70" s="346">
        <v>0</v>
      </c>
      <c r="AC70" s="346">
        <v>101</v>
      </c>
      <c r="AD70" s="345">
        <v>0</v>
      </c>
      <c r="AE70" s="347">
        <v>778</v>
      </c>
      <c r="AF70" s="346">
        <v>7</v>
      </c>
      <c r="AG70" s="346">
        <v>18</v>
      </c>
      <c r="AH70" s="345">
        <v>0</v>
      </c>
      <c r="AI70" s="347">
        <v>95</v>
      </c>
      <c r="AJ70" s="346">
        <v>0</v>
      </c>
      <c r="AK70" s="346">
        <v>3</v>
      </c>
      <c r="AL70" s="345">
        <v>125</v>
      </c>
      <c r="AM70" s="347">
        <v>0</v>
      </c>
      <c r="AN70" s="346">
        <v>0</v>
      </c>
      <c r="AO70" s="346">
        <v>0</v>
      </c>
      <c r="AP70" s="345">
        <v>0</v>
      </c>
      <c r="AQ70" s="347">
        <v>9</v>
      </c>
      <c r="AR70" s="348">
        <v>0</v>
      </c>
    </row>
    <row r="71" spans="1:44" x14ac:dyDescent="0.2">
      <c r="A71" s="342" t="s">
        <v>13</v>
      </c>
      <c r="B71" s="326" t="s">
        <v>192</v>
      </c>
      <c r="C71" s="344">
        <v>32143</v>
      </c>
      <c r="D71" s="346">
        <f t="shared" si="2"/>
        <v>10049</v>
      </c>
      <c r="E71" s="346">
        <v>2853</v>
      </c>
      <c r="F71" s="345">
        <v>1803</v>
      </c>
      <c r="G71" s="347">
        <v>6937</v>
      </c>
      <c r="H71" s="346">
        <v>689</v>
      </c>
      <c r="I71" s="346">
        <v>92</v>
      </c>
      <c r="J71" s="345">
        <v>13</v>
      </c>
      <c r="K71" s="347">
        <v>338</v>
      </c>
      <c r="L71" s="346">
        <v>907</v>
      </c>
      <c r="M71" s="346">
        <v>274</v>
      </c>
      <c r="N71" s="345">
        <v>416</v>
      </c>
      <c r="O71" s="347">
        <v>64</v>
      </c>
      <c r="P71" s="346">
        <v>161</v>
      </c>
      <c r="Q71" s="346">
        <v>185</v>
      </c>
      <c r="R71" s="345">
        <v>541</v>
      </c>
      <c r="S71" s="347">
        <v>448</v>
      </c>
      <c r="T71" s="346">
        <v>376</v>
      </c>
      <c r="U71" s="346">
        <v>729</v>
      </c>
      <c r="V71" s="345">
        <v>703</v>
      </c>
      <c r="W71" s="347">
        <v>538</v>
      </c>
      <c r="X71" s="346">
        <v>244</v>
      </c>
      <c r="Y71" s="346">
        <v>80</v>
      </c>
      <c r="Z71" s="345">
        <v>684</v>
      </c>
      <c r="AA71" s="347">
        <v>107</v>
      </c>
      <c r="AB71" s="346">
        <v>68</v>
      </c>
      <c r="AC71" s="346">
        <v>185</v>
      </c>
      <c r="AD71" s="345">
        <v>175</v>
      </c>
      <c r="AE71" s="347">
        <v>207</v>
      </c>
      <c r="AF71" s="346">
        <v>317</v>
      </c>
      <c r="AG71" s="346">
        <v>0</v>
      </c>
      <c r="AH71" s="345">
        <v>286</v>
      </c>
      <c r="AI71" s="347">
        <v>515</v>
      </c>
      <c r="AJ71" s="346">
        <v>147</v>
      </c>
      <c r="AK71" s="346">
        <v>21</v>
      </c>
      <c r="AL71" s="345">
        <v>682</v>
      </c>
      <c r="AM71" s="347">
        <v>59</v>
      </c>
      <c r="AN71" s="346">
        <v>18</v>
      </c>
      <c r="AO71" s="346">
        <v>0</v>
      </c>
      <c r="AP71" s="345">
        <v>74</v>
      </c>
      <c r="AQ71" s="347">
        <v>130</v>
      </c>
      <c r="AR71" s="348">
        <v>28</v>
      </c>
    </row>
    <row r="72" spans="1:44" x14ac:dyDescent="0.2">
      <c r="A72" s="342" t="s">
        <v>14</v>
      </c>
      <c r="B72" s="326" t="s">
        <v>50</v>
      </c>
      <c r="C72" s="344">
        <v>25566</v>
      </c>
      <c r="D72" s="346">
        <f t="shared" si="2"/>
        <v>6274</v>
      </c>
      <c r="E72" s="346">
        <v>3478</v>
      </c>
      <c r="F72" s="345">
        <v>1048</v>
      </c>
      <c r="G72" s="347">
        <v>482</v>
      </c>
      <c r="H72" s="346">
        <v>582</v>
      </c>
      <c r="I72" s="346">
        <v>152</v>
      </c>
      <c r="J72" s="345">
        <v>114</v>
      </c>
      <c r="K72" s="347">
        <v>440</v>
      </c>
      <c r="L72" s="346">
        <v>12</v>
      </c>
      <c r="M72" s="346">
        <v>2094</v>
      </c>
      <c r="N72" s="345">
        <v>377</v>
      </c>
      <c r="O72" s="347">
        <v>120</v>
      </c>
      <c r="P72" s="346">
        <v>597</v>
      </c>
      <c r="Q72" s="346">
        <v>88</v>
      </c>
      <c r="R72" s="345">
        <v>457</v>
      </c>
      <c r="S72" s="347">
        <v>244</v>
      </c>
      <c r="T72" s="346">
        <v>102</v>
      </c>
      <c r="U72" s="346">
        <v>245</v>
      </c>
      <c r="V72" s="345">
        <v>283</v>
      </c>
      <c r="W72" s="347">
        <v>366</v>
      </c>
      <c r="X72" s="346">
        <v>336</v>
      </c>
      <c r="Y72" s="346">
        <v>277</v>
      </c>
      <c r="Z72" s="345">
        <v>876</v>
      </c>
      <c r="AA72" s="347">
        <v>106</v>
      </c>
      <c r="AB72" s="346">
        <v>135</v>
      </c>
      <c r="AC72" s="346">
        <v>585</v>
      </c>
      <c r="AD72" s="345">
        <v>265</v>
      </c>
      <c r="AE72" s="347">
        <v>1956</v>
      </c>
      <c r="AF72" s="346">
        <v>2323</v>
      </c>
      <c r="AG72" s="346">
        <v>16</v>
      </c>
      <c r="AH72" s="345">
        <v>48</v>
      </c>
      <c r="AI72" s="347">
        <v>215</v>
      </c>
      <c r="AJ72" s="346">
        <v>13</v>
      </c>
      <c r="AK72" s="346">
        <v>88</v>
      </c>
      <c r="AL72" s="345">
        <v>517</v>
      </c>
      <c r="AM72" s="347">
        <v>43</v>
      </c>
      <c r="AN72" s="346">
        <v>106</v>
      </c>
      <c r="AO72" s="346">
        <v>58</v>
      </c>
      <c r="AP72" s="345">
        <v>19</v>
      </c>
      <c r="AQ72" s="347">
        <v>17</v>
      </c>
      <c r="AR72" s="348">
        <v>12</v>
      </c>
    </row>
    <row r="73" spans="1:44" x14ac:dyDescent="0.2">
      <c r="A73" s="342" t="s">
        <v>15</v>
      </c>
      <c r="B73" s="326" t="s">
        <v>36</v>
      </c>
      <c r="C73" s="344">
        <v>116652</v>
      </c>
      <c r="D73" s="346">
        <f t="shared" si="2"/>
        <v>30572</v>
      </c>
      <c r="E73" s="346">
        <v>19186</v>
      </c>
      <c r="F73" s="345">
        <v>12619</v>
      </c>
      <c r="G73" s="347">
        <v>3885</v>
      </c>
      <c r="H73" s="346">
        <v>6121</v>
      </c>
      <c r="I73" s="346">
        <v>1183</v>
      </c>
      <c r="J73" s="345">
        <v>674</v>
      </c>
      <c r="K73" s="347">
        <v>3561</v>
      </c>
      <c r="L73" s="346">
        <v>935</v>
      </c>
      <c r="M73" s="346">
        <v>2961</v>
      </c>
      <c r="N73" s="345">
        <v>6712</v>
      </c>
      <c r="O73" s="347">
        <v>859</v>
      </c>
      <c r="P73" s="346">
        <v>737</v>
      </c>
      <c r="Q73" s="346">
        <v>2498</v>
      </c>
      <c r="R73" s="345">
        <v>1594</v>
      </c>
      <c r="S73" s="347">
        <v>3227</v>
      </c>
      <c r="T73" s="346">
        <v>1863</v>
      </c>
      <c r="U73" s="346">
        <v>688</v>
      </c>
      <c r="V73" s="345">
        <v>1113</v>
      </c>
      <c r="W73" s="347">
        <v>781</v>
      </c>
      <c r="X73" s="346">
        <v>578</v>
      </c>
      <c r="Y73" s="346">
        <v>735</v>
      </c>
      <c r="Z73" s="345">
        <v>1438</v>
      </c>
      <c r="AA73" s="347">
        <v>1356</v>
      </c>
      <c r="AB73" s="346">
        <v>880</v>
      </c>
      <c r="AC73" s="346">
        <v>981</v>
      </c>
      <c r="AD73" s="345">
        <v>1027</v>
      </c>
      <c r="AE73" s="347">
        <v>827</v>
      </c>
      <c r="AF73" s="346">
        <v>1521</v>
      </c>
      <c r="AG73" s="346">
        <v>321</v>
      </c>
      <c r="AH73" s="345">
        <v>288</v>
      </c>
      <c r="AI73" s="347">
        <v>687</v>
      </c>
      <c r="AJ73" s="346">
        <v>558</v>
      </c>
      <c r="AK73" s="346">
        <v>185</v>
      </c>
      <c r="AL73" s="345">
        <v>337</v>
      </c>
      <c r="AM73" s="347">
        <v>220</v>
      </c>
      <c r="AN73" s="346">
        <v>749</v>
      </c>
      <c r="AO73" s="346">
        <v>207</v>
      </c>
      <c r="AP73" s="345">
        <v>616</v>
      </c>
      <c r="AQ73" s="347">
        <v>619</v>
      </c>
      <c r="AR73" s="348">
        <v>753</v>
      </c>
    </row>
    <row r="74" spans="1:44" x14ac:dyDescent="0.2">
      <c r="A74" s="342" t="s">
        <v>16</v>
      </c>
      <c r="B74" s="326" t="s">
        <v>193</v>
      </c>
      <c r="C74" s="344">
        <v>6284</v>
      </c>
      <c r="D74" s="346">
        <f t="shared" si="2"/>
        <v>1812</v>
      </c>
      <c r="E74" s="346">
        <v>1730</v>
      </c>
      <c r="F74" s="345">
        <v>668</v>
      </c>
      <c r="G74" s="347">
        <v>155</v>
      </c>
      <c r="H74" s="346">
        <v>23</v>
      </c>
      <c r="I74" s="346">
        <v>171</v>
      </c>
      <c r="J74" s="345">
        <v>7</v>
      </c>
      <c r="K74" s="347">
        <v>0</v>
      </c>
      <c r="L74" s="346">
        <v>366</v>
      </c>
      <c r="M74" s="346">
        <v>167</v>
      </c>
      <c r="N74" s="345">
        <v>164</v>
      </c>
      <c r="O74" s="347">
        <v>218</v>
      </c>
      <c r="P74" s="346">
        <v>2</v>
      </c>
      <c r="Q74" s="346">
        <v>26</v>
      </c>
      <c r="R74" s="345">
        <v>6</v>
      </c>
      <c r="S74" s="347">
        <v>137</v>
      </c>
      <c r="T74" s="346">
        <v>0</v>
      </c>
      <c r="U74" s="346">
        <v>0</v>
      </c>
      <c r="V74" s="345">
        <v>191</v>
      </c>
      <c r="W74" s="347">
        <v>0</v>
      </c>
      <c r="X74" s="346">
        <v>14</v>
      </c>
      <c r="Y74" s="346">
        <v>3</v>
      </c>
      <c r="Z74" s="345">
        <v>20</v>
      </c>
      <c r="AA74" s="347">
        <v>1</v>
      </c>
      <c r="AB74" s="346">
        <v>195</v>
      </c>
      <c r="AC74" s="346">
        <v>4</v>
      </c>
      <c r="AD74" s="345">
        <v>15</v>
      </c>
      <c r="AE74" s="347">
        <v>125</v>
      </c>
      <c r="AF74" s="346">
        <v>3</v>
      </c>
      <c r="AG74" s="346">
        <v>11</v>
      </c>
      <c r="AH74" s="345">
        <v>0</v>
      </c>
      <c r="AI74" s="347">
        <v>0</v>
      </c>
      <c r="AJ74" s="346">
        <v>0</v>
      </c>
      <c r="AK74" s="346">
        <v>0</v>
      </c>
      <c r="AL74" s="345">
        <v>11</v>
      </c>
      <c r="AM74" s="347">
        <v>29</v>
      </c>
      <c r="AN74" s="346">
        <v>0</v>
      </c>
      <c r="AO74" s="346">
        <v>0</v>
      </c>
      <c r="AP74" s="345">
        <v>0</v>
      </c>
      <c r="AQ74" s="347">
        <v>10</v>
      </c>
      <c r="AR74" s="348">
        <v>0</v>
      </c>
    </row>
    <row r="75" spans="1:44" x14ac:dyDescent="0.2">
      <c r="A75" s="342" t="s">
        <v>17</v>
      </c>
      <c r="B75" s="326" t="s">
        <v>273</v>
      </c>
      <c r="C75" s="344">
        <v>5038</v>
      </c>
      <c r="D75" s="346">
        <f t="shared" si="2"/>
        <v>1764</v>
      </c>
      <c r="E75" s="346">
        <v>566</v>
      </c>
      <c r="F75" s="345">
        <v>576</v>
      </c>
      <c r="G75" s="347">
        <v>191</v>
      </c>
      <c r="H75" s="346">
        <v>396</v>
      </c>
      <c r="I75" s="346">
        <v>17</v>
      </c>
      <c r="J75" s="345">
        <v>97</v>
      </c>
      <c r="K75" s="347">
        <v>66</v>
      </c>
      <c r="L75" s="346">
        <v>57</v>
      </c>
      <c r="M75" s="346">
        <v>54</v>
      </c>
      <c r="N75" s="345">
        <v>197</v>
      </c>
      <c r="O75" s="347">
        <v>82</v>
      </c>
      <c r="P75" s="346">
        <v>9</v>
      </c>
      <c r="Q75" s="346">
        <v>108</v>
      </c>
      <c r="R75" s="345">
        <v>17</v>
      </c>
      <c r="S75" s="347">
        <v>179</v>
      </c>
      <c r="T75" s="346">
        <v>87</v>
      </c>
      <c r="U75" s="346">
        <v>69</v>
      </c>
      <c r="V75" s="345">
        <v>68</v>
      </c>
      <c r="W75" s="347">
        <v>11</v>
      </c>
      <c r="X75" s="346">
        <v>40</v>
      </c>
      <c r="Y75" s="346">
        <v>4</v>
      </c>
      <c r="Z75" s="345">
        <v>32</v>
      </c>
      <c r="AA75" s="347">
        <v>50</v>
      </c>
      <c r="AB75" s="346">
        <v>13</v>
      </c>
      <c r="AC75" s="346">
        <v>35</v>
      </c>
      <c r="AD75" s="345">
        <v>50</v>
      </c>
      <c r="AE75" s="347">
        <v>16</v>
      </c>
      <c r="AF75" s="346">
        <v>20</v>
      </c>
      <c r="AG75" s="346">
        <v>8</v>
      </c>
      <c r="AH75" s="345">
        <v>21</v>
      </c>
      <c r="AI75" s="347">
        <v>5</v>
      </c>
      <c r="AJ75" s="346">
        <v>17</v>
      </c>
      <c r="AK75" s="346">
        <v>7</v>
      </c>
      <c r="AL75" s="345">
        <v>9</v>
      </c>
      <c r="AM75" s="347">
        <v>12</v>
      </c>
      <c r="AN75" s="346">
        <v>6</v>
      </c>
      <c r="AO75" s="346">
        <v>59</v>
      </c>
      <c r="AP75" s="345">
        <v>12</v>
      </c>
      <c r="AQ75" s="347">
        <v>11</v>
      </c>
      <c r="AR75" s="348">
        <v>0</v>
      </c>
    </row>
    <row r="76" spans="1:44" x14ac:dyDescent="0.2">
      <c r="A76" s="342" t="s">
        <v>18</v>
      </c>
      <c r="B76" s="326" t="s">
        <v>282</v>
      </c>
      <c r="C76" s="344">
        <v>11062</v>
      </c>
      <c r="D76" s="346">
        <f t="shared" si="2"/>
        <v>3158</v>
      </c>
      <c r="E76" s="346">
        <v>1899</v>
      </c>
      <c r="F76" s="345">
        <v>1210</v>
      </c>
      <c r="G76" s="347">
        <v>413</v>
      </c>
      <c r="H76" s="346">
        <v>644</v>
      </c>
      <c r="I76" s="346">
        <v>141</v>
      </c>
      <c r="J76" s="345">
        <v>100</v>
      </c>
      <c r="K76" s="347">
        <v>192</v>
      </c>
      <c r="L76" s="346">
        <v>286</v>
      </c>
      <c r="M76" s="346">
        <v>185</v>
      </c>
      <c r="N76" s="345">
        <v>345</v>
      </c>
      <c r="O76" s="347">
        <v>238</v>
      </c>
      <c r="P76" s="346">
        <v>60</v>
      </c>
      <c r="Q76" s="346">
        <v>217</v>
      </c>
      <c r="R76" s="345">
        <v>95</v>
      </c>
      <c r="S76" s="347">
        <v>347</v>
      </c>
      <c r="T76" s="346">
        <v>157</v>
      </c>
      <c r="U76" s="346">
        <v>70</v>
      </c>
      <c r="V76" s="345">
        <v>203</v>
      </c>
      <c r="W76" s="347">
        <v>27</v>
      </c>
      <c r="X76" s="346">
        <v>69</v>
      </c>
      <c r="Y76" s="346">
        <v>41</v>
      </c>
      <c r="Z76" s="345">
        <v>93</v>
      </c>
      <c r="AA76" s="347">
        <v>88</v>
      </c>
      <c r="AB76" s="346">
        <v>78</v>
      </c>
      <c r="AC76" s="346">
        <v>59</v>
      </c>
      <c r="AD76" s="345">
        <v>45</v>
      </c>
      <c r="AE76" s="347">
        <v>97</v>
      </c>
      <c r="AF76" s="346">
        <v>122</v>
      </c>
      <c r="AG76" s="346">
        <v>40</v>
      </c>
      <c r="AH76" s="345">
        <v>0</v>
      </c>
      <c r="AI76" s="347">
        <v>27</v>
      </c>
      <c r="AJ76" s="346">
        <v>25</v>
      </c>
      <c r="AK76" s="346">
        <v>25</v>
      </c>
      <c r="AL76" s="345">
        <v>32</v>
      </c>
      <c r="AM76" s="347">
        <v>31</v>
      </c>
      <c r="AN76" s="346">
        <v>32</v>
      </c>
      <c r="AO76" s="346">
        <v>36</v>
      </c>
      <c r="AP76" s="345">
        <v>37</v>
      </c>
      <c r="AQ76" s="347">
        <v>38</v>
      </c>
      <c r="AR76" s="348">
        <v>60</v>
      </c>
    </row>
    <row r="77" spans="1:44" x14ac:dyDescent="0.2">
      <c r="A77" s="342" t="s">
        <v>19</v>
      </c>
      <c r="B77" s="326" t="s">
        <v>385</v>
      </c>
      <c r="C77" s="344">
        <v>340314</v>
      </c>
      <c r="D77" s="346">
        <f t="shared" si="2"/>
        <v>118742</v>
      </c>
      <c r="E77" s="346">
        <v>40756</v>
      </c>
      <c r="F77" s="345">
        <v>24654</v>
      </c>
      <c r="G77" s="347">
        <v>14407</v>
      </c>
      <c r="H77" s="346">
        <v>25405</v>
      </c>
      <c r="I77" s="346">
        <v>2780</v>
      </c>
      <c r="J77" s="345">
        <v>3880</v>
      </c>
      <c r="K77" s="347">
        <v>10580</v>
      </c>
      <c r="L77" s="346">
        <v>1383</v>
      </c>
      <c r="M77" s="346">
        <v>5924</v>
      </c>
      <c r="N77" s="345">
        <v>15110</v>
      </c>
      <c r="O77" s="347">
        <v>2627</v>
      </c>
      <c r="P77" s="346">
        <v>2599</v>
      </c>
      <c r="Q77" s="346">
        <v>8190</v>
      </c>
      <c r="R77" s="345">
        <v>5986</v>
      </c>
      <c r="S77" s="347">
        <v>4379</v>
      </c>
      <c r="T77" s="346">
        <v>6890</v>
      </c>
      <c r="U77" s="346">
        <v>3017</v>
      </c>
      <c r="V77" s="345">
        <v>5926</v>
      </c>
      <c r="W77" s="347">
        <v>2486</v>
      </c>
      <c r="X77" s="346">
        <v>2337</v>
      </c>
      <c r="Y77" s="346">
        <v>1231</v>
      </c>
      <c r="Z77" s="345">
        <v>3279</v>
      </c>
      <c r="AA77" s="347">
        <v>2862</v>
      </c>
      <c r="AB77" s="346">
        <v>2096</v>
      </c>
      <c r="AC77" s="346">
        <v>2179</v>
      </c>
      <c r="AD77" s="345">
        <v>1874</v>
      </c>
      <c r="AE77" s="347">
        <v>2370</v>
      </c>
      <c r="AF77" s="346">
        <v>4130</v>
      </c>
      <c r="AG77" s="346">
        <v>1603</v>
      </c>
      <c r="AH77" s="345">
        <v>717</v>
      </c>
      <c r="AI77" s="347">
        <v>1855</v>
      </c>
      <c r="AJ77" s="346">
        <v>997</v>
      </c>
      <c r="AK77" s="346">
        <v>350</v>
      </c>
      <c r="AL77" s="345">
        <v>1586</v>
      </c>
      <c r="AM77" s="347">
        <v>434</v>
      </c>
      <c r="AN77" s="346">
        <v>1988</v>
      </c>
      <c r="AO77" s="346">
        <v>626</v>
      </c>
      <c r="AP77" s="345">
        <v>740</v>
      </c>
      <c r="AQ77" s="347">
        <v>674</v>
      </c>
      <c r="AR77" s="348">
        <v>665</v>
      </c>
    </row>
    <row r="78" spans="1:44" x14ac:dyDescent="0.2">
      <c r="A78" s="342" t="s">
        <v>20</v>
      </c>
      <c r="B78" s="326" t="s">
        <v>37</v>
      </c>
      <c r="C78" s="344">
        <v>46842</v>
      </c>
      <c r="D78" s="346">
        <f t="shared" si="2"/>
        <v>17383</v>
      </c>
      <c r="E78" s="346">
        <v>6892</v>
      </c>
      <c r="F78" s="345">
        <v>3398</v>
      </c>
      <c r="G78" s="347">
        <v>2645</v>
      </c>
      <c r="H78" s="346">
        <v>2819</v>
      </c>
      <c r="I78" s="346">
        <v>661</v>
      </c>
      <c r="J78" s="345">
        <v>712</v>
      </c>
      <c r="K78" s="347">
        <v>997</v>
      </c>
      <c r="L78" s="346">
        <v>208</v>
      </c>
      <c r="M78" s="346">
        <v>1131</v>
      </c>
      <c r="N78" s="345">
        <v>1870</v>
      </c>
      <c r="O78" s="347">
        <v>310</v>
      </c>
      <c r="P78" s="346">
        <v>391</v>
      </c>
      <c r="Q78" s="346">
        <v>813</v>
      </c>
      <c r="R78" s="345">
        <v>448</v>
      </c>
      <c r="S78" s="347">
        <v>554</v>
      </c>
      <c r="T78" s="346">
        <v>1001</v>
      </c>
      <c r="U78" s="346">
        <v>284</v>
      </c>
      <c r="V78" s="345">
        <v>689</v>
      </c>
      <c r="W78" s="347">
        <v>271</v>
      </c>
      <c r="X78" s="346">
        <v>232</v>
      </c>
      <c r="Y78" s="346">
        <v>151</v>
      </c>
      <c r="Z78" s="345">
        <v>287</v>
      </c>
      <c r="AA78" s="347">
        <v>326</v>
      </c>
      <c r="AB78" s="346">
        <v>244</v>
      </c>
      <c r="AC78" s="346">
        <v>314</v>
      </c>
      <c r="AD78" s="345">
        <v>295</v>
      </c>
      <c r="AE78" s="347">
        <v>178</v>
      </c>
      <c r="AF78" s="346">
        <v>369</v>
      </c>
      <c r="AG78" s="346">
        <v>69</v>
      </c>
      <c r="AH78" s="345">
        <v>63</v>
      </c>
      <c r="AI78" s="347">
        <v>72</v>
      </c>
      <c r="AJ78" s="346">
        <v>68</v>
      </c>
      <c r="AK78" s="346">
        <v>23</v>
      </c>
      <c r="AL78" s="345">
        <v>186</v>
      </c>
      <c r="AM78" s="347">
        <v>46</v>
      </c>
      <c r="AN78" s="346">
        <v>135</v>
      </c>
      <c r="AO78" s="346">
        <v>48</v>
      </c>
      <c r="AP78" s="345">
        <v>66</v>
      </c>
      <c r="AQ78" s="347">
        <v>98</v>
      </c>
      <c r="AR78" s="348">
        <v>95</v>
      </c>
    </row>
    <row r="79" spans="1:44" x14ac:dyDescent="0.2">
      <c r="A79" s="342" t="s">
        <v>21</v>
      </c>
      <c r="B79" s="326" t="s">
        <v>38</v>
      </c>
      <c r="C79" s="344">
        <v>26548</v>
      </c>
      <c r="D79" s="346">
        <f t="shared" si="2"/>
        <v>11246</v>
      </c>
      <c r="E79" s="346">
        <v>2409</v>
      </c>
      <c r="F79" s="345">
        <v>2829</v>
      </c>
      <c r="G79" s="347">
        <v>1077</v>
      </c>
      <c r="H79" s="346">
        <v>3066</v>
      </c>
      <c r="I79" s="346">
        <v>73</v>
      </c>
      <c r="J79" s="345">
        <v>927</v>
      </c>
      <c r="K79" s="347">
        <v>786</v>
      </c>
      <c r="L79" s="346">
        <v>34</v>
      </c>
      <c r="M79" s="346">
        <v>125</v>
      </c>
      <c r="N79" s="345">
        <v>834</v>
      </c>
      <c r="O79" s="347">
        <v>71</v>
      </c>
      <c r="P79" s="346">
        <v>28</v>
      </c>
      <c r="Q79" s="346">
        <v>1102</v>
      </c>
      <c r="R79" s="345">
        <v>150</v>
      </c>
      <c r="S79" s="347">
        <v>209</v>
      </c>
      <c r="T79" s="346">
        <v>470</v>
      </c>
      <c r="U79" s="346">
        <v>67</v>
      </c>
      <c r="V79" s="345">
        <v>359</v>
      </c>
      <c r="W79" s="347">
        <v>44</v>
      </c>
      <c r="X79" s="346">
        <v>37</v>
      </c>
      <c r="Y79" s="346">
        <v>10</v>
      </c>
      <c r="Z79" s="345">
        <v>60</v>
      </c>
      <c r="AA79" s="347">
        <v>48</v>
      </c>
      <c r="AB79" s="346">
        <v>18</v>
      </c>
      <c r="AC79" s="346">
        <v>44</v>
      </c>
      <c r="AD79" s="345">
        <v>17</v>
      </c>
      <c r="AE79" s="347">
        <v>95</v>
      </c>
      <c r="AF79" s="346">
        <v>63</v>
      </c>
      <c r="AG79" s="346">
        <v>64</v>
      </c>
      <c r="AH79" s="345">
        <v>12</v>
      </c>
      <c r="AI79" s="347">
        <v>33</v>
      </c>
      <c r="AJ79" s="346">
        <v>46</v>
      </c>
      <c r="AK79" s="346">
        <v>1</v>
      </c>
      <c r="AL79" s="345">
        <v>18</v>
      </c>
      <c r="AM79" s="347">
        <v>0</v>
      </c>
      <c r="AN79" s="346">
        <v>52</v>
      </c>
      <c r="AO79" s="346">
        <v>18</v>
      </c>
      <c r="AP79" s="345">
        <v>2</v>
      </c>
      <c r="AQ79" s="347">
        <v>3</v>
      </c>
      <c r="AR79" s="348">
        <v>1</v>
      </c>
    </row>
    <row r="80" spans="1:44" x14ac:dyDescent="0.2">
      <c r="A80" s="342" t="s">
        <v>22</v>
      </c>
      <c r="B80" s="326" t="s">
        <v>536</v>
      </c>
      <c r="C80" s="344">
        <v>136212</v>
      </c>
      <c r="D80" s="346">
        <f t="shared" si="2"/>
        <v>54185</v>
      </c>
      <c r="E80" s="346">
        <v>14874</v>
      </c>
      <c r="F80" s="345">
        <v>13132</v>
      </c>
      <c r="G80" s="347">
        <v>4586</v>
      </c>
      <c r="H80" s="346">
        <v>10185</v>
      </c>
      <c r="I80" s="346">
        <v>632</v>
      </c>
      <c r="J80" s="345">
        <v>707</v>
      </c>
      <c r="K80" s="347">
        <v>4350</v>
      </c>
      <c r="L80" s="346">
        <v>468</v>
      </c>
      <c r="M80" s="346">
        <v>1062</v>
      </c>
      <c r="N80" s="345">
        <v>5172</v>
      </c>
      <c r="O80" s="347">
        <v>805</v>
      </c>
      <c r="P80" s="346">
        <v>909</v>
      </c>
      <c r="Q80" s="346">
        <v>2132</v>
      </c>
      <c r="R80" s="345">
        <v>1840</v>
      </c>
      <c r="S80" s="347">
        <v>1649</v>
      </c>
      <c r="T80" s="346">
        <v>1720</v>
      </c>
      <c r="U80" s="346">
        <v>1276</v>
      </c>
      <c r="V80" s="345">
        <v>1541</v>
      </c>
      <c r="W80" s="347">
        <v>1828</v>
      </c>
      <c r="X80" s="346">
        <v>771</v>
      </c>
      <c r="Y80" s="346">
        <v>529</v>
      </c>
      <c r="Z80" s="345">
        <v>1318</v>
      </c>
      <c r="AA80" s="347">
        <v>774</v>
      </c>
      <c r="AB80" s="346">
        <v>598</v>
      </c>
      <c r="AC80" s="346">
        <v>692</v>
      </c>
      <c r="AD80" s="345">
        <v>484</v>
      </c>
      <c r="AE80" s="347">
        <v>1315</v>
      </c>
      <c r="AF80" s="346">
        <v>1832</v>
      </c>
      <c r="AG80" s="346">
        <v>332</v>
      </c>
      <c r="AH80" s="345">
        <v>254</v>
      </c>
      <c r="AI80" s="347">
        <v>1077</v>
      </c>
      <c r="AJ80" s="346">
        <v>625</v>
      </c>
      <c r="AK80" s="346">
        <v>153</v>
      </c>
      <c r="AL80" s="345">
        <v>905</v>
      </c>
      <c r="AM80" s="347">
        <v>284</v>
      </c>
      <c r="AN80" s="346">
        <v>715</v>
      </c>
      <c r="AO80" s="346">
        <v>141</v>
      </c>
      <c r="AP80" s="345">
        <v>136</v>
      </c>
      <c r="AQ80" s="347">
        <v>109</v>
      </c>
      <c r="AR80" s="348">
        <v>115</v>
      </c>
    </row>
    <row r="81" spans="1:45" x14ac:dyDescent="0.2">
      <c r="A81" s="342" t="s">
        <v>23</v>
      </c>
      <c r="B81" s="326" t="s">
        <v>194</v>
      </c>
      <c r="C81" s="344">
        <v>33345</v>
      </c>
      <c r="D81" s="346">
        <f t="shared" si="2"/>
        <v>17011</v>
      </c>
      <c r="E81" s="346">
        <v>3055</v>
      </c>
      <c r="F81" s="345">
        <v>3823</v>
      </c>
      <c r="G81" s="347">
        <v>1660</v>
      </c>
      <c r="H81" s="346">
        <v>2095</v>
      </c>
      <c r="I81" s="346">
        <v>122</v>
      </c>
      <c r="J81" s="345">
        <v>233</v>
      </c>
      <c r="K81" s="347">
        <v>933</v>
      </c>
      <c r="L81" s="346">
        <v>63</v>
      </c>
      <c r="M81" s="346">
        <v>290</v>
      </c>
      <c r="N81" s="345">
        <v>926</v>
      </c>
      <c r="O81" s="347">
        <v>35</v>
      </c>
      <c r="P81" s="346">
        <v>57</v>
      </c>
      <c r="Q81" s="346">
        <v>491</v>
      </c>
      <c r="R81" s="345">
        <v>59</v>
      </c>
      <c r="S81" s="347">
        <v>695</v>
      </c>
      <c r="T81" s="346">
        <v>160</v>
      </c>
      <c r="U81" s="346">
        <v>38</v>
      </c>
      <c r="V81" s="345">
        <v>929</v>
      </c>
      <c r="W81" s="347">
        <v>26</v>
      </c>
      <c r="X81" s="346">
        <v>57</v>
      </c>
      <c r="Y81" s="346">
        <v>51</v>
      </c>
      <c r="Z81" s="345">
        <v>75</v>
      </c>
      <c r="AA81" s="347">
        <v>40</v>
      </c>
      <c r="AB81" s="346">
        <v>36</v>
      </c>
      <c r="AC81" s="346">
        <v>21</v>
      </c>
      <c r="AD81" s="345">
        <v>15</v>
      </c>
      <c r="AE81" s="347">
        <v>59</v>
      </c>
      <c r="AF81" s="346">
        <v>51</v>
      </c>
      <c r="AG81" s="346">
        <v>28</v>
      </c>
      <c r="AH81" s="345">
        <v>10</v>
      </c>
      <c r="AI81" s="347">
        <v>35</v>
      </c>
      <c r="AJ81" s="346">
        <v>29</v>
      </c>
      <c r="AK81" s="346">
        <v>0</v>
      </c>
      <c r="AL81" s="345">
        <v>17</v>
      </c>
      <c r="AM81" s="347">
        <v>16</v>
      </c>
      <c r="AN81" s="346">
        <v>48</v>
      </c>
      <c r="AO81" s="346">
        <v>0</v>
      </c>
      <c r="AP81" s="345">
        <v>22</v>
      </c>
      <c r="AQ81" s="347">
        <v>12</v>
      </c>
      <c r="AR81" s="348">
        <v>22</v>
      </c>
    </row>
    <row r="82" spans="1:45" x14ac:dyDescent="0.2">
      <c r="A82" s="342" t="s">
        <v>24</v>
      </c>
      <c r="B82" s="326" t="s">
        <v>39</v>
      </c>
      <c r="C82" s="344">
        <v>83827</v>
      </c>
      <c r="D82" s="346">
        <f t="shared" si="2"/>
        <v>27092</v>
      </c>
      <c r="E82" s="346">
        <v>7174</v>
      </c>
      <c r="F82" s="345">
        <v>4731</v>
      </c>
      <c r="G82" s="347">
        <v>4020</v>
      </c>
      <c r="H82" s="346">
        <v>4702</v>
      </c>
      <c r="I82" s="346">
        <v>1144</v>
      </c>
      <c r="J82" s="345">
        <v>1467</v>
      </c>
      <c r="K82" s="347">
        <v>6407</v>
      </c>
      <c r="L82" s="346">
        <v>592</v>
      </c>
      <c r="M82" s="346">
        <v>1844</v>
      </c>
      <c r="N82" s="345">
        <v>3590</v>
      </c>
      <c r="O82" s="347">
        <v>674</v>
      </c>
      <c r="P82" s="346">
        <v>658</v>
      </c>
      <c r="Q82" s="346">
        <v>2209</v>
      </c>
      <c r="R82" s="345">
        <v>966</v>
      </c>
      <c r="S82" s="347">
        <v>1027</v>
      </c>
      <c r="T82" s="346">
        <v>1520</v>
      </c>
      <c r="U82" s="346">
        <v>1086</v>
      </c>
      <c r="V82" s="345">
        <v>1237</v>
      </c>
      <c r="W82" s="347">
        <v>643</v>
      </c>
      <c r="X82" s="346">
        <v>746</v>
      </c>
      <c r="Y82" s="346">
        <v>518</v>
      </c>
      <c r="Z82" s="345">
        <v>1141</v>
      </c>
      <c r="AA82" s="347">
        <v>643</v>
      </c>
      <c r="AB82" s="346">
        <v>656</v>
      </c>
      <c r="AC82" s="346">
        <v>698</v>
      </c>
      <c r="AD82" s="345">
        <v>712</v>
      </c>
      <c r="AE82" s="347">
        <v>1075</v>
      </c>
      <c r="AF82" s="346">
        <v>1151</v>
      </c>
      <c r="AG82" s="346">
        <v>331</v>
      </c>
      <c r="AH82" s="345">
        <v>298</v>
      </c>
      <c r="AI82" s="347">
        <v>289</v>
      </c>
      <c r="AJ82" s="346">
        <v>236</v>
      </c>
      <c r="AK82" s="346">
        <v>131</v>
      </c>
      <c r="AL82" s="345">
        <v>330</v>
      </c>
      <c r="AM82" s="347">
        <v>188</v>
      </c>
      <c r="AN82" s="346">
        <v>265</v>
      </c>
      <c r="AO82" s="346">
        <v>444</v>
      </c>
      <c r="AP82" s="345">
        <v>386</v>
      </c>
      <c r="AQ82" s="347">
        <v>436</v>
      </c>
      <c r="AR82" s="348">
        <v>370</v>
      </c>
    </row>
    <row r="83" spans="1:45" x14ac:dyDescent="0.2">
      <c r="A83" s="342" t="s">
        <v>25</v>
      </c>
      <c r="B83" s="326" t="s">
        <v>40</v>
      </c>
      <c r="C83" s="344">
        <v>84687</v>
      </c>
      <c r="D83" s="346">
        <f t="shared" si="2"/>
        <v>26984</v>
      </c>
      <c r="E83" s="346">
        <v>7939</v>
      </c>
      <c r="F83" s="345">
        <v>4721</v>
      </c>
      <c r="G83" s="347">
        <v>3322</v>
      </c>
      <c r="H83" s="346">
        <v>9802</v>
      </c>
      <c r="I83" s="346">
        <v>683</v>
      </c>
      <c r="J83" s="345">
        <v>1713</v>
      </c>
      <c r="K83" s="347">
        <v>2416</v>
      </c>
      <c r="L83" s="346">
        <v>506</v>
      </c>
      <c r="M83" s="346">
        <v>1391</v>
      </c>
      <c r="N83" s="345">
        <v>3096</v>
      </c>
      <c r="O83" s="347">
        <v>764</v>
      </c>
      <c r="P83" s="346">
        <v>602</v>
      </c>
      <c r="Q83" s="346">
        <v>2810</v>
      </c>
      <c r="R83" s="345">
        <v>1006</v>
      </c>
      <c r="S83" s="347">
        <v>984</v>
      </c>
      <c r="T83" s="346">
        <v>1562</v>
      </c>
      <c r="U83" s="346">
        <v>592</v>
      </c>
      <c r="V83" s="345">
        <v>2234</v>
      </c>
      <c r="W83" s="347">
        <v>682</v>
      </c>
      <c r="X83" s="346">
        <v>744</v>
      </c>
      <c r="Y83" s="346">
        <v>370</v>
      </c>
      <c r="Z83" s="345">
        <v>1172</v>
      </c>
      <c r="AA83" s="347">
        <v>609</v>
      </c>
      <c r="AB83" s="346">
        <v>528</v>
      </c>
      <c r="AC83" s="346">
        <v>626</v>
      </c>
      <c r="AD83" s="345">
        <v>599</v>
      </c>
      <c r="AE83" s="347">
        <v>890</v>
      </c>
      <c r="AF83" s="346">
        <v>1234</v>
      </c>
      <c r="AG83" s="346">
        <v>487</v>
      </c>
      <c r="AH83" s="345">
        <v>395</v>
      </c>
      <c r="AI83" s="347">
        <v>467</v>
      </c>
      <c r="AJ83" s="346">
        <v>490</v>
      </c>
      <c r="AK83" s="346">
        <v>170</v>
      </c>
      <c r="AL83" s="345">
        <v>353</v>
      </c>
      <c r="AM83" s="347">
        <v>152</v>
      </c>
      <c r="AN83" s="346">
        <v>321</v>
      </c>
      <c r="AO83" s="346">
        <v>390</v>
      </c>
      <c r="AP83" s="345">
        <v>258</v>
      </c>
      <c r="AQ83" s="347">
        <v>383</v>
      </c>
      <c r="AR83" s="348">
        <v>240</v>
      </c>
    </row>
    <row r="84" spans="1:45" x14ac:dyDescent="0.2">
      <c r="A84" s="342" t="s">
        <v>26</v>
      </c>
      <c r="B84" s="326" t="s">
        <v>482</v>
      </c>
      <c r="C84" s="344">
        <v>281131</v>
      </c>
      <c r="D84" s="346">
        <f t="shared" si="2"/>
        <v>83885</v>
      </c>
      <c r="E84" s="346">
        <v>28334</v>
      </c>
      <c r="F84" s="345">
        <v>22023</v>
      </c>
      <c r="G84" s="347">
        <v>14967</v>
      </c>
      <c r="H84" s="346">
        <v>22311</v>
      </c>
      <c r="I84" s="346">
        <v>3211</v>
      </c>
      <c r="J84" s="345">
        <v>3924</v>
      </c>
      <c r="K84" s="347">
        <v>8559</v>
      </c>
      <c r="L84" s="346">
        <v>1862</v>
      </c>
      <c r="M84" s="346">
        <v>4567</v>
      </c>
      <c r="N84" s="345">
        <v>12271</v>
      </c>
      <c r="O84" s="347">
        <v>3173</v>
      </c>
      <c r="P84" s="346">
        <v>2320</v>
      </c>
      <c r="Q84" s="346">
        <v>10390</v>
      </c>
      <c r="R84" s="345">
        <v>4137</v>
      </c>
      <c r="S84" s="347">
        <v>3586</v>
      </c>
      <c r="T84" s="346">
        <v>7564</v>
      </c>
      <c r="U84" s="346">
        <v>3269</v>
      </c>
      <c r="V84" s="345">
        <v>5696</v>
      </c>
      <c r="W84" s="347">
        <v>2147</v>
      </c>
      <c r="X84" s="346">
        <v>2164</v>
      </c>
      <c r="Y84" s="346">
        <v>1899</v>
      </c>
      <c r="Z84" s="345">
        <v>3337</v>
      </c>
      <c r="AA84" s="347">
        <v>2215</v>
      </c>
      <c r="AB84" s="346">
        <v>1791</v>
      </c>
      <c r="AC84" s="346">
        <v>2394</v>
      </c>
      <c r="AD84" s="345">
        <v>1881</v>
      </c>
      <c r="AE84" s="347">
        <v>1766</v>
      </c>
      <c r="AF84" s="346">
        <v>4065</v>
      </c>
      <c r="AG84" s="346">
        <v>1386</v>
      </c>
      <c r="AH84" s="345">
        <v>1095</v>
      </c>
      <c r="AI84" s="347">
        <v>1561</v>
      </c>
      <c r="AJ84" s="346">
        <v>972</v>
      </c>
      <c r="AK84" s="346">
        <v>315</v>
      </c>
      <c r="AL84" s="345">
        <v>992</v>
      </c>
      <c r="AM84" s="347">
        <v>643</v>
      </c>
      <c r="AN84" s="346">
        <v>995</v>
      </c>
      <c r="AO84" s="346">
        <v>706</v>
      </c>
      <c r="AP84" s="345">
        <v>1465</v>
      </c>
      <c r="AQ84" s="347">
        <v>694</v>
      </c>
      <c r="AR84" s="348">
        <v>599</v>
      </c>
    </row>
    <row r="85" spans="1:45" x14ac:dyDescent="0.2">
      <c r="A85" s="342" t="s">
        <v>51</v>
      </c>
      <c r="B85" s="326" t="s">
        <v>537</v>
      </c>
      <c r="C85" s="344">
        <v>20319</v>
      </c>
      <c r="D85" s="346">
        <f t="shared" si="2"/>
        <v>6081</v>
      </c>
      <c r="E85" s="346">
        <v>2395</v>
      </c>
      <c r="F85" s="345">
        <v>689</v>
      </c>
      <c r="G85" s="347">
        <v>799</v>
      </c>
      <c r="H85" s="346">
        <v>1199</v>
      </c>
      <c r="I85" s="346">
        <v>286</v>
      </c>
      <c r="J85" s="345">
        <v>163</v>
      </c>
      <c r="K85" s="347">
        <v>454</v>
      </c>
      <c r="L85" s="346">
        <v>167</v>
      </c>
      <c r="M85" s="346">
        <v>558</v>
      </c>
      <c r="N85" s="345">
        <v>792</v>
      </c>
      <c r="O85" s="347">
        <v>257</v>
      </c>
      <c r="P85" s="346">
        <v>310</v>
      </c>
      <c r="Q85" s="346">
        <v>507</v>
      </c>
      <c r="R85" s="345">
        <v>312</v>
      </c>
      <c r="S85" s="347">
        <v>246</v>
      </c>
      <c r="T85" s="346">
        <v>244</v>
      </c>
      <c r="U85" s="346">
        <v>227</v>
      </c>
      <c r="V85" s="345">
        <v>369</v>
      </c>
      <c r="W85" s="347">
        <v>242</v>
      </c>
      <c r="X85" s="346">
        <v>208</v>
      </c>
      <c r="Y85" s="346">
        <v>185</v>
      </c>
      <c r="Z85" s="345">
        <v>481</v>
      </c>
      <c r="AA85" s="347">
        <v>413</v>
      </c>
      <c r="AB85" s="346">
        <v>180</v>
      </c>
      <c r="AC85" s="346">
        <v>349</v>
      </c>
      <c r="AD85" s="345">
        <v>318</v>
      </c>
      <c r="AE85" s="347">
        <v>297</v>
      </c>
      <c r="AF85" s="346">
        <v>458</v>
      </c>
      <c r="AG85" s="346">
        <v>53</v>
      </c>
      <c r="AH85" s="345">
        <v>150</v>
      </c>
      <c r="AI85" s="347">
        <v>88</v>
      </c>
      <c r="AJ85" s="346">
        <v>82</v>
      </c>
      <c r="AK85" s="346">
        <v>50</v>
      </c>
      <c r="AL85" s="345">
        <v>95</v>
      </c>
      <c r="AM85" s="347">
        <v>85</v>
      </c>
      <c r="AN85" s="346">
        <v>58</v>
      </c>
      <c r="AO85" s="346">
        <v>91</v>
      </c>
      <c r="AP85" s="345">
        <v>104</v>
      </c>
      <c r="AQ85" s="347">
        <v>156</v>
      </c>
      <c r="AR85" s="348">
        <v>121</v>
      </c>
    </row>
    <row r="86" spans="1:45" x14ac:dyDescent="0.2">
      <c r="A86" s="342" t="s">
        <v>195</v>
      </c>
      <c r="B86" s="326" t="s">
        <v>41</v>
      </c>
      <c r="C86" s="344">
        <v>178642</v>
      </c>
      <c r="D86" s="346">
        <f t="shared" si="2"/>
        <v>67088</v>
      </c>
      <c r="E86" s="346">
        <v>19699</v>
      </c>
      <c r="F86" s="345">
        <v>16420</v>
      </c>
      <c r="G86" s="347">
        <v>8274</v>
      </c>
      <c r="H86" s="346">
        <v>10064</v>
      </c>
      <c r="I86" s="346">
        <v>1149</v>
      </c>
      <c r="J86" s="345">
        <v>2817</v>
      </c>
      <c r="K86" s="347">
        <v>3790</v>
      </c>
      <c r="L86" s="346">
        <v>755</v>
      </c>
      <c r="M86" s="346">
        <v>2644</v>
      </c>
      <c r="N86" s="345">
        <v>6778</v>
      </c>
      <c r="O86" s="347">
        <v>873</v>
      </c>
      <c r="P86" s="346">
        <v>1213</v>
      </c>
      <c r="Q86" s="346">
        <v>3960</v>
      </c>
      <c r="R86" s="345">
        <v>1378</v>
      </c>
      <c r="S86" s="347">
        <v>9166</v>
      </c>
      <c r="T86" s="346">
        <v>2622</v>
      </c>
      <c r="U86" s="346">
        <v>891</v>
      </c>
      <c r="V86" s="345">
        <v>2608</v>
      </c>
      <c r="W86" s="347">
        <v>1332</v>
      </c>
      <c r="X86" s="346">
        <v>754</v>
      </c>
      <c r="Y86" s="346">
        <v>555</v>
      </c>
      <c r="Z86" s="345">
        <v>1498</v>
      </c>
      <c r="AA86" s="347">
        <v>634</v>
      </c>
      <c r="AB86" s="346">
        <v>953</v>
      </c>
      <c r="AC86" s="346">
        <v>592</v>
      </c>
      <c r="AD86" s="345">
        <v>785</v>
      </c>
      <c r="AE86" s="347">
        <v>922</v>
      </c>
      <c r="AF86" s="346">
        <v>2165</v>
      </c>
      <c r="AG86" s="346">
        <v>395</v>
      </c>
      <c r="AH86" s="345">
        <v>314</v>
      </c>
      <c r="AI86" s="347">
        <v>587</v>
      </c>
      <c r="AJ86" s="346">
        <v>1253</v>
      </c>
      <c r="AK86" s="346">
        <v>141</v>
      </c>
      <c r="AL86" s="345">
        <v>369</v>
      </c>
      <c r="AM86" s="347">
        <v>79</v>
      </c>
      <c r="AN86" s="346">
        <v>449</v>
      </c>
      <c r="AO86" s="346">
        <v>513</v>
      </c>
      <c r="AP86" s="345">
        <v>1480</v>
      </c>
      <c r="AQ86" s="347">
        <v>233</v>
      </c>
      <c r="AR86" s="348">
        <v>450</v>
      </c>
    </row>
    <row r="87" spans="1:45" x14ac:dyDescent="0.2">
      <c r="A87" s="342" t="s">
        <v>201</v>
      </c>
      <c r="B87" s="326" t="s">
        <v>42</v>
      </c>
      <c r="C87" s="344">
        <v>248513</v>
      </c>
      <c r="D87" s="346">
        <f>C87-SUM(E87:AR87)</f>
        <v>85307</v>
      </c>
      <c r="E87" s="346">
        <v>25729</v>
      </c>
      <c r="F87" s="345">
        <v>19860</v>
      </c>
      <c r="G87" s="347">
        <v>11336</v>
      </c>
      <c r="H87" s="346">
        <v>20092</v>
      </c>
      <c r="I87" s="346">
        <v>2625</v>
      </c>
      <c r="J87" s="345">
        <v>3461</v>
      </c>
      <c r="K87" s="347">
        <v>7279</v>
      </c>
      <c r="L87" s="346">
        <v>1072</v>
      </c>
      <c r="M87" s="346">
        <v>5170</v>
      </c>
      <c r="N87" s="345">
        <v>10373</v>
      </c>
      <c r="O87" s="347">
        <v>2026</v>
      </c>
      <c r="P87" s="346">
        <v>1817</v>
      </c>
      <c r="Q87" s="346">
        <v>6944</v>
      </c>
      <c r="R87" s="345">
        <v>3891</v>
      </c>
      <c r="S87" s="347">
        <v>2902</v>
      </c>
      <c r="T87" s="346">
        <v>4658</v>
      </c>
      <c r="U87" s="346">
        <v>2095</v>
      </c>
      <c r="V87" s="345">
        <v>5198</v>
      </c>
      <c r="W87" s="347">
        <v>1616</v>
      </c>
      <c r="X87" s="346">
        <v>2162</v>
      </c>
      <c r="Y87" s="346">
        <v>780</v>
      </c>
      <c r="Z87" s="345">
        <v>2113</v>
      </c>
      <c r="AA87" s="347">
        <v>1968</v>
      </c>
      <c r="AB87" s="346">
        <v>1192</v>
      </c>
      <c r="AC87" s="346">
        <v>2512</v>
      </c>
      <c r="AD87" s="345">
        <v>1140</v>
      </c>
      <c r="AE87" s="347">
        <v>2603</v>
      </c>
      <c r="AF87" s="346">
        <v>2520</v>
      </c>
      <c r="AG87" s="346">
        <v>743</v>
      </c>
      <c r="AH87" s="345">
        <v>586</v>
      </c>
      <c r="AI87" s="347">
        <v>996</v>
      </c>
      <c r="AJ87" s="346">
        <v>847</v>
      </c>
      <c r="AK87" s="346">
        <v>282</v>
      </c>
      <c r="AL87" s="345">
        <v>868</v>
      </c>
      <c r="AM87" s="347">
        <v>290</v>
      </c>
      <c r="AN87" s="346">
        <v>996</v>
      </c>
      <c r="AO87" s="346">
        <v>423</v>
      </c>
      <c r="AP87" s="345">
        <v>642</v>
      </c>
      <c r="AQ87" s="347">
        <v>549</v>
      </c>
      <c r="AR87" s="348">
        <v>850</v>
      </c>
    </row>
    <row r="88" spans="1:45" x14ac:dyDescent="0.2">
      <c r="A88" s="342" t="s">
        <v>202</v>
      </c>
      <c r="B88" s="326" t="s">
        <v>283</v>
      </c>
      <c r="C88" s="344">
        <v>0</v>
      </c>
      <c r="D88" s="346">
        <v>0</v>
      </c>
      <c r="E88" s="346">
        <v>0</v>
      </c>
      <c r="F88" s="345">
        <v>0</v>
      </c>
      <c r="G88" s="347">
        <v>0</v>
      </c>
      <c r="H88" s="346">
        <v>0</v>
      </c>
      <c r="I88" s="346">
        <v>0</v>
      </c>
      <c r="J88" s="345">
        <v>0</v>
      </c>
      <c r="K88" s="347">
        <v>0</v>
      </c>
      <c r="L88" s="346">
        <v>0</v>
      </c>
      <c r="M88" s="346">
        <v>0</v>
      </c>
      <c r="N88" s="345">
        <v>0</v>
      </c>
      <c r="O88" s="347">
        <v>0</v>
      </c>
      <c r="P88" s="346">
        <v>0</v>
      </c>
      <c r="Q88" s="346">
        <v>0</v>
      </c>
      <c r="R88" s="345">
        <v>0</v>
      </c>
      <c r="S88" s="347">
        <v>0</v>
      </c>
      <c r="T88" s="346">
        <v>0</v>
      </c>
      <c r="U88" s="346">
        <v>0</v>
      </c>
      <c r="V88" s="345">
        <v>0</v>
      </c>
      <c r="W88" s="347">
        <v>0</v>
      </c>
      <c r="X88" s="346">
        <v>0</v>
      </c>
      <c r="Y88" s="346">
        <v>0</v>
      </c>
      <c r="Z88" s="345">
        <v>0</v>
      </c>
      <c r="AA88" s="347">
        <v>0</v>
      </c>
      <c r="AB88" s="346">
        <v>0</v>
      </c>
      <c r="AC88" s="346">
        <v>0</v>
      </c>
      <c r="AD88" s="345">
        <v>0</v>
      </c>
      <c r="AE88" s="347">
        <v>0</v>
      </c>
      <c r="AF88" s="346">
        <v>0</v>
      </c>
      <c r="AG88" s="346">
        <v>0</v>
      </c>
      <c r="AH88" s="345">
        <v>0</v>
      </c>
      <c r="AI88" s="347">
        <v>0</v>
      </c>
      <c r="AJ88" s="346">
        <v>0</v>
      </c>
      <c r="AK88" s="346">
        <v>0</v>
      </c>
      <c r="AL88" s="345">
        <v>0</v>
      </c>
      <c r="AM88" s="347">
        <v>0</v>
      </c>
      <c r="AN88" s="346">
        <v>0</v>
      </c>
      <c r="AO88" s="346">
        <v>0</v>
      </c>
      <c r="AP88" s="345">
        <v>0</v>
      </c>
      <c r="AQ88" s="347">
        <v>0</v>
      </c>
      <c r="AR88" s="348">
        <v>0</v>
      </c>
    </row>
    <row r="89" spans="1:45" x14ac:dyDescent="0.2">
      <c r="A89" s="342" t="s">
        <v>203</v>
      </c>
      <c r="B89" s="326" t="s">
        <v>284</v>
      </c>
      <c r="C89" s="344">
        <v>1210</v>
      </c>
      <c r="D89" s="346">
        <f>C89-SUM(E89:AR89)</f>
        <v>307</v>
      </c>
      <c r="E89" s="346">
        <v>120</v>
      </c>
      <c r="F89" s="345">
        <v>52</v>
      </c>
      <c r="G89" s="347">
        <v>61</v>
      </c>
      <c r="H89" s="346">
        <v>140</v>
      </c>
      <c r="I89" s="346">
        <v>7</v>
      </c>
      <c r="J89" s="345">
        <v>39</v>
      </c>
      <c r="K89" s="347">
        <v>37</v>
      </c>
      <c r="L89" s="346">
        <v>6</v>
      </c>
      <c r="M89" s="346">
        <v>23</v>
      </c>
      <c r="N89" s="345">
        <v>67</v>
      </c>
      <c r="O89" s="347">
        <v>6</v>
      </c>
      <c r="P89" s="346">
        <v>9</v>
      </c>
      <c r="Q89" s="346">
        <v>39</v>
      </c>
      <c r="R89" s="345">
        <v>15</v>
      </c>
      <c r="S89" s="347">
        <v>21</v>
      </c>
      <c r="T89" s="346">
        <v>33</v>
      </c>
      <c r="U89" s="346">
        <v>10</v>
      </c>
      <c r="V89" s="345">
        <v>31</v>
      </c>
      <c r="W89" s="347">
        <v>13</v>
      </c>
      <c r="X89" s="346">
        <v>14</v>
      </c>
      <c r="Y89" s="346">
        <v>4</v>
      </c>
      <c r="Z89" s="345">
        <v>17</v>
      </c>
      <c r="AA89" s="347">
        <v>15</v>
      </c>
      <c r="AB89" s="346">
        <v>5</v>
      </c>
      <c r="AC89" s="346">
        <v>13</v>
      </c>
      <c r="AD89" s="345">
        <v>10</v>
      </c>
      <c r="AE89" s="347">
        <v>14</v>
      </c>
      <c r="AF89" s="346">
        <v>21</v>
      </c>
      <c r="AG89" s="346">
        <v>9</v>
      </c>
      <c r="AH89" s="345">
        <v>6</v>
      </c>
      <c r="AI89" s="347">
        <v>6</v>
      </c>
      <c r="AJ89" s="346">
        <v>8</v>
      </c>
      <c r="AK89" s="346">
        <v>1</v>
      </c>
      <c r="AL89" s="345">
        <v>7</v>
      </c>
      <c r="AM89" s="347">
        <v>2</v>
      </c>
      <c r="AN89" s="346">
        <v>4</v>
      </c>
      <c r="AO89" s="346">
        <v>5</v>
      </c>
      <c r="AP89" s="345">
        <v>3</v>
      </c>
      <c r="AQ89" s="347">
        <v>7</v>
      </c>
      <c r="AR89" s="348">
        <v>3</v>
      </c>
    </row>
    <row r="90" spans="1:45" x14ac:dyDescent="0.2">
      <c r="A90" s="349"/>
      <c r="B90" s="364" t="s">
        <v>539</v>
      </c>
      <c r="C90" s="351">
        <f>SUM(C51:C89)</f>
        <v>2082201</v>
      </c>
      <c r="D90" s="353">
        <f>SUM(D51:D89)</f>
        <v>648332</v>
      </c>
      <c r="E90" s="353">
        <f t="shared" ref="E90:AR90" si="3">SUM(E51:E89)</f>
        <v>239449</v>
      </c>
      <c r="F90" s="352">
        <f t="shared" si="3"/>
        <v>173132</v>
      </c>
      <c r="G90" s="354">
        <f t="shared" si="3"/>
        <v>98498</v>
      </c>
      <c r="H90" s="353">
        <f t="shared" si="3"/>
        <v>132743</v>
      </c>
      <c r="I90" s="353">
        <f t="shared" si="3"/>
        <v>18900</v>
      </c>
      <c r="J90" s="352">
        <f t="shared" si="3"/>
        <v>21757</v>
      </c>
      <c r="K90" s="354">
        <f t="shared" si="3"/>
        <v>67659</v>
      </c>
      <c r="L90" s="353">
        <f t="shared" si="3"/>
        <v>12057</v>
      </c>
      <c r="M90" s="353">
        <f t="shared" si="3"/>
        <v>37274</v>
      </c>
      <c r="N90" s="352">
        <f t="shared" si="3"/>
        <v>90179</v>
      </c>
      <c r="O90" s="354">
        <f t="shared" si="3"/>
        <v>18875</v>
      </c>
      <c r="P90" s="353">
        <f t="shared" si="3"/>
        <v>15695</v>
      </c>
      <c r="Q90" s="353">
        <f t="shared" si="3"/>
        <v>47579</v>
      </c>
      <c r="R90" s="352">
        <f t="shared" si="3"/>
        <v>31863</v>
      </c>
      <c r="S90" s="354">
        <f t="shared" si="3"/>
        <v>45900</v>
      </c>
      <c r="T90" s="353">
        <f t="shared" si="3"/>
        <v>33809</v>
      </c>
      <c r="U90" s="353">
        <f t="shared" si="3"/>
        <v>22753</v>
      </c>
      <c r="V90" s="352">
        <f t="shared" si="3"/>
        <v>39918</v>
      </c>
      <c r="W90" s="354">
        <f t="shared" si="3"/>
        <v>22720</v>
      </c>
      <c r="X90" s="353">
        <f t="shared" si="3"/>
        <v>16909</v>
      </c>
      <c r="Y90" s="353">
        <f t="shared" si="3"/>
        <v>9742</v>
      </c>
      <c r="Z90" s="352">
        <f t="shared" si="3"/>
        <v>27220</v>
      </c>
      <c r="AA90" s="354">
        <f t="shared" si="3"/>
        <v>19989</v>
      </c>
      <c r="AB90" s="353">
        <f t="shared" si="3"/>
        <v>13860</v>
      </c>
      <c r="AC90" s="353">
        <f t="shared" si="3"/>
        <v>16974</v>
      </c>
      <c r="AD90" s="352">
        <f t="shared" si="3"/>
        <v>14099</v>
      </c>
      <c r="AE90" s="354">
        <f t="shared" si="3"/>
        <v>22557</v>
      </c>
      <c r="AF90" s="353">
        <f t="shared" si="3"/>
        <v>32015</v>
      </c>
      <c r="AG90" s="353">
        <f t="shared" si="3"/>
        <v>6689</v>
      </c>
      <c r="AH90" s="352">
        <f t="shared" si="3"/>
        <v>7478</v>
      </c>
      <c r="AI90" s="354">
        <f t="shared" si="3"/>
        <v>13723</v>
      </c>
      <c r="AJ90" s="353">
        <f t="shared" si="3"/>
        <v>10821</v>
      </c>
      <c r="AK90" s="353">
        <f t="shared" si="3"/>
        <v>3468</v>
      </c>
      <c r="AL90" s="352">
        <f t="shared" si="3"/>
        <v>11472</v>
      </c>
      <c r="AM90" s="354">
        <f t="shared" si="3"/>
        <v>3357</v>
      </c>
      <c r="AN90" s="353">
        <f t="shared" si="3"/>
        <v>9221</v>
      </c>
      <c r="AO90" s="353">
        <f t="shared" si="3"/>
        <v>5032</v>
      </c>
      <c r="AP90" s="352">
        <f t="shared" si="3"/>
        <v>7894</v>
      </c>
      <c r="AQ90" s="354">
        <f t="shared" si="3"/>
        <v>6375</v>
      </c>
      <c r="AR90" s="355">
        <f t="shared" si="3"/>
        <v>5889</v>
      </c>
      <c r="AS90" s="356" t="s">
        <v>538</v>
      </c>
    </row>
    <row r="91" spans="1:45" x14ac:dyDescent="0.2">
      <c r="D91" s="357" t="s">
        <v>540</v>
      </c>
    </row>
  </sheetData>
  <mergeCells count="2">
    <mergeCell ref="A3:B3"/>
    <mergeCell ref="A49:B49"/>
  </mergeCells>
  <phoneticPr fontId="5"/>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46"/>
  <sheetViews>
    <sheetView showGridLines="0" workbookViewId="0">
      <pane xSplit="2" ySplit="4" topLeftCell="C25" activePane="bottomRight" state="frozen"/>
      <selection activeCell="D62" sqref="D62"/>
      <selection pane="topRight" activeCell="D62" sqref="D62"/>
      <selection pane="bottomLeft" activeCell="D62" sqref="D62"/>
      <selection pane="bottomRight" activeCell="I41" sqref="I41"/>
    </sheetView>
  </sheetViews>
  <sheetFormatPr defaultColWidth="8.90625" defaultRowHeight="11" x14ac:dyDescent="0.2"/>
  <cols>
    <col min="1" max="1" width="3" style="3" customWidth="1"/>
    <col min="2" max="2" width="22.45312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2015年赤穂市産業連関表</v>
      </c>
      <c r="H1" s="401"/>
      <c r="I1" s="401"/>
    </row>
    <row r="2" spans="1:25" x14ac:dyDescent="0.2">
      <c r="B2" s="3" t="s">
        <v>306</v>
      </c>
      <c r="S2" s="3" t="s">
        <v>153</v>
      </c>
      <c r="U2" s="64" t="s">
        <v>210</v>
      </c>
      <c r="W2" s="3" t="s">
        <v>130</v>
      </c>
      <c r="Y2" s="3" t="s">
        <v>154</v>
      </c>
    </row>
    <row r="3" spans="1:25" ht="44" x14ac:dyDescent="0.2">
      <c r="B3" s="65"/>
      <c r="C3" s="66" t="s">
        <v>228</v>
      </c>
      <c r="D3" s="66" t="s">
        <v>307</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75">
        <f>最終需要_まとめ!C6</f>
        <v>100</v>
      </c>
      <c r="D5" s="76">
        <f>投入係数表!C5</f>
        <v>0.14090044388078629</v>
      </c>
      <c r="E5" s="77">
        <f>$C$5*D5</f>
        <v>14.090044388078629</v>
      </c>
      <c r="F5" s="76">
        <f>分析係数表!C8</f>
        <v>1</v>
      </c>
      <c r="G5" s="77">
        <f t="shared" ref="G5:G38" si="0">E5*F5</f>
        <v>14.090044388078629</v>
      </c>
      <c r="H5" s="77">
        <f t="array" ref="H5:H43">MMULT(逆行列係数!C5:AO43,'1'!G5:G43)</f>
        <v>16.484442912007633</v>
      </c>
      <c r="I5" s="77">
        <f t="shared" ref="I5:I38" si="1">C5+H5</f>
        <v>116.48444291200764</v>
      </c>
      <c r="J5" s="76">
        <f>分析係数表!G8</f>
        <v>0.11972098922003804</v>
      </c>
      <c r="K5" s="78">
        <f t="shared" ref="K5:K38" si="2">I5*J5</f>
        <v>13.945632734170603</v>
      </c>
      <c r="L5" s="79" t="s">
        <v>178</v>
      </c>
      <c r="M5" s="80" t="s">
        <v>178</v>
      </c>
      <c r="N5" s="81">
        <f>分析係数表!H8</f>
        <v>1.236323115495826E-2</v>
      </c>
      <c r="O5" s="82">
        <f t="shared" ref="O5:O43" si="3">$M$44*N5</f>
        <v>0.12319509885213058</v>
      </c>
      <c r="P5" s="76">
        <f>分析係数表!C8</f>
        <v>1</v>
      </c>
      <c r="Q5" s="82">
        <f t="shared" ref="Q5:Q38" si="4">O5*P5</f>
        <v>0.12319509885213058</v>
      </c>
      <c r="R5" s="83">
        <f t="array" ref="R5:R43">MMULT(逆行列係数!C5:AO43,'1'!Q5:Q43)</f>
        <v>0.1647086231733611</v>
      </c>
      <c r="S5" s="84">
        <f t="shared" ref="S5:S38" si="5">I5+R5</f>
        <v>116.64915153518101</v>
      </c>
      <c r="T5" s="85">
        <f>分析係数表!F8</f>
        <v>0.45136334812935952</v>
      </c>
      <c r="U5" s="86">
        <f t="shared" ref="U5:U43" si="6">S5*T5</f>
        <v>52.651151593368319</v>
      </c>
      <c r="V5" s="87">
        <f>分析係数表!D8</f>
        <v>6.2777425491439443E-2</v>
      </c>
      <c r="W5" s="167">
        <f t="shared" ref="W5:W43" si="7">ROUND(S5*V5,0)</f>
        <v>7</v>
      </c>
      <c r="X5" s="76">
        <f>分析係数表!E8</f>
        <v>5.7324032974001266E-2</v>
      </c>
      <c r="Y5" s="166">
        <f t="shared" ref="Y5:Y43" si="8">ROUND(S5*X5,0)</f>
        <v>7</v>
      </c>
    </row>
    <row r="6" spans="1:25" x14ac:dyDescent="0.2">
      <c r="A6" s="6" t="s">
        <v>220</v>
      </c>
      <c r="B6" s="5" t="s">
        <v>266</v>
      </c>
      <c r="C6" s="90"/>
      <c r="D6" s="76">
        <f>投入係数表!C6</f>
        <v>1.2682308180088776E-4</v>
      </c>
      <c r="E6" s="77">
        <f t="shared" ref="E6:E38" si="9">$C$5*D6</f>
        <v>1.2682308180088777E-2</v>
      </c>
      <c r="F6" s="76">
        <f>分析係数表!C9</f>
        <v>2.7906976744186074E-2</v>
      </c>
      <c r="G6" s="77">
        <f t="shared" si="0"/>
        <v>3.539248794443383E-4</v>
      </c>
      <c r="H6" s="77">
        <v>6.8451136610029782E-4</v>
      </c>
      <c r="I6" s="77">
        <f t="shared" si="1"/>
        <v>6.8451136610029782E-4</v>
      </c>
      <c r="J6" s="76">
        <f>分析係数表!G9</f>
        <v>0.2857142857142857</v>
      </c>
      <c r="K6" s="78">
        <f t="shared" si="2"/>
        <v>1.9557467602865651E-4</v>
      </c>
      <c r="L6" s="79"/>
      <c r="M6" s="80"/>
      <c r="N6" s="81">
        <f>分析係数表!H9</f>
        <v>6.5322433452770924E-4</v>
      </c>
      <c r="O6" s="82">
        <f t="shared" si="3"/>
        <v>6.5091427520939235E-3</v>
      </c>
      <c r="P6" s="76">
        <f>分析係数表!C9</f>
        <v>2.7906976744186074E-2</v>
      </c>
      <c r="Q6" s="82">
        <f t="shared" si="4"/>
        <v>1.8165049540727247E-4</v>
      </c>
      <c r="R6" s="83">
        <v>2.1563144196584083E-4</v>
      </c>
      <c r="S6" s="84">
        <f t="shared" si="5"/>
        <v>9.0014280806613868E-4</v>
      </c>
      <c r="T6" s="85">
        <f>分析係数表!F9</f>
        <v>0.7142857142857143</v>
      </c>
      <c r="U6" s="86">
        <f t="shared" si="6"/>
        <v>6.4295914861867045E-4</v>
      </c>
      <c r="V6" s="87">
        <f>分析係数表!D9</f>
        <v>0</v>
      </c>
      <c r="W6" s="167">
        <f t="shared" si="7"/>
        <v>0</v>
      </c>
      <c r="X6" s="76">
        <f>分析係数表!E9</f>
        <v>0</v>
      </c>
      <c r="Y6" s="166">
        <f t="shared" si="8"/>
        <v>0</v>
      </c>
    </row>
    <row r="7" spans="1:25" x14ac:dyDescent="0.2">
      <c r="A7" s="6" t="s">
        <v>221</v>
      </c>
      <c r="B7" s="5" t="s">
        <v>267</v>
      </c>
      <c r="C7" s="90"/>
      <c r="D7" s="76">
        <f>投入係数表!C7</f>
        <v>0</v>
      </c>
      <c r="E7" s="77">
        <f t="shared" si="9"/>
        <v>0</v>
      </c>
      <c r="F7" s="76">
        <f>分析係数表!C10</f>
        <v>1</v>
      </c>
      <c r="G7" s="77">
        <f t="shared" si="0"/>
        <v>0</v>
      </c>
      <c r="H7" s="77">
        <v>1.4183595113011467E-2</v>
      </c>
      <c r="I7" s="77">
        <f t="shared" si="1"/>
        <v>1.4183595113011467E-2</v>
      </c>
      <c r="J7" s="76">
        <f>分析係数表!G10</f>
        <v>0.17979610750695088</v>
      </c>
      <c r="K7" s="78">
        <f t="shared" si="2"/>
        <v>2.5501551917740729E-3</v>
      </c>
      <c r="L7" s="79"/>
      <c r="M7" s="80"/>
      <c r="N7" s="81">
        <f>分析係数表!H10</f>
        <v>1.2488112277735618E-3</v>
      </c>
      <c r="O7" s="82">
        <f t="shared" si="3"/>
        <v>1.244394937900309E-2</v>
      </c>
      <c r="P7" s="76">
        <f>分析係数表!C10</f>
        <v>1</v>
      </c>
      <c r="Q7" s="82">
        <f t="shared" si="4"/>
        <v>1.244394937900309E-2</v>
      </c>
      <c r="R7" s="83">
        <v>1.8146802671955165E-2</v>
      </c>
      <c r="S7" s="84">
        <f t="shared" si="5"/>
        <v>3.233039778496663E-2</v>
      </c>
      <c r="T7" s="85">
        <f>分析係数表!F10</f>
        <v>0.51899907321594063</v>
      </c>
      <c r="U7" s="86">
        <f t="shared" si="6"/>
        <v>1.6779446487100381E-2</v>
      </c>
      <c r="V7" s="87">
        <f>分析係数表!D10</f>
        <v>9.8239110287303061E-2</v>
      </c>
      <c r="W7" s="167">
        <f t="shared" si="7"/>
        <v>0</v>
      </c>
      <c r="X7" s="76">
        <f>分析係数表!E10</f>
        <v>2.9657089898053754E-2</v>
      </c>
      <c r="Y7" s="166">
        <f t="shared" si="8"/>
        <v>0</v>
      </c>
    </row>
    <row r="8" spans="1:25" x14ac:dyDescent="0.2">
      <c r="A8" s="6" t="s">
        <v>222</v>
      </c>
      <c r="B8" s="5" t="s">
        <v>27</v>
      </c>
      <c r="C8" s="90"/>
      <c r="D8" s="76">
        <f>投入係数表!C8</f>
        <v>0</v>
      </c>
      <c r="E8" s="77">
        <f t="shared" si="9"/>
        <v>0</v>
      </c>
      <c r="F8" s="76">
        <f>分析係数表!C11</f>
        <v>4.7758906908440535E-3</v>
      </c>
      <c r="G8" s="77">
        <f t="shared" si="0"/>
        <v>0</v>
      </c>
      <c r="H8" s="77">
        <v>2.3642986198293588E-3</v>
      </c>
      <c r="I8" s="77">
        <f t="shared" si="1"/>
        <v>2.3642986198293588E-3</v>
      </c>
      <c r="J8" s="76">
        <f>分析係数表!G11</f>
        <v>0.34306569343065696</v>
      </c>
      <c r="K8" s="78">
        <f t="shared" si="2"/>
        <v>8.1110974548890419E-4</v>
      </c>
      <c r="L8" s="79"/>
      <c r="M8" s="80"/>
      <c r="N8" s="81">
        <f>分析係数表!H11</f>
        <v>-1.9212480427285565E-5</v>
      </c>
      <c r="O8" s="82">
        <f t="shared" si="3"/>
        <v>-1.9144537506158598E-4</v>
      </c>
      <c r="P8" s="76">
        <f>分析係数表!C11</f>
        <v>4.7758906908440535E-3</v>
      </c>
      <c r="Q8" s="82">
        <f t="shared" si="4"/>
        <v>-9.1432218456177679E-7</v>
      </c>
      <c r="R8" s="83">
        <v>5.575841660117308E-4</v>
      </c>
      <c r="S8" s="84">
        <f t="shared" si="5"/>
        <v>2.9218827858410895E-3</v>
      </c>
      <c r="T8" s="85">
        <f>分析係数表!F11</f>
        <v>0.56569343065693434</v>
      </c>
      <c r="U8" s="86">
        <f t="shared" si="6"/>
        <v>1.6528898970998864E-3</v>
      </c>
      <c r="V8" s="87">
        <f>分析係数表!D11</f>
        <v>8.0291970802919707E-2</v>
      </c>
      <c r="W8" s="167">
        <f t="shared" si="7"/>
        <v>0</v>
      </c>
      <c r="X8" s="76">
        <f>分析係数表!E11</f>
        <v>6.9343065693430656E-2</v>
      </c>
      <c r="Y8" s="166">
        <f t="shared" si="8"/>
        <v>0</v>
      </c>
    </row>
    <row r="9" spans="1:25" x14ac:dyDescent="0.2">
      <c r="A9" s="6" t="s">
        <v>223</v>
      </c>
      <c r="B9" s="5" t="s">
        <v>191</v>
      </c>
      <c r="C9" s="90"/>
      <c r="D9" s="76">
        <f>投入係数表!C9</f>
        <v>0.13189600507292326</v>
      </c>
      <c r="E9" s="77">
        <f t="shared" si="9"/>
        <v>13.189600507292326</v>
      </c>
      <c r="F9" s="76">
        <f>分析係数表!C12</f>
        <v>2.7665742374590407E-2</v>
      </c>
      <c r="G9" s="77">
        <f t="shared" si="0"/>
        <v>0.36490008965851645</v>
      </c>
      <c r="H9" s="77">
        <v>0.42739232854010234</v>
      </c>
      <c r="I9" s="77">
        <f t="shared" si="1"/>
        <v>0.42739232854010234</v>
      </c>
      <c r="J9" s="76">
        <f>分析係数表!G12</f>
        <v>0.13175675675675674</v>
      </c>
      <c r="K9" s="78">
        <f t="shared" si="2"/>
        <v>5.6311827071162127E-2</v>
      </c>
      <c r="L9" s="79"/>
      <c r="M9" s="80"/>
      <c r="N9" s="81">
        <f>分析係数表!H12</f>
        <v>9.8185381223642884E-2</v>
      </c>
      <c r="O9" s="82">
        <f t="shared" si="3"/>
        <v>0.97838158925223517</v>
      </c>
      <c r="P9" s="76">
        <f>分析係数表!C12</f>
        <v>2.7665742374590407E-2</v>
      </c>
      <c r="Q9" s="82">
        <f t="shared" si="4"/>
        <v>2.7067652992294668E-2</v>
      </c>
      <c r="R9" s="83">
        <v>3.0404707099311701E-2</v>
      </c>
      <c r="S9" s="84">
        <f t="shared" si="5"/>
        <v>0.45779703563941404</v>
      </c>
      <c r="T9" s="85">
        <f>分析係数表!F12</f>
        <v>0.37027027027027026</v>
      </c>
      <c r="U9" s="86">
        <f t="shared" si="6"/>
        <v>0.16950863211513439</v>
      </c>
      <c r="V9" s="87">
        <f>分析係数表!D12</f>
        <v>5.1576576576576577E-2</v>
      </c>
      <c r="W9" s="167">
        <f t="shared" si="7"/>
        <v>0</v>
      </c>
      <c r="X9" s="76">
        <f>分析係数表!E12</f>
        <v>4.954954954954955E-2</v>
      </c>
      <c r="Y9" s="166">
        <f t="shared" si="8"/>
        <v>0</v>
      </c>
    </row>
    <row r="10" spans="1:25" x14ac:dyDescent="0.2">
      <c r="A10" s="6" t="s">
        <v>224</v>
      </c>
      <c r="B10" s="5" t="s">
        <v>28</v>
      </c>
      <c r="C10" s="90"/>
      <c r="D10" s="76">
        <f>投入係数表!C10</f>
        <v>4.1851616994292963E-3</v>
      </c>
      <c r="E10" s="77">
        <f t="shared" si="9"/>
        <v>0.41851616994292962</v>
      </c>
      <c r="F10" s="76">
        <f>分析係数表!C13</f>
        <v>0</v>
      </c>
      <c r="G10" s="77">
        <f t="shared" si="0"/>
        <v>0</v>
      </c>
      <c r="H10" s="77">
        <v>0</v>
      </c>
      <c r="I10" s="77">
        <f t="shared" si="1"/>
        <v>0</v>
      </c>
      <c r="J10" s="76">
        <f>分析係数表!G13</f>
        <v>0.24516960068699012</v>
      </c>
      <c r="K10" s="78">
        <f t="shared" si="2"/>
        <v>0</v>
      </c>
      <c r="L10" s="79"/>
      <c r="M10" s="80"/>
      <c r="N10" s="81">
        <f>分析係数表!H13</f>
        <v>1.522589073862381E-2</v>
      </c>
      <c r="O10" s="82">
        <f t="shared" si="3"/>
        <v>0.15172045973630688</v>
      </c>
      <c r="P10" s="76">
        <f>分析係数表!C13</f>
        <v>0</v>
      </c>
      <c r="Q10" s="82">
        <f t="shared" si="4"/>
        <v>0</v>
      </c>
      <c r="R10" s="83">
        <v>0</v>
      </c>
      <c r="S10" s="84">
        <f t="shared" si="5"/>
        <v>0</v>
      </c>
      <c r="T10" s="85">
        <f>分析係数表!F13</f>
        <v>0.38299699441820523</v>
      </c>
      <c r="U10" s="86">
        <f t="shared" si="6"/>
        <v>0</v>
      </c>
      <c r="V10" s="87">
        <f>分析係数表!D13</f>
        <v>0.13954486904250751</v>
      </c>
      <c r="W10" s="167">
        <f t="shared" si="7"/>
        <v>0</v>
      </c>
      <c r="X10" s="76">
        <f>分析係数表!E13</f>
        <v>0.1348218119364534</v>
      </c>
      <c r="Y10" s="166">
        <f t="shared" si="8"/>
        <v>0</v>
      </c>
    </row>
    <row r="11" spans="1:25" x14ac:dyDescent="0.2">
      <c r="A11" s="6" t="s">
        <v>225</v>
      </c>
      <c r="B11" s="5" t="s">
        <v>268</v>
      </c>
      <c r="C11" s="90"/>
      <c r="D11" s="76">
        <f>投入係数表!C11</f>
        <v>2.6759670259987319E-2</v>
      </c>
      <c r="E11" s="77">
        <f t="shared" si="9"/>
        <v>2.675967025998732</v>
      </c>
      <c r="F11" s="76">
        <f>分析係数表!C14</f>
        <v>8.758537565287261E-2</v>
      </c>
      <c r="G11" s="77">
        <f t="shared" si="0"/>
        <v>0.23437557720679927</v>
      </c>
      <c r="H11" s="77">
        <v>0.29634585370409933</v>
      </c>
      <c r="I11" s="77">
        <f t="shared" si="1"/>
        <v>0.29634585370409933</v>
      </c>
      <c r="J11" s="76">
        <f>分析係数表!G14</f>
        <v>0.1675092686215032</v>
      </c>
      <c r="K11" s="78">
        <f t="shared" si="2"/>
        <v>4.9640677212988663E-2</v>
      </c>
      <c r="L11" s="79"/>
      <c r="M11" s="80"/>
      <c r="N11" s="81">
        <f>分析係数表!H14</f>
        <v>1.2392049875599189E-3</v>
      </c>
      <c r="O11" s="82">
        <f t="shared" si="3"/>
        <v>1.2348226691472295E-2</v>
      </c>
      <c r="P11" s="76">
        <f>分析係数表!C14</f>
        <v>8.758537565287261E-2</v>
      </c>
      <c r="Q11" s="82">
        <f t="shared" si="4"/>
        <v>1.0815240734194293E-3</v>
      </c>
      <c r="R11" s="83">
        <v>1.2822219567077065E-2</v>
      </c>
      <c r="S11" s="84">
        <f t="shared" si="5"/>
        <v>0.3091680732711764</v>
      </c>
      <c r="T11" s="85">
        <f>分析係数表!F14</f>
        <v>0.31985170205594876</v>
      </c>
      <c r="U11" s="86">
        <f t="shared" si="6"/>
        <v>9.8887934457144056E-2</v>
      </c>
      <c r="V11" s="87">
        <f>分析係数表!D14</f>
        <v>3.3704078193461412E-2</v>
      </c>
      <c r="W11" s="167">
        <f t="shared" si="7"/>
        <v>0</v>
      </c>
      <c r="X11" s="76">
        <f>分析係数表!E14</f>
        <v>2.8985507246376812E-2</v>
      </c>
      <c r="Y11" s="166">
        <f t="shared" si="8"/>
        <v>0</v>
      </c>
    </row>
    <row r="12" spans="1:25" x14ac:dyDescent="0.2">
      <c r="A12" s="6" t="s">
        <v>226</v>
      </c>
      <c r="B12" s="5" t="s">
        <v>29</v>
      </c>
      <c r="C12" s="90"/>
      <c r="D12" s="76">
        <f>投入係数表!C12</f>
        <v>6.7850348763474955E-2</v>
      </c>
      <c r="E12" s="77">
        <f t="shared" si="9"/>
        <v>6.7850348763474955</v>
      </c>
      <c r="F12" s="76">
        <f>分析係数表!C15</f>
        <v>0</v>
      </c>
      <c r="G12" s="77">
        <f t="shared" si="0"/>
        <v>0</v>
      </c>
      <c r="H12" s="77">
        <v>0</v>
      </c>
      <c r="I12" s="77">
        <f t="shared" si="1"/>
        <v>0</v>
      </c>
      <c r="J12" s="76">
        <f>分析係数表!G15</f>
        <v>9.5604813172894237E-2</v>
      </c>
      <c r="K12" s="78">
        <f t="shared" si="2"/>
        <v>0</v>
      </c>
      <c r="L12" s="79"/>
      <c r="M12" s="80"/>
      <c r="N12" s="81">
        <f>分析係数表!H15</f>
        <v>9.0490782812515016E-3</v>
      </c>
      <c r="O12" s="82">
        <f t="shared" si="3"/>
        <v>9.0170771654006998E-2</v>
      </c>
      <c r="P12" s="76">
        <f>分析係数表!C15</f>
        <v>0</v>
      </c>
      <c r="Q12" s="82">
        <f t="shared" si="4"/>
        <v>0</v>
      </c>
      <c r="R12" s="83">
        <v>0</v>
      </c>
      <c r="S12" s="84">
        <f t="shared" si="5"/>
        <v>0</v>
      </c>
      <c r="T12" s="85">
        <f>分析係数表!F15</f>
        <v>0.30347055098163395</v>
      </c>
      <c r="U12" s="86">
        <f t="shared" si="6"/>
        <v>0</v>
      </c>
      <c r="V12" s="87">
        <f>分析係数表!D15</f>
        <v>2.4585180493983533E-2</v>
      </c>
      <c r="W12" s="167">
        <f t="shared" si="7"/>
        <v>0</v>
      </c>
      <c r="X12" s="76">
        <f>分析係数表!E15</f>
        <v>2.2317922735908803E-2</v>
      </c>
      <c r="Y12" s="166">
        <f t="shared" si="8"/>
        <v>0</v>
      </c>
    </row>
    <row r="13" spans="1:25" x14ac:dyDescent="0.2">
      <c r="A13" s="6" t="s">
        <v>227</v>
      </c>
      <c r="B13" s="5" t="s">
        <v>30</v>
      </c>
      <c r="C13" s="90"/>
      <c r="D13" s="76">
        <f>投入係数表!C13</f>
        <v>7.1020925808497146E-3</v>
      </c>
      <c r="E13" s="77">
        <f t="shared" si="9"/>
        <v>0.71020925808497148</v>
      </c>
      <c r="F13" s="76">
        <f>分析係数表!C16</f>
        <v>0.11006875655518</v>
      </c>
      <c r="G13" s="77">
        <f t="shared" si="0"/>
        <v>7.8171849931389731E-2</v>
      </c>
      <c r="H13" s="77">
        <v>0.10675089474783463</v>
      </c>
      <c r="I13" s="77">
        <f t="shared" si="1"/>
        <v>0.10675089474783463</v>
      </c>
      <c r="J13" s="76">
        <f>分析係数表!G16</f>
        <v>3.3349328214971212E-2</v>
      </c>
      <c r="K13" s="78">
        <f t="shared" si="2"/>
        <v>3.5600706261873834E-3</v>
      </c>
      <c r="L13" s="79"/>
      <c r="M13" s="80"/>
      <c r="N13" s="81">
        <f>分析係数表!H16</f>
        <v>1.7877213037589219E-2</v>
      </c>
      <c r="O13" s="82">
        <f t="shared" si="3"/>
        <v>0.17813992149480576</v>
      </c>
      <c r="P13" s="76">
        <f>分析係数表!C16</f>
        <v>0.11006875655518</v>
      </c>
      <c r="Q13" s="82">
        <f t="shared" si="4"/>
        <v>1.9607639651770651E-2</v>
      </c>
      <c r="R13" s="83">
        <v>2.548384521326499E-2</v>
      </c>
      <c r="S13" s="84">
        <f t="shared" si="5"/>
        <v>0.13223473996109961</v>
      </c>
      <c r="T13" s="85">
        <f>分析係数表!F16</f>
        <v>0.28862763915547024</v>
      </c>
      <c r="U13" s="86">
        <f t="shared" si="6"/>
        <v>3.8166600809309698E-2</v>
      </c>
      <c r="V13" s="87">
        <f>分析係数表!D16</f>
        <v>1.6314779270633396E-2</v>
      </c>
      <c r="W13" s="167">
        <f t="shared" si="7"/>
        <v>0</v>
      </c>
      <c r="X13" s="76">
        <f>分析係数表!E16</f>
        <v>1.6554702495201537E-2</v>
      </c>
      <c r="Y13" s="166">
        <f t="shared" si="8"/>
        <v>0</v>
      </c>
    </row>
    <row r="14" spans="1:25" x14ac:dyDescent="0.2">
      <c r="A14" s="6" t="s">
        <v>2</v>
      </c>
      <c r="B14" s="5" t="s">
        <v>365</v>
      </c>
      <c r="C14" s="90"/>
      <c r="D14" s="76">
        <f>投入係数表!C14</f>
        <v>8.2435003170577038E-3</v>
      </c>
      <c r="E14" s="77">
        <f t="shared" si="9"/>
        <v>0.82435003170577037</v>
      </c>
      <c r="F14" s="76">
        <f>分析係数表!C17</f>
        <v>0.13914449142004481</v>
      </c>
      <c r="G14" s="77">
        <f t="shared" si="0"/>
        <v>0.11470376591379723</v>
      </c>
      <c r="H14" s="77">
        <v>0.15061226252518753</v>
      </c>
      <c r="I14" s="77">
        <f t="shared" si="1"/>
        <v>0.15061226252518753</v>
      </c>
      <c r="J14" s="76">
        <f>分析係数表!G17</f>
        <v>0.21214924452667283</v>
      </c>
      <c r="K14" s="78">
        <f t="shared" si="2"/>
        <v>3.1952277711171449E-2</v>
      </c>
      <c r="L14" s="79"/>
      <c r="M14" s="80"/>
      <c r="N14" s="81">
        <f>分析係数表!H17</f>
        <v>3.1124218292202617E-3</v>
      </c>
      <c r="O14" s="82">
        <f t="shared" si="3"/>
        <v>3.1014150759976929E-2</v>
      </c>
      <c r="P14" s="76">
        <f>分析係数表!C17</f>
        <v>0.13914449142004481</v>
      </c>
      <c r="Q14" s="82">
        <f t="shared" si="4"/>
        <v>4.3154482343215859E-3</v>
      </c>
      <c r="R14" s="83">
        <v>1.1465754082405612E-2</v>
      </c>
      <c r="S14" s="84">
        <f t="shared" si="5"/>
        <v>0.16207801660759313</v>
      </c>
      <c r="T14" s="85">
        <f>分析係数表!F17</f>
        <v>0.32223250077089116</v>
      </c>
      <c r="U14" s="86">
        <f t="shared" si="6"/>
        <v>5.2226804611450767E-2</v>
      </c>
      <c r="V14" s="87">
        <f>分析係数表!D17</f>
        <v>3.12981806968856E-2</v>
      </c>
      <c r="W14" s="167">
        <f t="shared" si="7"/>
        <v>0</v>
      </c>
      <c r="X14" s="76">
        <f>分析係数表!E17</f>
        <v>2.8677150786308975E-2</v>
      </c>
      <c r="Y14" s="166">
        <f t="shared" si="8"/>
        <v>0</v>
      </c>
    </row>
    <row r="15" spans="1:25" x14ac:dyDescent="0.2">
      <c r="A15" s="6" t="s">
        <v>3</v>
      </c>
      <c r="B15" s="5" t="s">
        <v>31</v>
      </c>
      <c r="C15" s="90"/>
      <c r="D15" s="76">
        <f>投入係数表!C15</f>
        <v>2.6632847178186432E-3</v>
      </c>
      <c r="E15" s="77">
        <f t="shared" si="9"/>
        <v>0.26632847178186431</v>
      </c>
      <c r="F15" s="76">
        <f>分析係数表!C18</f>
        <v>1</v>
      </c>
      <c r="G15" s="77">
        <f t="shared" si="0"/>
        <v>0.26632847178186431</v>
      </c>
      <c r="H15" s="77">
        <v>0.3831268546363425</v>
      </c>
      <c r="I15" s="77">
        <f t="shared" si="1"/>
        <v>0.3831268546363425</v>
      </c>
      <c r="J15" s="76">
        <f>分析係数表!G18</f>
        <v>0.2156836946153087</v>
      </c>
      <c r="K15" s="78">
        <f t="shared" si="2"/>
        <v>8.2634215514308662E-2</v>
      </c>
      <c r="L15" s="79"/>
      <c r="M15" s="80"/>
      <c r="N15" s="81">
        <f>分析係数表!H18</f>
        <v>4.8031201068213914E-4</v>
      </c>
      <c r="O15" s="82">
        <f t="shared" si="3"/>
        <v>4.7861343765396493E-3</v>
      </c>
      <c r="P15" s="76">
        <f>分析係数表!C18</f>
        <v>1</v>
      </c>
      <c r="Q15" s="82">
        <f t="shared" si="4"/>
        <v>4.7861343765396493E-3</v>
      </c>
      <c r="R15" s="83">
        <v>1.8517735727333066E-2</v>
      </c>
      <c r="S15" s="84">
        <f t="shared" si="5"/>
        <v>0.40164459036367556</v>
      </c>
      <c r="T15" s="85">
        <f>分析係数表!F18</f>
        <v>0.45886648465511004</v>
      </c>
      <c r="U15" s="86">
        <f t="shared" si="6"/>
        <v>0.18430124126092148</v>
      </c>
      <c r="V15" s="87">
        <f>分析係数表!D18</f>
        <v>2.7301733495608698E-2</v>
      </c>
      <c r="W15" s="167">
        <f t="shared" si="7"/>
        <v>0</v>
      </c>
      <c r="X15" s="76">
        <f>分析係数表!E18</f>
        <v>2.9308246439261866E-2</v>
      </c>
      <c r="Y15" s="166">
        <f t="shared" si="8"/>
        <v>0</v>
      </c>
    </row>
    <row r="16" spans="1:25" x14ac:dyDescent="0.2">
      <c r="A16" s="6" t="s">
        <v>4</v>
      </c>
      <c r="B16" s="5" t="s">
        <v>32</v>
      </c>
      <c r="C16" s="90"/>
      <c r="D16" s="76">
        <f>投入係数表!C16</f>
        <v>0</v>
      </c>
      <c r="E16" s="77">
        <f t="shared" si="9"/>
        <v>0</v>
      </c>
      <c r="F16" s="76">
        <f>分析係数表!C19</f>
        <v>0.27592808390211421</v>
      </c>
      <c r="G16" s="77">
        <f t="shared" si="0"/>
        <v>0</v>
      </c>
      <c r="H16" s="77">
        <v>1.0276219006136737E-2</v>
      </c>
      <c r="I16" s="77">
        <f t="shared" si="1"/>
        <v>1.0276219006136737E-2</v>
      </c>
      <c r="J16" s="76">
        <f>分析係数表!G19</f>
        <v>5.7631973809848587E-2</v>
      </c>
      <c r="K16" s="78">
        <f t="shared" si="2"/>
        <v>5.9223878462594064E-4</v>
      </c>
      <c r="L16" s="79"/>
      <c r="M16" s="80"/>
      <c r="N16" s="81">
        <f>分析係数表!H19</f>
        <v>-1.2488112277735618E-4</v>
      </c>
      <c r="O16" s="82">
        <f t="shared" si="3"/>
        <v>-1.2443949379003089E-3</v>
      </c>
      <c r="P16" s="76">
        <f>分析係数表!C19</f>
        <v>0.27592808390211421</v>
      </c>
      <c r="Q16" s="82">
        <f t="shared" si="4"/>
        <v>-3.4336351083232264E-4</v>
      </c>
      <c r="R16" s="83">
        <v>3.6074822016765951E-3</v>
      </c>
      <c r="S16" s="84">
        <f t="shared" si="5"/>
        <v>1.3883701207813331E-2</v>
      </c>
      <c r="T16" s="85">
        <f>分析係数表!F19</f>
        <v>0.23987177738371299</v>
      </c>
      <c r="U16" s="86">
        <f t="shared" si="6"/>
        <v>3.3303080853825866E-3</v>
      </c>
      <c r="V16" s="87">
        <f>分析係数表!D19</f>
        <v>7.502387123175556E-4</v>
      </c>
      <c r="W16" s="167">
        <f t="shared" si="7"/>
        <v>0</v>
      </c>
      <c r="X16" s="76">
        <f>分析係数表!E19</f>
        <v>8.1844223161915155E-4</v>
      </c>
      <c r="Y16" s="166">
        <f t="shared" si="8"/>
        <v>0</v>
      </c>
    </row>
    <row r="17" spans="1:25" x14ac:dyDescent="0.2">
      <c r="A17" s="6" t="s">
        <v>5</v>
      </c>
      <c r="B17" s="5" t="s">
        <v>33</v>
      </c>
      <c r="C17" s="90"/>
      <c r="D17" s="76">
        <f>投入係数表!C17</f>
        <v>0</v>
      </c>
      <c r="E17" s="77">
        <f t="shared" si="9"/>
        <v>0</v>
      </c>
      <c r="F17" s="76">
        <f>分析係数表!C20</f>
        <v>2.5484643868438295E-2</v>
      </c>
      <c r="G17" s="77">
        <f t="shared" si="0"/>
        <v>0</v>
      </c>
      <c r="H17" s="77">
        <v>5.709348572454678E-4</v>
      </c>
      <c r="I17" s="77">
        <f t="shared" si="1"/>
        <v>5.709348572454678E-4</v>
      </c>
      <c r="J17" s="76">
        <f>分析係数表!G20</f>
        <v>9.947643979057591E-2</v>
      </c>
      <c r="K17" s="78">
        <f t="shared" si="2"/>
        <v>5.6794566951119832E-5</v>
      </c>
      <c r="L17" s="79"/>
      <c r="M17" s="80"/>
      <c r="N17" s="81">
        <f>分析係数表!H20</f>
        <v>5.9558689324585256E-4</v>
      </c>
      <c r="O17" s="82">
        <f t="shared" si="3"/>
        <v>5.934806626909166E-3</v>
      </c>
      <c r="P17" s="76">
        <f>分析係数表!C20</f>
        <v>2.5484643868438295E-2</v>
      </c>
      <c r="Q17" s="82">
        <f t="shared" si="4"/>
        <v>1.5124643331482763E-4</v>
      </c>
      <c r="R17" s="83">
        <v>6.1775368225974302E-4</v>
      </c>
      <c r="S17" s="84">
        <f t="shared" si="5"/>
        <v>1.1886885395052107E-3</v>
      </c>
      <c r="T17" s="85">
        <f>分析係数表!F20</f>
        <v>0.22338568935427575</v>
      </c>
      <c r="U17" s="86">
        <f t="shared" si="6"/>
        <v>2.6553600882489874E-4</v>
      </c>
      <c r="V17" s="87">
        <f>分析係数表!D20</f>
        <v>0.15532286212914484</v>
      </c>
      <c r="W17" s="167">
        <f t="shared" si="7"/>
        <v>0</v>
      </c>
      <c r="X17" s="76">
        <f>分析係数表!E20</f>
        <v>0.17102966841186737</v>
      </c>
      <c r="Y17" s="166">
        <f t="shared" si="8"/>
        <v>0</v>
      </c>
    </row>
    <row r="18" spans="1:25" x14ac:dyDescent="0.2">
      <c r="A18" s="6" t="s">
        <v>6</v>
      </c>
      <c r="B18" s="5" t="s">
        <v>34</v>
      </c>
      <c r="C18" s="90"/>
      <c r="D18" s="76">
        <f>投入係数表!C18</f>
        <v>1.3950538998097654E-3</v>
      </c>
      <c r="E18" s="77">
        <f t="shared" si="9"/>
        <v>0.13950538998097653</v>
      </c>
      <c r="F18" s="76">
        <f>分析係数表!C21</f>
        <v>0.22087867795243854</v>
      </c>
      <c r="G18" s="77">
        <f t="shared" si="0"/>
        <v>3.0813766106237463E-2</v>
      </c>
      <c r="H18" s="77">
        <v>5.1724119354419465E-2</v>
      </c>
      <c r="I18" s="77">
        <f t="shared" si="1"/>
        <v>5.1724119354419465E-2</v>
      </c>
      <c r="J18" s="76">
        <f>分析係数表!G21</f>
        <v>0.28511270745603173</v>
      </c>
      <c r="K18" s="78">
        <f t="shared" si="2"/>
        <v>1.4747203709917465E-2</v>
      </c>
      <c r="L18" s="79"/>
      <c r="M18" s="80"/>
      <c r="N18" s="81">
        <f>分析係数表!H21</f>
        <v>9.8944274200520651E-4</v>
      </c>
      <c r="O18" s="82">
        <f t="shared" si="3"/>
        <v>9.859436815671677E-3</v>
      </c>
      <c r="P18" s="76">
        <f>分析係数表!C21</f>
        <v>0.22087867795243854</v>
      </c>
      <c r="Q18" s="82">
        <f t="shared" si="4"/>
        <v>2.1777393692011607E-3</v>
      </c>
      <c r="R18" s="83">
        <v>6.6139455236429012E-3</v>
      </c>
      <c r="S18" s="84">
        <f t="shared" si="5"/>
        <v>5.8338064878062368E-2</v>
      </c>
      <c r="T18" s="85">
        <f>分析係数表!F21</f>
        <v>0.42531582858558337</v>
      </c>
      <c r="U18" s="86">
        <f t="shared" si="6"/>
        <v>2.4812102401692616E-2</v>
      </c>
      <c r="V18" s="87">
        <f>分析係数表!D21</f>
        <v>6.1431756254644539E-2</v>
      </c>
      <c r="W18" s="167">
        <f t="shared" si="7"/>
        <v>0</v>
      </c>
      <c r="X18" s="76">
        <f>分析係数表!E21</f>
        <v>5.1523408471637354E-2</v>
      </c>
      <c r="Y18" s="166">
        <f t="shared" si="8"/>
        <v>0</v>
      </c>
    </row>
    <row r="19" spans="1:25" x14ac:dyDescent="0.2">
      <c r="A19" s="6" t="s">
        <v>7</v>
      </c>
      <c r="B19" s="5" t="s">
        <v>269</v>
      </c>
      <c r="C19" s="90"/>
      <c r="D19" s="76">
        <f>投入係数表!C19</f>
        <v>0</v>
      </c>
      <c r="E19" s="77">
        <f t="shared" si="9"/>
        <v>0</v>
      </c>
      <c r="F19" s="76">
        <f>分析係数表!C22</f>
        <v>2.2900763358778664E-2</v>
      </c>
      <c r="G19" s="77">
        <f t="shared" si="0"/>
        <v>0</v>
      </c>
      <c r="H19" s="77">
        <v>3.7547934668305186E-4</v>
      </c>
      <c r="I19" s="77">
        <f t="shared" si="1"/>
        <v>3.7547934668305186E-4</v>
      </c>
      <c r="J19" s="76">
        <f>分析係数表!G22</f>
        <v>0.19537275064267351</v>
      </c>
      <c r="K19" s="78">
        <f t="shared" si="2"/>
        <v>7.335843277098185E-5</v>
      </c>
      <c r="L19" s="79"/>
      <c r="M19" s="80"/>
      <c r="N19" s="81">
        <f>分析係数表!H22</f>
        <v>4.8031201068213912E-5</v>
      </c>
      <c r="O19" s="82">
        <f t="shared" si="3"/>
        <v>4.7861343765396496E-4</v>
      </c>
      <c r="P19" s="76">
        <f>分析係数表!C22</f>
        <v>2.2900763358778664E-2</v>
      </c>
      <c r="Q19" s="82">
        <f t="shared" si="4"/>
        <v>1.0960613076045017E-5</v>
      </c>
      <c r="R19" s="83">
        <v>1.3800537207594852E-4</v>
      </c>
      <c r="S19" s="84">
        <f t="shared" si="5"/>
        <v>5.1348471875900038E-4</v>
      </c>
      <c r="T19" s="85">
        <f>分析係数表!F22</f>
        <v>0.41388174807197942</v>
      </c>
      <c r="U19" s="86">
        <f t="shared" si="6"/>
        <v>2.1252195300822379E-4</v>
      </c>
      <c r="V19" s="87">
        <f>分析係数表!D22</f>
        <v>2.313624678663239E-2</v>
      </c>
      <c r="W19" s="167">
        <f t="shared" si="7"/>
        <v>0</v>
      </c>
      <c r="X19" s="76">
        <f>分析係数表!E22</f>
        <v>1.713796058269066E-2</v>
      </c>
      <c r="Y19" s="166">
        <f t="shared" si="8"/>
        <v>0</v>
      </c>
    </row>
    <row r="20" spans="1:25" x14ac:dyDescent="0.2">
      <c r="A20" s="6" t="s">
        <v>8</v>
      </c>
      <c r="B20" s="5" t="s">
        <v>270</v>
      </c>
      <c r="C20" s="90"/>
      <c r="D20" s="76">
        <f>投入係数表!C20</f>
        <v>0</v>
      </c>
      <c r="E20" s="77">
        <f t="shared" si="9"/>
        <v>0</v>
      </c>
      <c r="F20" s="76">
        <f>分析係数表!C23</f>
        <v>0</v>
      </c>
      <c r="G20" s="77">
        <f t="shared" si="0"/>
        <v>0</v>
      </c>
      <c r="H20" s="77">
        <v>0</v>
      </c>
      <c r="I20" s="77">
        <f t="shared" si="1"/>
        <v>0</v>
      </c>
      <c r="J20" s="76">
        <f>分析係数表!G23</f>
        <v>0.21568627450980393</v>
      </c>
      <c r="K20" s="78">
        <f t="shared" si="2"/>
        <v>0</v>
      </c>
      <c r="L20" s="79"/>
      <c r="M20" s="80"/>
      <c r="N20" s="81">
        <f>分析係数表!H23</f>
        <v>2.8818720640928347E-5</v>
      </c>
      <c r="O20" s="82">
        <f t="shared" si="3"/>
        <v>2.8716806259237895E-4</v>
      </c>
      <c r="P20" s="76">
        <f>分析係数表!C23</f>
        <v>0</v>
      </c>
      <c r="Q20" s="82">
        <f t="shared" si="4"/>
        <v>0</v>
      </c>
      <c r="R20" s="83">
        <v>0</v>
      </c>
      <c r="S20" s="84">
        <f t="shared" si="5"/>
        <v>0</v>
      </c>
      <c r="T20" s="85">
        <f>分析係数表!F23</f>
        <v>0.44049247606019154</v>
      </c>
      <c r="U20" s="86">
        <f t="shared" si="6"/>
        <v>0</v>
      </c>
      <c r="V20" s="87">
        <f>分析係数表!D23</f>
        <v>5.6087551299589603E-2</v>
      </c>
      <c r="W20" s="167">
        <f t="shared" si="7"/>
        <v>0</v>
      </c>
      <c r="X20" s="76">
        <f>分析係数表!E23</f>
        <v>5.0615595075239397E-2</v>
      </c>
      <c r="Y20" s="166">
        <f t="shared" si="8"/>
        <v>0</v>
      </c>
    </row>
    <row r="21" spans="1:25" x14ac:dyDescent="0.2">
      <c r="A21" s="6" t="s">
        <v>9</v>
      </c>
      <c r="B21" s="5" t="s">
        <v>271</v>
      </c>
      <c r="C21" s="90"/>
      <c r="D21" s="76">
        <f>投入係数表!C21</f>
        <v>3.8046924540266328E-4</v>
      </c>
      <c r="E21" s="77">
        <f t="shared" si="9"/>
        <v>3.8046924540266328E-2</v>
      </c>
      <c r="F21" s="76">
        <f>分析係数表!C24</f>
        <v>0.12778993435448582</v>
      </c>
      <c r="G21" s="77">
        <f t="shared" si="0"/>
        <v>4.8620139893907101E-3</v>
      </c>
      <c r="H21" s="77">
        <v>7.3114935952145362E-3</v>
      </c>
      <c r="I21" s="77">
        <f t="shared" si="1"/>
        <v>7.3114935952145362E-3</v>
      </c>
      <c r="J21" s="76">
        <f>分析係数表!G24</f>
        <v>0.20582120582120583</v>
      </c>
      <c r="K21" s="78">
        <f t="shared" si="2"/>
        <v>1.5048604281210792E-3</v>
      </c>
      <c r="L21" s="79"/>
      <c r="M21" s="80"/>
      <c r="N21" s="81">
        <f>分析係数表!H24</f>
        <v>3.7464336833206854E-4</v>
      </c>
      <c r="O21" s="82">
        <f t="shared" si="3"/>
        <v>3.733184813700927E-3</v>
      </c>
      <c r="P21" s="76">
        <f>分析係数表!C24</f>
        <v>0.12778993435448582</v>
      </c>
      <c r="Q21" s="82">
        <f t="shared" si="4"/>
        <v>4.7706344227600484E-4</v>
      </c>
      <c r="R21" s="83">
        <v>2.728462255233642E-3</v>
      </c>
      <c r="S21" s="84">
        <f t="shared" si="5"/>
        <v>1.0039955850448179E-2</v>
      </c>
      <c r="T21" s="85">
        <f>分析係数表!F24</f>
        <v>0.38877338877338879</v>
      </c>
      <c r="U21" s="86">
        <f t="shared" si="6"/>
        <v>3.9032676591139489E-3</v>
      </c>
      <c r="V21" s="87">
        <f>分析係数表!D24</f>
        <v>2.0790020790020791E-3</v>
      </c>
      <c r="W21" s="167">
        <f t="shared" si="7"/>
        <v>0</v>
      </c>
      <c r="X21" s="76">
        <f>分析係数表!E24</f>
        <v>0</v>
      </c>
      <c r="Y21" s="166">
        <f t="shared" si="8"/>
        <v>0</v>
      </c>
    </row>
    <row r="22" spans="1:25" x14ac:dyDescent="0.2">
      <c r="A22" s="6" t="s">
        <v>10</v>
      </c>
      <c r="B22" s="5" t="s">
        <v>272</v>
      </c>
      <c r="C22" s="90"/>
      <c r="D22" s="76">
        <f>投入係数表!C22</f>
        <v>0</v>
      </c>
      <c r="E22" s="77">
        <f t="shared" si="9"/>
        <v>0</v>
      </c>
      <c r="F22" s="76">
        <f>分析係数表!C25</f>
        <v>1.1170547514159801E-2</v>
      </c>
      <c r="G22" s="77">
        <f t="shared" si="0"/>
        <v>0</v>
      </c>
      <c r="H22" s="77">
        <v>3.2896363353544192E-4</v>
      </c>
      <c r="I22" s="77">
        <f t="shared" si="1"/>
        <v>3.2896363353544192E-4</v>
      </c>
      <c r="J22" s="76">
        <f>分析係数表!G25</f>
        <v>0.19560185185185186</v>
      </c>
      <c r="K22" s="78">
        <f t="shared" si="2"/>
        <v>6.4345895911446397E-5</v>
      </c>
      <c r="L22" s="79"/>
      <c r="M22" s="80"/>
      <c r="N22" s="81">
        <f>分析係数表!H25</f>
        <v>5.4755569217763858E-4</v>
      </c>
      <c r="O22" s="82">
        <f t="shared" si="3"/>
        <v>5.4561931892552007E-3</v>
      </c>
      <c r="P22" s="76">
        <f>分析係数表!C25</f>
        <v>1.1170547514159801E-2</v>
      </c>
      <c r="Q22" s="82">
        <f t="shared" si="4"/>
        <v>6.0948665267010317E-5</v>
      </c>
      <c r="R22" s="83">
        <v>6.290068405332155E-4</v>
      </c>
      <c r="S22" s="84">
        <f t="shared" si="5"/>
        <v>9.5797047406865742E-4</v>
      </c>
      <c r="T22" s="85">
        <f>分析係数表!F25</f>
        <v>0.34722222222222221</v>
      </c>
      <c r="U22" s="86">
        <f t="shared" si="6"/>
        <v>3.3262863682939495E-4</v>
      </c>
      <c r="V22" s="87">
        <f>分析係数表!D25</f>
        <v>0.24652777777777779</v>
      </c>
      <c r="W22" s="167">
        <f t="shared" si="7"/>
        <v>0</v>
      </c>
      <c r="X22" s="76">
        <f>分析係数表!E25</f>
        <v>0.22337962962962962</v>
      </c>
      <c r="Y22" s="166">
        <f t="shared" si="8"/>
        <v>0</v>
      </c>
    </row>
    <row r="23" spans="1:25" x14ac:dyDescent="0.2">
      <c r="A23" s="6" t="s">
        <v>11</v>
      </c>
      <c r="B23" s="5" t="s">
        <v>35</v>
      </c>
      <c r="C23" s="90"/>
      <c r="D23" s="76">
        <f>投入係数表!C23</f>
        <v>0</v>
      </c>
      <c r="E23" s="77">
        <f t="shared" si="9"/>
        <v>0</v>
      </c>
      <c r="F23" s="76">
        <f>分析係数表!C26</f>
        <v>0.68426150121065377</v>
      </c>
      <c r="G23" s="77">
        <f t="shared" si="0"/>
        <v>0</v>
      </c>
      <c r="H23" s="77">
        <v>1.0783936920285363E-2</v>
      </c>
      <c r="I23" s="77">
        <f t="shared" si="1"/>
        <v>1.0783936920285363E-2</v>
      </c>
      <c r="J23" s="76">
        <f>分析係数表!G26</f>
        <v>0.19646752810874307</v>
      </c>
      <c r="K23" s="78">
        <f t="shared" si="2"/>
        <v>2.1186934300090766E-3</v>
      </c>
      <c r="L23" s="79"/>
      <c r="M23" s="80"/>
      <c r="N23" s="81">
        <f>分析係数表!H26</f>
        <v>1.1546700736798624E-2</v>
      </c>
      <c r="O23" s="82">
        <f t="shared" si="3"/>
        <v>0.11505867041201318</v>
      </c>
      <c r="P23" s="76">
        <f>分析係数表!C26</f>
        <v>0.68426150121065377</v>
      </c>
      <c r="Q23" s="82">
        <f t="shared" si="4"/>
        <v>7.8730218543425962E-2</v>
      </c>
      <c r="R23" s="83">
        <v>9.0254219165209162E-2</v>
      </c>
      <c r="S23" s="84">
        <f t="shared" si="5"/>
        <v>0.10103815608549452</v>
      </c>
      <c r="T23" s="85">
        <f>分析係数表!F26</f>
        <v>0.33441013592884711</v>
      </c>
      <c r="U23" s="86">
        <f t="shared" si="6"/>
        <v>3.3788183510550289E-2</v>
      </c>
      <c r="V23" s="87">
        <f>分析係数表!D26</f>
        <v>3.0416177210941434E-2</v>
      </c>
      <c r="W23" s="167">
        <f t="shared" si="7"/>
        <v>0</v>
      </c>
      <c r="X23" s="76">
        <f>分析係数表!E26</f>
        <v>3.3227051518711193E-2</v>
      </c>
      <c r="Y23" s="166">
        <f t="shared" si="8"/>
        <v>0</v>
      </c>
    </row>
    <row r="24" spans="1:25" x14ac:dyDescent="0.2">
      <c r="A24" s="6" t="s">
        <v>12</v>
      </c>
      <c r="B24" s="5" t="s">
        <v>367</v>
      </c>
      <c r="C24" s="90"/>
      <c r="D24" s="76">
        <f>投入係数表!C24</f>
        <v>0</v>
      </c>
      <c r="E24" s="77">
        <f t="shared" si="9"/>
        <v>0</v>
      </c>
      <c r="F24" s="76">
        <f>分析係数表!C27</f>
        <v>0.55841188231933736</v>
      </c>
      <c r="G24" s="77">
        <f t="shared" si="0"/>
        <v>0</v>
      </c>
      <c r="H24" s="77">
        <v>1.4066546309974396E-3</v>
      </c>
      <c r="I24" s="77">
        <f t="shared" si="1"/>
        <v>1.4066546309974396E-3</v>
      </c>
      <c r="J24" s="76">
        <f>分析係数表!G27</f>
        <v>0.17085913312693499</v>
      </c>
      <c r="K24" s="78">
        <f t="shared" si="2"/>
        <v>2.4033979086121116E-4</v>
      </c>
      <c r="L24" s="79"/>
      <c r="M24" s="80"/>
      <c r="N24" s="81">
        <f>分析係数表!H27</f>
        <v>1.1844494183421551E-2</v>
      </c>
      <c r="O24" s="82">
        <f t="shared" si="3"/>
        <v>0.11802607372546776</v>
      </c>
      <c r="P24" s="76">
        <f>分析係数表!C27</f>
        <v>0.55841188231933736</v>
      </c>
      <c r="Q24" s="82">
        <f t="shared" si="4"/>
        <v>6.5907161991799343E-2</v>
      </c>
      <c r="R24" s="83">
        <v>6.7470222056162515E-2</v>
      </c>
      <c r="S24" s="84">
        <f t="shared" si="5"/>
        <v>6.8876876687159957E-2</v>
      </c>
      <c r="T24" s="85">
        <f>分析係数表!F27</f>
        <v>0.32159442724458204</v>
      </c>
      <c r="U24" s="86">
        <f t="shared" si="6"/>
        <v>2.215041970860291E-2</v>
      </c>
      <c r="V24" s="87">
        <f>分析係数表!D27</f>
        <v>0</v>
      </c>
      <c r="W24" s="167">
        <f t="shared" si="7"/>
        <v>0</v>
      </c>
      <c r="X24" s="76">
        <f>分析係数表!E27</f>
        <v>0</v>
      </c>
      <c r="Y24" s="166">
        <f t="shared" si="8"/>
        <v>0</v>
      </c>
    </row>
    <row r="25" spans="1:25" x14ac:dyDescent="0.2">
      <c r="A25" s="6" t="s">
        <v>13</v>
      </c>
      <c r="B25" s="5" t="s">
        <v>192</v>
      </c>
      <c r="C25" s="90"/>
      <c r="D25" s="76">
        <f>投入係数表!C25</f>
        <v>0</v>
      </c>
      <c r="E25" s="77">
        <f t="shared" si="9"/>
        <v>0</v>
      </c>
      <c r="F25" s="76">
        <f>分析係数表!C28</f>
        <v>4.6678935921030562E-2</v>
      </c>
      <c r="G25" s="77">
        <f t="shared" si="0"/>
        <v>0</v>
      </c>
      <c r="H25" s="77">
        <v>2.0506805829126873E-3</v>
      </c>
      <c r="I25" s="77">
        <f t="shared" si="1"/>
        <v>2.0506805829126873E-3</v>
      </c>
      <c r="J25" s="76">
        <f>分析係数表!G28</f>
        <v>0.12480417754569191</v>
      </c>
      <c r="K25" s="78">
        <f t="shared" si="2"/>
        <v>2.5593350355933802E-4</v>
      </c>
      <c r="L25" s="79"/>
      <c r="M25" s="80"/>
      <c r="N25" s="81">
        <f>分析係数表!H28</f>
        <v>2.1854196486037331E-2</v>
      </c>
      <c r="O25" s="82">
        <f t="shared" si="3"/>
        <v>0.21776911413255406</v>
      </c>
      <c r="P25" s="76">
        <f>分析係数表!C28</f>
        <v>4.6678935921030562E-2</v>
      </c>
      <c r="Q25" s="82">
        <f t="shared" si="4"/>
        <v>1.0165230524173082E-2</v>
      </c>
      <c r="R25" s="83">
        <v>1.0950690072978027E-2</v>
      </c>
      <c r="S25" s="84">
        <f t="shared" si="5"/>
        <v>1.3001370655890715E-2</v>
      </c>
      <c r="T25" s="85">
        <f>分析係数表!F28</f>
        <v>0.21409921671018275</v>
      </c>
      <c r="U25" s="86">
        <f t="shared" si="6"/>
        <v>2.7835832735849573E-3</v>
      </c>
      <c r="V25" s="87">
        <f>分析係数表!D28</f>
        <v>3.7075718015665796E-2</v>
      </c>
      <c r="W25" s="167">
        <f t="shared" si="7"/>
        <v>0</v>
      </c>
      <c r="X25" s="76">
        <f>分析係数表!E28</f>
        <v>3.3420365535248041E-2</v>
      </c>
      <c r="Y25" s="166">
        <f t="shared" si="8"/>
        <v>0</v>
      </c>
    </row>
    <row r="26" spans="1:25" x14ac:dyDescent="0.2">
      <c r="A26" s="6" t="s">
        <v>14</v>
      </c>
      <c r="B26" s="5" t="s">
        <v>50</v>
      </c>
      <c r="C26" s="90"/>
      <c r="D26" s="76">
        <f>投入係数表!C26</f>
        <v>1.3950538998097654E-3</v>
      </c>
      <c r="E26" s="77">
        <f t="shared" si="9"/>
        <v>0.13950538998097653</v>
      </c>
      <c r="F26" s="76">
        <f>分析係数表!C29</f>
        <v>0.714898177920686</v>
      </c>
      <c r="G26" s="77">
        <f t="shared" si="0"/>
        <v>9.973214910751485E-2</v>
      </c>
      <c r="H26" s="77">
        <v>0.21285586399751263</v>
      </c>
      <c r="I26" s="77">
        <f t="shared" si="1"/>
        <v>0.21285586399751263</v>
      </c>
      <c r="J26" s="76">
        <f>分析係数表!G29</f>
        <v>0.2589450092051549</v>
      </c>
      <c r="K26" s="78">
        <f t="shared" si="2"/>
        <v>5.5117963662207108E-2</v>
      </c>
      <c r="L26" s="79"/>
      <c r="M26" s="80"/>
      <c r="N26" s="81">
        <f>分析係数表!H29</f>
        <v>1.0662926637143489E-2</v>
      </c>
      <c r="O26" s="82">
        <f t="shared" si="3"/>
        <v>0.10625218315918022</v>
      </c>
      <c r="P26" s="76">
        <f>分析係数表!C29</f>
        <v>0.714898177920686</v>
      </c>
      <c r="Q26" s="82">
        <f t="shared" si="4"/>
        <v>7.5959492140592944E-2</v>
      </c>
      <c r="R26" s="83">
        <v>0.12819026235723507</v>
      </c>
      <c r="S26" s="84">
        <f t="shared" si="5"/>
        <v>0.34104612635474774</v>
      </c>
      <c r="T26" s="85">
        <f>分析係数表!F29</f>
        <v>0.37284879532538223</v>
      </c>
      <c r="U26" s="86">
        <f t="shared" si="6"/>
        <v>0.12715863736175578</v>
      </c>
      <c r="V26" s="87">
        <f>分析係数表!D29</f>
        <v>6.5236532458176578E-3</v>
      </c>
      <c r="W26" s="167">
        <f t="shared" si="7"/>
        <v>0</v>
      </c>
      <c r="X26" s="76">
        <f>分析係数表!E29</f>
        <v>4.8026895061234294E-3</v>
      </c>
      <c r="Y26" s="166">
        <f t="shared" si="8"/>
        <v>0</v>
      </c>
    </row>
    <row r="27" spans="1:25" x14ac:dyDescent="0.2">
      <c r="A27" s="6" t="s">
        <v>15</v>
      </c>
      <c r="B27" s="5" t="s">
        <v>36</v>
      </c>
      <c r="C27" s="90"/>
      <c r="D27" s="76">
        <f>投入係数表!C27</f>
        <v>2.7901077996195307E-3</v>
      </c>
      <c r="E27" s="77">
        <f t="shared" si="9"/>
        <v>0.27901077996195306</v>
      </c>
      <c r="F27" s="76">
        <f>分析係数表!C30</f>
        <v>1</v>
      </c>
      <c r="G27" s="77">
        <f t="shared" si="0"/>
        <v>0.27901077996195306</v>
      </c>
      <c r="H27" s="77">
        <v>0.36371327013139704</v>
      </c>
      <c r="I27" s="77">
        <f t="shared" si="1"/>
        <v>0.36371327013139704</v>
      </c>
      <c r="J27" s="76">
        <f>分析係数表!G30</f>
        <v>0.34457852549986789</v>
      </c>
      <c r="K27" s="78">
        <f t="shared" si="2"/>
        <v>0.12532778232661193</v>
      </c>
      <c r="L27" s="79"/>
      <c r="M27" s="80"/>
      <c r="N27" s="81">
        <f>分析係数表!H30</f>
        <v>0</v>
      </c>
      <c r="O27" s="82">
        <f t="shared" si="3"/>
        <v>0</v>
      </c>
      <c r="P27" s="76">
        <f>分析係数表!C30</f>
        <v>1</v>
      </c>
      <c r="Q27" s="82">
        <f t="shared" si="4"/>
        <v>0</v>
      </c>
      <c r="R27" s="83">
        <v>2.0927834784497935E-2</v>
      </c>
      <c r="S27" s="84">
        <f t="shared" si="5"/>
        <v>0.38464110491589498</v>
      </c>
      <c r="T27" s="85">
        <f>分析係数表!F30</f>
        <v>0.44032414339822074</v>
      </c>
      <c r="U27" s="86">
        <f t="shared" si="6"/>
        <v>0.1693667650378366</v>
      </c>
      <c r="V27" s="87">
        <f>分析係数表!D30</f>
        <v>0.11177662291905223</v>
      </c>
      <c r="W27" s="167">
        <f t="shared" si="7"/>
        <v>0</v>
      </c>
      <c r="X27" s="76">
        <f>分析係数表!E30</f>
        <v>7.5662820399894304E-2</v>
      </c>
      <c r="Y27" s="166">
        <f t="shared" si="8"/>
        <v>0</v>
      </c>
    </row>
    <row r="28" spans="1:25" x14ac:dyDescent="0.2">
      <c r="A28" s="6" t="s">
        <v>16</v>
      </c>
      <c r="B28" s="5" t="s">
        <v>193</v>
      </c>
      <c r="C28" s="90"/>
      <c r="D28" s="76">
        <f>投入係数表!C28</f>
        <v>9.7653772986683578E-3</v>
      </c>
      <c r="E28" s="77">
        <f t="shared" si="9"/>
        <v>0.97653772986683574</v>
      </c>
      <c r="F28" s="76">
        <f>分析係数表!C31</f>
        <v>0.96265092809515229</v>
      </c>
      <c r="G28" s="77">
        <f t="shared" si="0"/>
        <v>0.94006495197624251</v>
      </c>
      <c r="H28" s="77">
        <v>1.3345539382704561</v>
      </c>
      <c r="I28" s="77">
        <f t="shared" si="1"/>
        <v>1.3345539382704561</v>
      </c>
      <c r="J28" s="76">
        <f>分析係数表!G31</f>
        <v>7.0888135593220339E-2</v>
      </c>
      <c r="K28" s="78">
        <f t="shared" si="2"/>
        <v>9.4604040532582298E-2</v>
      </c>
      <c r="L28" s="79"/>
      <c r="M28" s="80"/>
      <c r="N28" s="81">
        <f>分析係数表!H31</f>
        <v>2.4361425181798096E-2</v>
      </c>
      <c r="O28" s="82">
        <f t="shared" si="3"/>
        <v>0.24275273557809102</v>
      </c>
      <c r="P28" s="76">
        <f>分析係数表!C31</f>
        <v>0.96265092809515229</v>
      </c>
      <c r="Q28" s="82">
        <f t="shared" si="4"/>
        <v>0.23368614620188641</v>
      </c>
      <c r="R28" s="83">
        <v>0.33239424881089896</v>
      </c>
      <c r="S28" s="84">
        <f t="shared" si="5"/>
        <v>1.6669481870813549</v>
      </c>
      <c r="T28" s="85">
        <f>分析係数表!F31</f>
        <v>0.34461468926553673</v>
      </c>
      <c r="U28" s="86">
        <f t="shared" si="6"/>
        <v>0.57445483151279098</v>
      </c>
      <c r="V28" s="87">
        <f>分析係数表!D31</f>
        <v>2.2598870056497176E-3</v>
      </c>
      <c r="W28" s="167">
        <f t="shared" si="7"/>
        <v>0</v>
      </c>
      <c r="X28" s="76">
        <f>分析係数表!E31</f>
        <v>1.9706214689265535E-3</v>
      </c>
      <c r="Y28" s="166">
        <f t="shared" si="8"/>
        <v>0</v>
      </c>
    </row>
    <row r="29" spans="1:25" x14ac:dyDescent="0.2">
      <c r="A29" s="6" t="s">
        <v>17</v>
      </c>
      <c r="B29" s="5" t="s">
        <v>273</v>
      </c>
      <c r="C29" s="90"/>
      <c r="D29" s="76">
        <f>投入係数表!C29</f>
        <v>6.3411540900443881E-4</v>
      </c>
      <c r="E29" s="77">
        <f t="shared" si="9"/>
        <v>6.3411540900443875E-2</v>
      </c>
      <c r="F29" s="76">
        <f>分析係数表!C32</f>
        <v>0.97339246119733924</v>
      </c>
      <c r="G29" s="77">
        <f t="shared" si="0"/>
        <v>6.1724315865398803E-2</v>
      </c>
      <c r="H29" s="77">
        <v>9.0848959452164008E-2</v>
      </c>
      <c r="I29" s="77">
        <f t="shared" si="1"/>
        <v>9.0848959452164008E-2</v>
      </c>
      <c r="J29" s="76">
        <f>分析係数表!G32</f>
        <v>0.14027149321266968</v>
      </c>
      <c r="K29" s="78">
        <f t="shared" si="2"/>
        <v>1.2743519199172326E-2</v>
      </c>
      <c r="L29" s="79"/>
      <c r="M29" s="80"/>
      <c r="N29" s="81">
        <f>分析係数表!H32</f>
        <v>6.9260991940364464E-3</v>
      </c>
      <c r="O29" s="82">
        <f t="shared" si="3"/>
        <v>6.9016057709701747E-2</v>
      </c>
      <c r="P29" s="76">
        <f>分析係数表!C32</f>
        <v>0.97339246119733924</v>
      </c>
      <c r="Q29" s="82">
        <f t="shared" si="4"/>
        <v>6.717971027618419E-2</v>
      </c>
      <c r="R29" s="83">
        <v>9.0313644650504191E-2</v>
      </c>
      <c r="S29" s="84">
        <f t="shared" si="5"/>
        <v>0.18116260410266821</v>
      </c>
      <c r="T29" s="85">
        <f>分析係数表!F32</f>
        <v>0.48190045248868779</v>
      </c>
      <c r="U29" s="86">
        <f t="shared" si="6"/>
        <v>8.7302340891104821E-2</v>
      </c>
      <c r="V29" s="87">
        <f>分析係数表!D32</f>
        <v>3.0542986425339366E-2</v>
      </c>
      <c r="W29" s="167">
        <f t="shared" si="7"/>
        <v>0</v>
      </c>
      <c r="X29" s="76">
        <f>分析係数表!E32</f>
        <v>4.6380090497737558E-2</v>
      </c>
      <c r="Y29" s="166">
        <f t="shared" si="8"/>
        <v>0</v>
      </c>
    </row>
    <row r="30" spans="1:25" x14ac:dyDescent="0.2">
      <c r="A30" s="6" t="s">
        <v>18</v>
      </c>
      <c r="B30" s="5" t="s">
        <v>274</v>
      </c>
      <c r="C30" s="90"/>
      <c r="D30" s="76">
        <f>投入係数表!C30</f>
        <v>5.0729232720355105E-4</v>
      </c>
      <c r="E30" s="77">
        <f t="shared" si="9"/>
        <v>5.0729232720355108E-2</v>
      </c>
      <c r="F30" s="76">
        <f>分析係数表!C33</f>
        <v>0.73613503272476755</v>
      </c>
      <c r="G30" s="77">
        <f t="shared" si="0"/>
        <v>3.7343565388700956E-2</v>
      </c>
      <c r="H30" s="77">
        <v>6.8443359264631909E-2</v>
      </c>
      <c r="I30" s="77">
        <f t="shared" si="1"/>
        <v>6.8443359264631909E-2</v>
      </c>
      <c r="J30" s="76">
        <f>分析係数表!G33</f>
        <v>0.507239607659972</v>
      </c>
      <c r="K30" s="78">
        <f t="shared" si="2"/>
        <v>3.4717182700322397E-2</v>
      </c>
      <c r="L30" s="79"/>
      <c r="M30" s="80"/>
      <c r="N30" s="81">
        <f>分析係数表!H33</f>
        <v>1.0278677028597778E-3</v>
      </c>
      <c r="O30" s="82">
        <f t="shared" si="3"/>
        <v>1.0242327565794851E-2</v>
      </c>
      <c r="P30" s="76">
        <f>分析係数表!C33</f>
        <v>0.73613503272476755</v>
      </c>
      <c r="Q30" s="82">
        <f t="shared" si="4"/>
        <v>7.5397361378241809E-3</v>
      </c>
      <c r="R30" s="83">
        <v>3.632728844722978E-2</v>
      </c>
      <c r="S30" s="84">
        <f t="shared" si="5"/>
        <v>0.10477064771186169</v>
      </c>
      <c r="T30" s="85">
        <f>分析係数表!F33</f>
        <v>0.64409154600653895</v>
      </c>
      <c r="U30" s="86">
        <f t="shared" si="6"/>
        <v>6.7481888460839454E-2</v>
      </c>
      <c r="V30" s="87">
        <f>分析係数表!D33</f>
        <v>0.11583372255955161</v>
      </c>
      <c r="W30" s="167">
        <f t="shared" si="7"/>
        <v>0</v>
      </c>
      <c r="X30" s="76">
        <f>分析係数表!E33</f>
        <v>0.11116300794021486</v>
      </c>
      <c r="Y30" s="166">
        <f t="shared" si="8"/>
        <v>0</v>
      </c>
    </row>
    <row r="31" spans="1:25" x14ac:dyDescent="0.2">
      <c r="A31" s="6" t="s">
        <v>19</v>
      </c>
      <c r="B31" s="5" t="s">
        <v>275</v>
      </c>
      <c r="C31" s="90"/>
      <c r="D31" s="76">
        <f>投入係数表!C31</f>
        <v>7.2415979708306918E-2</v>
      </c>
      <c r="E31" s="77">
        <f t="shared" si="9"/>
        <v>7.2415979708306919</v>
      </c>
      <c r="F31" s="76">
        <f>分析係数表!C34</f>
        <v>0.16452089215864052</v>
      </c>
      <c r="G31" s="77">
        <f t="shared" si="0"/>
        <v>1.1913941588152663</v>
      </c>
      <c r="H31" s="77">
        <v>1.4281731583900581</v>
      </c>
      <c r="I31" s="77">
        <f t="shared" si="1"/>
        <v>1.4281731583900581</v>
      </c>
      <c r="J31" s="76">
        <f>分析係数表!G34</f>
        <v>0.42495687176538238</v>
      </c>
      <c r="K31" s="78">
        <f t="shared" si="2"/>
        <v>0.60691199772872506</v>
      </c>
      <c r="L31" s="79"/>
      <c r="M31" s="80"/>
      <c r="N31" s="81">
        <f>分析係数表!H34</f>
        <v>0.1722879182316833</v>
      </c>
      <c r="O31" s="82">
        <f t="shared" si="3"/>
        <v>1.7167864008647722</v>
      </c>
      <c r="P31" s="76">
        <f>分析係数表!C34</f>
        <v>0.16452089215864052</v>
      </c>
      <c r="Q31" s="82">
        <f t="shared" si="4"/>
        <v>0.28244723031609376</v>
      </c>
      <c r="R31" s="83">
        <v>0.31751735037890133</v>
      </c>
      <c r="S31" s="84">
        <f t="shared" si="5"/>
        <v>1.7456905087689594</v>
      </c>
      <c r="T31" s="85">
        <f>分析係数表!F34</f>
        <v>0.6985815602836879</v>
      </c>
      <c r="U31" s="86">
        <f t="shared" si="6"/>
        <v>1.2195071993882445</v>
      </c>
      <c r="V31" s="87">
        <f>分析係数表!D34</f>
        <v>0.35882691201840139</v>
      </c>
      <c r="W31" s="167">
        <f t="shared" si="7"/>
        <v>1</v>
      </c>
      <c r="X31" s="76">
        <f>分析係数表!E34</f>
        <v>0.25177304964539005</v>
      </c>
      <c r="Y31" s="166">
        <f t="shared" si="8"/>
        <v>0</v>
      </c>
    </row>
    <row r="32" spans="1:25" x14ac:dyDescent="0.2">
      <c r="A32" s="6" t="s">
        <v>20</v>
      </c>
      <c r="B32" s="5" t="s">
        <v>37</v>
      </c>
      <c r="C32" s="90"/>
      <c r="D32" s="76">
        <f>投入係数表!C32</f>
        <v>4.9461001902346225E-3</v>
      </c>
      <c r="E32" s="77">
        <f t="shared" si="9"/>
        <v>0.49461001902346224</v>
      </c>
      <c r="F32" s="76">
        <f>分析係数表!C35</f>
        <v>0.4086737714624038</v>
      </c>
      <c r="G32" s="77">
        <f t="shared" si="0"/>
        <v>0.20213414187740961</v>
      </c>
      <c r="H32" s="77">
        <v>0.28638842622386612</v>
      </c>
      <c r="I32" s="77">
        <f t="shared" si="1"/>
        <v>0.28638842622386612</v>
      </c>
      <c r="J32" s="76">
        <f>分析係数表!G35</f>
        <v>0.3140916808149406</v>
      </c>
      <c r="K32" s="78">
        <f t="shared" si="2"/>
        <v>8.9952222158599715E-2</v>
      </c>
      <c r="L32" s="79"/>
      <c r="M32" s="80"/>
      <c r="N32" s="81">
        <f>分析係数表!H35</f>
        <v>6.449629679439764E-2</v>
      </c>
      <c r="O32" s="82">
        <f t="shared" si="3"/>
        <v>0.64268212408174408</v>
      </c>
      <c r="P32" s="76">
        <f>分析係数表!C35</f>
        <v>0.4086737714624038</v>
      </c>
      <c r="Q32" s="82">
        <f t="shared" si="4"/>
        <v>0.2626473274999549</v>
      </c>
      <c r="R32" s="83">
        <v>0.29733279401309909</v>
      </c>
      <c r="S32" s="84">
        <f t="shared" si="5"/>
        <v>0.58372122023696527</v>
      </c>
      <c r="T32" s="85">
        <f>分析係数表!F35</f>
        <v>0.64261460101867574</v>
      </c>
      <c r="U32" s="86">
        <f t="shared" si="6"/>
        <v>0.37510777904871201</v>
      </c>
      <c r="V32" s="87">
        <f>分析係数表!D35</f>
        <v>5.9932088285229203E-2</v>
      </c>
      <c r="W32" s="167">
        <f t="shared" si="7"/>
        <v>0</v>
      </c>
      <c r="X32" s="76">
        <f>分析係数表!E35</f>
        <v>5.2631578947368418E-2</v>
      </c>
      <c r="Y32" s="166">
        <f t="shared" si="8"/>
        <v>0</v>
      </c>
    </row>
    <row r="33" spans="1:25" x14ac:dyDescent="0.2">
      <c r="A33" s="6" t="s">
        <v>21</v>
      </c>
      <c r="B33" s="5" t="s">
        <v>38</v>
      </c>
      <c r="C33" s="90"/>
      <c r="D33" s="76">
        <f>投入係数表!C33</f>
        <v>2.1559923906150922E-3</v>
      </c>
      <c r="E33" s="77">
        <f t="shared" si="9"/>
        <v>0.21559923906150921</v>
      </c>
      <c r="F33" s="76">
        <f>分析係数表!C36</f>
        <v>0.74689610106730564</v>
      </c>
      <c r="G33" s="77">
        <f t="shared" si="0"/>
        <v>0.16103023104811917</v>
      </c>
      <c r="H33" s="77">
        <v>0.24968615016559093</v>
      </c>
      <c r="I33" s="77">
        <f t="shared" si="1"/>
        <v>0.24968615016559093</v>
      </c>
      <c r="J33" s="76">
        <f>分析係数表!G36</f>
        <v>1.5876708345449259E-2</v>
      </c>
      <c r="K33" s="78">
        <f t="shared" si="2"/>
        <v>3.9641941840771345E-3</v>
      </c>
      <c r="L33" s="79"/>
      <c r="M33" s="80"/>
      <c r="N33" s="81">
        <f>分析係数表!H36</f>
        <v>4.3132018559256094E-2</v>
      </c>
      <c r="O33" s="82">
        <f t="shared" si="3"/>
        <v>0.42979486701326053</v>
      </c>
      <c r="P33" s="76">
        <f>分析係数表!C36</f>
        <v>0.74689610106730564</v>
      </c>
      <c r="Q33" s="82">
        <f t="shared" si="4"/>
        <v>0.32101211043094541</v>
      </c>
      <c r="R33" s="83">
        <v>0.37009382115239348</v>
      </c>
      <c r="S33" s="84">
        <f t="shared" si="5"/>
        <v>0.61977997131798435</v>
      </c>
      <c r="T33" s="85">
        <f>分析係数表!F36</f>
        <v>0.88601337598138996</v>
      </c>
      <c r="U33" s="86">
        <f t="shared" si="6"/>
        <v>0.54913334475309639</v>
      </c>
      <c r="V33" s="87">
        <f>分析係数表!D36</f>
        <v>1.0468159348647864E-2</v>
      </c>
      <c r="W33" s="167">
        <f t="shared" si="7"/>
        <v>0</v>
      </c>
      <c r="X33" s="76">
        <f>分析係数表!E36</f>
        <v>4.1291072986333237E-3</v>
      </c>
      <c r="Y33" s="166">
        <f t="shared" si="8"/>
        <v>0</v>
      </c>
    </row>
    <row r="34" spans="1:25" x14ac:dyDescent="0.2">
      <c r="A34" s="6" t="s">
        <v>22</v>
      </c>
      <c r="B34" s="5" t="s">
        <v>378</v>
      </c>
      <c r="C34" s="90"/>
      <c r="D34" s="76">
        <f>投入係数表!C34</f>
        <v>2.9676601141407737E-2</v>
      </c>
      <c r="E34" s="77">
        <f t="shared" si="9"/>
        <v>2.9676601141407737</v>
      </c>
      <c r="F34" s="76">
        <f>分析係数表!C37</f>
        <v>0.19184325518019074</v>
      </c>
      <c r="G34" s="77">
        <f t="shared" si="0"/>
        <v>0.56932557656518246</v>
      </c>
      <c r="H34" s="77">
        <v>0.71344089942977129</v>
      </c>
      <c r="I34" s="77">
        <f t="shared" si="1"/>
        <v>0.71344089942977129</v>
      </c>
      <c r="J34" s="76">
        <f>分析係数表!G37</f>
        <v>0.41984423991099423</v>
      </c>
      <c r="K34" s="78">
        <f t="shared" si="2"/>
        <v>0.29953405214250839</v>
      </c>
      <c r="L34" s="79"/>
      <c r="M34" s="80"/>
      <c r="N34" s="81">
        <f>分析係数表!H37</f>
        <v>5.2046609477516596E-2</v>
      </c>
      <c r="O34" s="82">
        <f t="shared" si="3"/>
        <v>0.51862552104183646</v>
      </c>
      <c r="P34" s="76">
        <f>分析係数表!C37</f>
        <v>0.19184325518019074</v>
      </c>
      <c r="Q34" s="82">
        <f t="shared" si="4"/>
        <v>9.9494808176188415E-2</v>
      </c>
      <c r="R34" s="83">
        <v>0.13303548959693223</v>
      </c>
      <c r="S34" s="84">
        <f t="shared" si="5"/>
        <v>0.84647638902670352</v>
      </c>
      <c r="T34" s="85">
        <f>分析係数表!F37</f>
        <v>0.69485182562961467</v>
      </c>
      <c r="U34" s="86">
        <f t="shared" si="6"/>
        <v>0.58817566426756884</v>
      </c>
      <c r="V34" s="87">
        <f>分析係数表!D37</f>
        <v>8.7589764337008186E-2</v>
      </c>
      <c r="W34" s="167">
        <f t="shared" si="7"/>
        <v>0</v>
      </c>
      <c r="X34" s="76">
        <f>分析係数表!E37</f>
        <v>8.1420046525740877E-2</v>
      </c>
      <c r="Y34" s="166">
        <f t="shared" si="8"/>
        <v>0</v>
      </c>
    </row>
    <row r="35" spans="1:25" x14ac:dyDescent="0.2">
      <c r="A35" s="6" t="s">
        <v>23</v>
      </c>
      <c r="B35" s="5" t="s">
        <v>194</v>
      </c>
      <c r="C35" s="90"/>
      <c r="D35" s="76">
        <f>投入係数表!C35</f>
        <v>3.4242232086239698E-3</v>
      </c>
      <c r="E35" s="77">
        <f t="shared" si="9"/>
        <v>0.34242232086239699</v>
      </c>
      <c r="F35" s="76">
        <f>分析係数表!C38</f>
        <v>3.8450184501845008E-2</v>
      </c>
      <c r="G35" s="77">
        <f t="shared" si="0"/>
        <v>1.3166201414709136E-2</v>
      </c>
      <c r="H35" s="77">
        <v>2.1514248166127292E-2</v>
      </c>
      <c r="I35" s="77">
        <f t="shared" si="1"/>
        <v>2.1514248166127292E-2</v>
      </c>
      <c r="J35" s="76">
        <f>分析係数表!G38</f>
        <v>0.35618279569892475</v>
      </c>
      <c r="K35" s="78">
        <f t="shared" si="2"/>
        <v>7.6630050591716837E-3</v>
      </c>
      <c r="L35" s="79"/>
      <c r="M35" s="80"/>
      <c r="N35" s="81">
        <f>分析係数表!H38</f>
        <v>4.5927434461426143E-2</v>
      </c>
      <c r="O35" s="82">
        <f t="shared" si="3"/>
        <v>0.45765016908472128</v>
      </c>
      <c r="P35" s="76">
        <f>分析係数表!C38</f>
        <v>3.8450184501845008E-2</v>
      </c>
      <c r="Q35" s="82">
        <f t="shared" si="4"/>
        <v>1.7596733438608098E-2</v>
      </c>
      <c r="R35" s="83">
        <v>2.2986003898625172E-2</v>
      </c>
      <c r="S35" s="84">
        <f t="shared" si="5"/>
        <v>4.4500252064752464E-2</v>
      </c>
      <c r="T35" s="85">
        <f>分析係数表!F38</f>
        <v>0.56854838709677424</v>
      </c>
      <c r="U35" s="86">
        <f t="shared" si="6"/>
        <v>2.5300546536814912E-2</v>
      </c>
      <c r="V35" s="87">
        <f>分析係数表!D38</f>
        <v>5.6451612903225805E-2</v>
      </c>
      <c r="W35" s="167">
        <f t="shared" si="7"/>
        <v>0</v>
      </c>
      <c r="X35" s="76">
        <f>分析係数表!E38</f>
        <v>4.7043010752688172E-2</v>
      </c>
      <c r="Y35" s="166">
        <f t="shared" si="8"/>
        <v>0</v>
      </c>
    </row>
    <row r="36" spans="1:25" x14ac:dyDescent="0.2">
      <c r="A36" s="6" t="s">
        <v>24</v>
      </c>
      <c r="B36" s="5" t="s">
        <v>39</v>
      </c>
      <c r="C36" s="90"/>
      <c r="D36" s="76">
        <f>投入係数表!C36</f>
        <v>0</v>
      </c>
      <c r="E36" s="77">
        <f t="shared" si="9"/>
        <v>0</v>
      </c>
      <c r="F36" s="76">
        <f>分析係数表!C39</f>
        <v>1</v>
      </c>
      <c r="G36" s="77">
        <f t="shared" si="0"/>
        <v>0</v>
      </c>
      <c r="H36" s="77">
        <v>9.9598377394614676E-2</v>
      </c>
      <c r="I36" s="77">
        <f t="shared" si="1"/>
        <v>9.9598377394614676E-2</v>
      </c>
      <c r="J36" s="76">
        <f>分析係数表!G39</f>
        <v>0.35147550111358572</v>
      </c>
      <c r="K36" s="78">
        <f t="shared" si="2"/>
        <v>3.5006389604872221E-2</v>
      </c>
      <c r="L36" s="79"/>
      <c r="M36" s="80"/>
      <c r="N36" s="81">
        <f>分析係数表!H39</f>
        <v>4.1114708114391111E-3</v>
      </c>
      <c r="O36" s="82">
        <f t="shared" si="3"/>
        <v>4.0969310263179404E-2</v>
      </c>
      <c r="P36" s="76">
        <f>分析係数表!C39</f>
        <v>1</v>
      </c>
      <c r="Q36" s="82">
        <f t="shared" si="4"/>
        <v>4.0969310263179404E-2</v>
      </c>
      <c r="R36" s="83">
        <v>0.216615998248606</v>
      </c>
      <c r="S36" s="84">
        <f t="shared" si="5"/>
        <v>0.31621437564322069</v>
      </c>
      <c r="T36" s="85">
        <f>分析係数表!F39</f>
        <v>0.70211581291759462</v>
      </c>
      <c r="U36" s="86">
        <f t="shared" si="6"/>
        <v>0.22201911341096953</v>
      </c>
      <c r="V36" s="87">
        <f>分析係数表!D39</f>
        <v>7.4053452115812921E-2</v>
      </c>
      <c r="W36" s="167">
        <f t="shared" si="7"/>
        <v>0</v>
      </c>
      <c r="X36" s="76">
        <f>分析係数表!E39</f>
        <v>9.3819599109131402E-2</v>
      </c>
      <c r="Y36" s="166">
        <f t="shared" si="8"/>
        <v>0</v>
      </c>
    </row>
    <row r="37" spans="1:25" x14ac:dyDescent="0.2">
      <c r="A37" s="6" t="s">
        <v>25</v>
      </c>
      <c r="B37" s="5" t="s">
        <v>40</v>
      </c>
      <c r="C37" s="90"/>
      <c r="D37" s="76">
        <f>投入係数表!C37</f>
        <v>0</v>
      </c>
      <c r="E37" s="77">
        <f t="shared" si="9"/>
        <v>0</v>
      </c>
      <c r="F37" s="76">
        <f>分析係数表!C40</f>
        <v>0.87072171446580526</v>
      </c>
      <c r="G37" s="77">
        <f t="shared" si="0"/>
        <v>0</v>
      </c>
      <c r="H37" s="77">
        <v>7.9784180620704338E-4</v>
      </c>
      <c r="I37" s="77">
        <f t="shared" si="1"/>
        <v>7.9784180620704338E-4</v>
      </c>
      <c r="J37" s="76">
        <f>分析係数表!G40</f>
        <v>0.51632160548710782</v>
      </c>
      <c r="K37" s="78">
        <f t="shared" si="2"/>
        <v>4.1194296230555457E-4</v>
      </c>
      <c r="L37" s="79"/>
      <c r="M37" s="80"/>
      <c r="N37" s="81">
        <f>分析係数表!H40</f>
        <v>3.2209723436344248E-2</v>
      </c>
      <c r="O37" s="82">
        <f t="shared" si="3"/>
        <v>0.32095817129074888</v>
      </c>
      <c r="P37" s="76">
        <f>分析係数表!C40</f>
        <v>0.87072171446580526</v>
      </c>
      <c r="Q37" s="82">
        <f t="shared" si="4"/>
        <v>0.27946524917809046</v>
      </c>
      <c r="R37" s="83">
        <v>0.28003814420429951</v>
      </c>
      <c r="S37" s="84">
        <f t="shared" si="5"/>
        <v>0.28083598601050658</v>
      </c>
      <c r="T37" s="85">
        <f>分析係数表!F40</f>
        <v>0.71084719928870821</v>
      </c>
      <c r="U37" s="86">
        <f t="shared" si="6"/>
        <v>0.19963147411505144</v>
      </c>
      <c r="V37" s="87">
        <f>分析係数表!D40</f>
        <v>7.6590880223548832E-2</v>
      </c>
      <c r="W37" s="167">
        <f t="shared" si="7"/>
        <v>0</v>
      </c>
      <c r="X37" s="76">
        <f>分析係数表!E40</f>
        <v>4.8520259113425633E-2</v>
      </c>
      <c r="Y37" s="166">
        <f t="shared" si="8"/>
        <v>0</v>
      </c>
    </row>
    <row r="38" spans="1:25" x14ac:dyDescent="0.2">
      <c r="A38" s="6" t="s">
        <v>26</v>
      </c>
      <c r="B38" s="5" t="s">
        <v>277</v>
      </c>
      <c r="C38" s="90"/>
      <c r="D38" s="76">
        <f>投入係数表!C38</f>
        <v>5.0729232720355105E-4</v>
      </c>
      <c r="E38" s="77">
        <f t="shared" si="9"/>
        <v>5.0729232720355108E-2</v>
      </c>
      <c r="F38" s="76">
        <f>分析係数表!C41</f>
        <v>0.84583808437856334</v>
      </c>
      <c r="G38" s="77">
        <f t="shared" si="0"/>
        <v>4.2908717026179502E-2</v>
      </c>
      <c r="H38" s="77">
        <v>5.2160689479763225E-2</v>
      </c>
      <c r="I38" s="77">
        <f t="shared" si="1"/>
        <v>5.2160689479763225E-2</v>
      </c>
      <c r="J38" s="76">
        <f>分析係数表!G41</f>
        <v>0.44301808878315901</v>
      </c>
      <c r="K38" s="78">
        <f t="shared" si="2"/>
        <v>2.3108128962936531E-2</v>
      </c>
      <c r="L38" s="79"/>
      <c r="M38" s="80"/>
      <c r="N38" s="81">
        <f>分析係数表!H41</f>
        <v>7.1326333586297655E-2</v>
      </c>
      <c r="O38" s="82">
        <f t="shared" si="3"/>
        <v>0.71074095491613787</v>
      </c>
      <c r="P38" s="76">
        <f>分析係数表!C41</f>
        <v>0.84583808437856334</v>
      </c>
      <c r="Q38" s="82">
        <f t="shared" si="4"/>
        <v>0.60117176779565695</v>
      </c>
      <c r="R38" s="83">
        <v>0.61371315247003033</v>
      </c>
      <c r="S38" s="84">
        <f t="shared" si="5"/>
        <v>0.6658738419497936</v>
      </c>
      <c r="T38" s="85">
        <f>分析係数表!F41</f>
        <v>0.54692759998204588</v>
      </c>
      <c r="U38" s="86">
        <f t="shared" si="6"/>
        <v>0.36418478226842477</v>
      </c>
      <c r="V38" s="87">
        <f>分析係数表!D41</f>
        <v>0.14515911845235424</v>
      </c>
      <c r="W38" s="167">
        <f t="shared" si="7"/>
        <v>0</v>
      </c>
      <c r="X38" s="76">
        <f>分析係数表!E41</f>
        <v>0.14242111405359306</v>
      </c>
      <c r="Y38" s="166">
        <f t="shared" si="8"/>
        <v>0</v>
      </c>
    </row>
    <row r="39" spans="1:25" x14ac:dyDescent="0.2">
      <c r="A39" s="6" t="s">
        <v>51</v>
      </c>
      <c r="B39" s="5" t="s">
        <v>368</v>
      </c>
      <c r="C39" s="90"/>
      <c r="D39" s="76">
        <f>投入係数表!C39</f>
        <v>1.2682308180088776E-4</v>
      </c>
      <c r="E39" s="77">
        <f>$C$5*D39</f>
        <v>1.2682308180088777E-2</v>
      </c>
      <c r="F39" s="76">
        <f>分析係数表!C42</f>
        <v>0.23407560849300879</v>
      </c>
      <c r="G39" s="77">
        <f>E39*F39</f>
        <v>2.9686190043501435E-3</v>
      </c>
      <c r="H39" s="77">
        <v>5.429672893256487E-3</v>
      </c>
      <c r="I39" s="77">
        <f>C39+H39</f>
        <v>5.429672893256487E-3</v>
      </c>
      <c r="J39" s="76">
        <f>分析係数表!G42</f>
        <v>0.48351648351648352</v>
      </c>
      <c r="K39" s="78">
        <f>I39*J39</f>
        <v>2.6253363439921475E-3</v>
      </c>
      <c r="L39" s="79"/>
      <c r="M39" s="80"/>
      <c r="N39" s="81">
        <f>分析係数表!H42</f>
        <v>1.4092354393413963E-2</v>
      </c>
      <c r="O39" s="82">
        <f t="shared" si="3"/>
        <v>0.14042518260767334</v>
      </c>
      <c r="P39" s="76">
        <f>分析係数表!C42</f>
        <v>0.23407560849300879</v>
      </c>
      <c r="Q39" s="82">
        <f>O39*P39</f>
        <v>3.2870110066633013E-2</v>
      </c>
      <c r="R39" s="83">
        <v>3.5053463678896196E-2</v>
      </c>
      <c r="S39" s="84">
        <f>I39+R39</f>
        <v>4.0483136572152682E-2</v>
      </c>
      <c r="T39" s="85">
        <f>分析係数表!F42</f>
        <v>0.55384615384615388</v>
      </c>
      <c r="U39" s="86">
        <f t="shared" si="6"/>
        <v>2.2421429486115332E-2</v>
      </c>
      <c r="V39" s="87">
        <f>分析係数表!D42</f>
        <v>0.66153846153846152</v>
      </c>
      <c r="W39" s="167">
        <f t="shared" si="7"/>
        <v>0</v>
      </c>
      <c r="X39" s="76">
        <f>分析係数表!E42</f>
        <v>0.56483516483516483</v>
      </c>
      <c r="Y39" s="166">
        <f t="shared" si="8"/>
        <v>0</v>
      </c>
    </row>
    <row r="40" spans="1:25" x14ac:dyDescent="0.2">
      <c r="A40" s="6" t="s">
        <v>195</v>
      </c>
      <c r="B40" s="5" t="s">
        <v>41</v>
      </c>
      <c r="C40" s="90"/>
      <c r="D40" s="76">
        <f>投入係数表!C40</f>
        <v>1.978440076093849E-2</v>
      </c>
      <c r="E40" s="77">
        <f>$C$5*D40</f>
        <v>1.978440076093849</v>
      </c>
      <c r="F40" s="76">
        <f>分析係数表!C43</f>
        <v>0.27699973067600325</v>
      </c>
      <c r="G40" s="77">
        <f>E40*F40</f>
        <v>0.54802736823660758</v>
      </c>
      <c r="H40" s="77">
        <v>0.79067946611099982</v>
      </c>
      <c r="I40" s="77">
        <f>C40+H40</f>
        <v>0.79067946611099982</v>
      </c>
      <c r="J40" s="76">
        <f>分析係数表!G43</f>
        <v>0.36947234730400647</v>
      </c>
      <c r="K40" s="78">
        <f>I40*J40</f>
        <v>0.29213419830910975</v>
      </c>
      <c r="L40" s="79"/>
      <c r="M40" s="80"/>
      <c r="N40" s="81">
        <f>分析係数表!H43</f>
        <v>3.8415354614357487E-2</v>
      </c>
      <c r="O40" s="82">
        <f t="shared" si="3"/>
        <v>0.3827950274356412</v>
      </c>
      <c r="P40" s="76">
        <f>分析係数表!C43</f>
        <v>0.27699973067600325</v>
      </c>
      <c r="Q40" s="82">
        <f>O40*P40</f>
        <v>0.10603411950378588</v>
      </c>
      <c r="R40" s="83">
        <v>0.1838745627262828</v>
      </c>
      <c r="S40" s="84">
        <f>I40+R40</f>
        <v>0.97455402883728259</v>
      </c>
      <c r="T40" s="85">
        <f>分析係数表!F43</f>
        <v>0.59762152176423045</v>
      </c>
      <c r="U40" s="86">
        <f t="shared" si="6"/>
        <v>0.58241446175519851</v>
      </c>
      <c r="V40" s="87">
        <f>分析係数表!D43</f>
        <v>0.12735249971134974</v>
      </c>
      <c r="W40" s="167">
        <f t="shared" si="7"/>
        <v>0</v>
      </c>
      <c r="X40" s="76">
        <f>分析係数表!E43</f>
        <v>0.10079667474887426</v>
      </c>
      <c r="Y40" s="166">
        <f t="shared" si="8"/>
        <v>0</v>
      </c>
    </row>
    <row r="41" spans="1:25" x14ac:dyDescent="0.2">
      <c r="A41" s="6" t="s">
        <v>341</v>
      </c>
      <c r="B41" s="5" t="s">
        <v>346</v>
      </c>
      <c r="C41" s="90"/>
      <c r="D41" s="76">
        <f>投入係数表!C41</f>
        <v>1.2682308180088776E-4</v>
      </c>
      <c r="E41" s="77">
        <f>$C$5*D41</f>
        <v>1.2682308180088777E-2</v>
      </c>
      <c r="F41" s="76">
        <f>分析係数表!C44</f>
        <v>0.49584741394123377</v>
      </c>
      <c r="G41" s="77">
        <f>E41*F41</f>
        <v>6.288489713902775E-3</v>
      </c>
      <c r="H41" s="77">
        <v>9.4408252470925252E-3</v>
      </c>
      <c r="I41" s="77">
        <f>C41+H41</f>
        <v>9.4408252470925252E-3</v>
      </c>
      <c r="J41" s="76">
        <f>分析係数表!G44</f>
        <v>0.26302305721605468</v>
      </c>
      <c r="K41" s="78">
        <f>I41*J41</f>
        <v>2.4831547191327906E-3</v>
      </c>
      <c r="L41" s="79"/>
      <c r="M41" s="80"/>
      <c r="N41" s="81">
        <f>分析係数表!H44</f>
        <v>0.12140366382001748</v>
      </c>
      <c r="O41" s="82">
        <f t="shared" si="3"/>
        <v>1.2097433250141618</v>
      </c>
      <c r="P41" s="76">
        <f>分析係数表!C44</f>
        <v>0.49584741394123377</v>
      </c>
      <c r="Q41" s="82">
        <f>O41*P41</f>
        <v>0.59984809924094162</v>
      </c>
      <c r="R41" s="83">
        <v>0.61081689638470826</v>
      </c>
      <c r="S41" s="84">
        <f>I41+R41</f>
        <v>0.62025772163180082</v>
      </c>
      <c r="T41" s="85">
        <f>分析係数表!F44</f>
        <v>0.50173640762880733</v>
      </c>
      <c r="U41" s="86">
        <f t="shared" si="6"/>
        <v>0.31120588105556851</v>
      </c>
      <c r="V41" s="87">
        <f>分析係数表!D44</f>
        <v>0.16572729860518076</v>
      </c>
      <c r="W41" s="167">
        <f t="shared" si="7"/>
        <v>0</v>
      </c>
      <c r="X41" s="76">
        <f>分析係数表!E44</f>
        <v>0.11534301167093652</v>
      </c>
      <c r="Y41" s="166">
        <f t="shared" si="8"/>
        <v>0</v>
      </c>
    </row>
    <row r="42" spans="1:25" x14ac:dyDescent="0.2">
      <c r="A42" s="6" t="s">
        <v>342</v>
      </c>
      <c r="B42" s="5" t="s">
        <v>279</v>
      </c>
      <c r="C42" s="90"/>
      <c r="D42" s="76">
        <f>投入係数表!C42</f>
        <v>1.2682308180088776E-3</v>
      </c>
      <c r="E42" s="77">
        <f>$C$5*D42</f>
        <v>0.12682308180088775</v>
      </c>
      <c r="F42" s="76">
        <f>分析係数表!C45</f>
        <v>1</v>
      </c>
      <c r="G42" s="77">
        <f>E42*F42</f>
        <v>0.12682308180088775</v>
      </c>
      <c r="H42" s="77">
        <v>0.16247083920675037</v>
      </c>
      <c r="I42" s="77">
        <f>C42+H42</f>
        <v>0.16247083920675037</v>
      </c>
      <c r="J42" s="76">
        <f>分析係数表!G45</f>
        <v>0</v>
      </c>
      <c r="K42" s="78">
        <f>I42*J42</f>
        <v>0</v>
      </c>
      <c r="L42" s="79"/>
      <c r="M42" s="80"/>
      <c r="N42" s="81">
        <f>分析係数表!H45</f>
        <v>0</v>
      </c>
      <c r="O42" s="82">
        <f t="shared" si="3"/>
        <v>0</v>
      </c>
      <c r="P42" s="76">
        <f>分析係数表!C45</f>
        <v>1</v>
      </c>
      <c r="Q42" s="82">
        <f>O42*P42</f>
        <v>0</v>
      </c>
      <c r="R42" s="83">
        <v>1.1615436716103657E-2</v>
      </c>
      <c r="S42" s="84">
        <f>I42+R42</f>
        <v>0.17408627592285403</v>
      </c>
      <c r="T42" s="85">
        <f>分析係数表!F45</f>
        <v>0</v>
      </c>
      <c r="U42" s="86">
        <f t="shared" si="6"/>
        <v>0</v>
      </c>
      <c r="V42" s="87">
        <f>分析係数表!D45</f>
        <v>0</v>
      </c>
      <c r="W42" s="167">
        <f t="shared" si="7"/>
        <v>0</v>
      </c>
      <c r="X42" s="76">
        <f>分析係数表!E45</f>
        <v>0</v>
      </c>
      <c r="Y42" s="166">
        <f t="shared" si="8"/>
        <v>0</v>
      </c>
    </row>
    <row r="43" spans="1:25" x14ac:dyDescent="0.2">
      <c r="A43" s="6" t="s">
        <v>343</v>
      </c>
      <c r="B43" s="5" t="s">
        <v>280</v>
      </c>
      <c r="C43" s="90"/>
      <c r="D43" s="76">
        <f>投入係数表!C43</f>
        <v>4.0583386176284084E-3</v>
      </c>
      <c r="E43" s="77">
        <f>$C$5*D43</f>
        <v>0.40583386176284086</v>
      </c>
      <c r="F43" s="76">
        <f>分析係数表!C46</f>
        <v>1</v>
      </c>
      <c r="G43" s="77">
        <f>E43*F43</f>
        <v>0.40583386176284086</v>
      </c>
      <c r="H43" s="77">
        <v>0.52495423630851001</v>
      </c>
      <c r="I43" s="77">
        <f>C43+H43</f>
        <v>0.52495423630851001</v>
      </c>
      <c r="J43" s="76">
        <f>分析係数表!G46</f>
        <v>9.2759598041741824E-3</v>
      </c>
      <c r="K43" s="78">
        <f>I43*J43</f>
        <v>4.8694543950286943E-3</v>
      </c>
      <c r="L43" s="79"/>
      <c r="M43" s="80"/>
      <c r="N43" s="81">
        <f>分析係数表!H46</f>
        <v>9.0452357851660434E-2</v>
      </c>
      <c r="O43" s="82">
        <f t="shared" si="3"/>
        <v>0.90132482578994677</v>
      </c>
      <c r="P43" s="76">
        <f>分析係数表!C46</f>
        <v>1</v>
      </c>
      <c r="Q43" s="82">
        <f>O43*P43</f>
        <v>0.90132482578994677</v>
      </c>
      <c r="R43" s="83">
        <v>0.92578288284939858</v>
      </c>
      <c r="S43" s="84">
        <f>I43+R43</f>
        <v>1.4507371191579086</v>
      </c>
      <c r="T43" s="85">
        <f>分析係数表!F46</f>
        <v>0.31349308597440523</v>
      </c>
      <c r="U43" s="86">
        <f t="shared" si="6"/>
        <v>0.45479605642243121</v>
      </c>
      <c r="V43" s="87">
        <f>分析係数表!D46</f>
        <v>1.71777033410633E-4</v>
      </c>
      <c r="W43" s="167">
        <f t="shared" si="7"/>
        <v>0</v>
      </c>
      <c r="X43" s="76">
        <f>分析係数表!E46</f>
        <v>5.1533110023189901E-4</v>
      </c>
      <c r="Y43" s="166">
        <f t="shared" si="8"/>
        <v>0</v>
      </c>
    </row>
    <row r="44" spans="1:25" x14ac:dyDescent="0.2">
      <c r="A44" s="192">
        <v>40</v>
      </c>
      <c r="B44" s="14" t="s">
        <v>151</v>
      </c>
      <c r="C44" s="197">
        <f>SUM(C5:C43)</f>
        <v>100</v>
      </c>
      <c r="D44" s="92">
        <f>投入係数表!C44</f>
        <v>0.54508560558021557</v>
      </c>
      <c r="E44" s="91">
        <f>SUM(E5:E43)</f>
        <v>54.508560558021564</v>
      </c>
      <c r="F44" s="92">
        <f>分析係数表!C47</f>
        <v>0.37574754530031729</v>
      </c>
      <c r="G44" s="91">
        <f>SUM(G5:G43)</f>
        <v>19.872330057111331</v>
      </c>
      <c r="H44" s="91">
        <f>SUM(H5:H43)</f>
        <v>24.365882215126334</v>
      </c>
      <c r="I44" s="91">
        <f>SUM(I5:I43)</f>
        <v>124.36588221512635</v>
      </c>
      <c r="J44" s="92">
        <f>分析係数表!G47</f>
        <v>0.18377890112838052</v>
      </c>
      <c r="K44" s="93">
        <f>SUM(K5:K43)</f>
        <v>15.884116975453802</v>
      </c>
      <c r="L44" s="94">
        <f>最終需要_まとめ!$L$33</f>
        <v>0.62733333333333341</v>
      </c>
      <c r="M44" s="91">
        <f>K44*L44</f>
        <v>9.9646360492680195</v>
      </c>
      <c r="N44" s="95">
        <f>分析係数表!H47</f>
        <v>1</v>
      </c>
      <c r="O44" s="96">
        <f>SUM(O5:O43)</f>
        <v>9.9646360492680195</v>
      </c>
      <c r="P44" s="92">
        <f>分析係数表!C47</f>
        <v>0.37574754530031729</v>
      </c>
      <c r="Q44" s="96">
        <f>SUM(Q5:Q43)</f>
        <v>4.2792621662609154</v>
      </c>
      <c r="R44" s="91">
        <f>SUM(R5:R43)</f>
        <v>5.0919619656811017</v>
      </c>
      <c r="S44" s="97">
        <f>SUM(S5:S43)</f>
        <v>129.45784418080743</v>
      </c>
      <c r="T44" s="98">
        <f>分析係数表!F47</f>
        <v>0.42462652784065186</v>
      </c>
      <c r="U44" s="99">
        <f>SUM(U5:U43)</f>
        <v>59.244558849165202</v>
      </c>
      <c r="V44" s="100">
        <f>分析係数表!D47</f>
        <v>4.7224737186258234E-2</v>
      </c>
      <c r="W44" s="164">
        <f>SUM(W5:W43)</f>
        <v>8</v>
      </c>
      <c r="X44" s="92">
        <f>分析係数表!E47</f>
        <v>3.9558288483141357E-2</v>
      </c>
      <c r="Y44" s="165">
        <f>SUM(Y5:Y43)</f>
        <v>7</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46"/>
  <sheetViews>
    <sheetView showGridLines="0" workbookViewId="0">
      <pane xSplit="2" ySplit="4" topLeftCell="C11" activePane="bottomRight" state="frozen"/>
      <selection activeCell="A19" sqref="A19"/>
      <selection pane="topRight" activeCell="A19" sqref="A19"/>
      <selection pane="bottomLeft" activeCell="A19" sqref="A19"/>
      <selection pane="bottomRight" activeCell="K46" sqref="K46"/>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2015年赤穂市産業連関表</v>
      </c>
      <c r="H1" s="401"/>
      <c r="I1" s="401"/>
    </row>
    <row r="2" spans="1:25" x14ac:dyDescent="0.2">
      <c r="B2" s="3" t="s">
        <v>266</v>
      </c>
      <c r="S2" s="3" t="s">
        <v>153</v>
      </c>
      <c r="U2" s="64" t="s">
        <v>210</v>
      </c>
      <c r="W2" s="3" t="s">
        <v>130</v>
      </c>
      <c r="Y2" s="3" t="s">
        <v>154</v>
      </c>
    </row>
    <row r="3" spans="1:25" ht="44" x14ac:dyDescent="0.2">
      <c r="B3" s="65"/>
      <c r="C3" s="66" t="s">
        <v>228</v>
      </c>
      <c r="D3" s="66" t="s">
        <v>308</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投入係数表!D5</f>
        <v>0</v>
      </c>
      <c r="E5" s="77">
        <f t="shared" ref="E5:E38" si="0">$C$6*D5</f>
        <v>0</v>
      </c>
      <c r="F5" s="76">
        <f>分析係数表!C8</f>
        <v>1</v>
      </c>
      <c r="G5" s="77">
        <f t="shared" ref="G5:G38" si="1">E5*F5</f>
        <v>0</v>
      </c>
      <c r="H5" s="77">
        <f t="array" ref="H5:H43">MMULT(逆行列係数!C5:AO43,'2'!G5:G43)</f>
        <v>0</v>
      </c>
      <c r="I5" s="77">
        <f t="shared" ref="I5:I38" si="2">C5+H5</f>
        <v>0</v>
      </c>
      <c r="J5" s="76">
        <f>分析係数表!G8</f>
        <v>0.11972098922003804</v>
      </c>
      <c r="K5" s="78">
        <f t="shared" ref="K5:K38" si="3">I5*J5</f>
        <v>0</v>
      </c>
      <c r="L5" s="79" t="s">
        <v>182</v>
      </c>
      <c r="M5" s="80" t="s">
        <v>182</v>
      </c>
      <c r="N5" s="81">
        <f>分析係数表!H8</f>
        <v>1.236323115495826E-2</v>
      </c>
      <c r="O5" s="82">
        <f t="shared" ref="O5:O43" si="4">$M$44*N5</f>
        <v>0.22337728163566692</v>
      </c>
      <c r="P5" s="76">
        <f>分析係数表!C8</f>
        <v>1</v>
      </c>
      <c r="Q5" s="82">
        <f t="shared" ref="Q5:Q38" si="5">O5*P5</f>
        <v>0.22337728163566692</v>
      </c>
      <c r="R5" s="83">
        <f t="array" ref="R5:R43">MMULT(逆行列係数!C5:AO43,'2'!Q5:Q43)</f>
        <v>0.2986495798065793</v>
      </c>
      <c r="S5" s="84">
        <f t="shared" ref="S5:S38" si="6">I5+R5</f>
        <v>0.2986495798065793</v>
      </c>
      <c r="T5" s="85">
        <f>分析係数表!F8</f>
        <v>0.45136334812935952</v>
      </c>
      <c r="U5" s="86">
        <f t="shared" ref="U5:U43" si="7">S5*T5</f>
        <v>0.134799474258924</v>
      </c>
      <c r="V5" s="87">
        <f>分析係数表!D8</f>
        <v>6.2777425491439443E-2</v>
      </c>
      <c r="W5" s="167">
        <f t="shared" ref="W5:W43" si="8">ROUND(S5*V5,0)</f>
        <v>0</v>
      </c>
      <c r="X5" s="76">
        <f>分析係数表!E8</f>
        <v>5.7324032974001266E-2</v>
      </c>
      <c r="Y5" s="166">
        <f t="shared" ref="Y5:Y43" si="9">ROUND(S5*X5,0)</f>
        <v>0</v>
      </c>
    </row>
    <row r="6" spans="1:25" x14ac:dyDescent="0.2">
      <c r="A6" s="6" t="s">
        <v>220</v>
      </c>
      <c r="B6" s="5" t="s">
        <v>266</v>
      </c>
      <c r="C6" s="75">
        <f>最終需要_まとめ!$C$7</f>
        <v>100</v>
      </c>
      <c r="D6" s="76">
        <f>投入係数表!D6</f>
        <v>0.2857142857142857</v>
      </c>
      <c r="E6" s="77">
        <f t="shared" si="0"/>
        <v>28.571428571428569</v>
      </c>
      <c r="F6" s="76">
        <f>分析係数表!C9</f>
        <v>2.7906976744186074E-2</v>
      </c>
      <c r="G6" s="77">
        <f t="shared" si="1"/>
        <v>0.79734219269103057</v>
      </c>
      <c r="H6" s="77">
        <v>0.80375083724045626</v>
      </c>
      <c r="I6" s="77">
        <f t="shared" si="2"/>
        <v>100.80375083724046</v>
      </c>
      <c r="J6" s="76">
        <f>分析係数表!G9</f>
        <v>0.2857142857142857</v>
      </c>
      <c r="K6" s="78">
        <f t="shared" si="3"/>
        <v>28.801071667782985</v>
      </c>
      <c r="L6" s="79"/>
      <c r="M6" s="80"/>
      <c r="N6" s="81">
        <f>分析係数表!H9</f>
        <v>6.5322433452770924E-4</v>
      </c>
      <c r="O6" s="82">
        <f t="shared" si="4"/>
        <v>1.1802373854875953E-2</v>
      </c>
      <c r="P6" s="76">
        <f>分析係数表!C9</f>
        <v>2.7906976744186074E-2</v>
      </c>
      <c r="Q6" s="82">
        <f t="shared" si="5"/>
        <v>3.2936857269421293E-4</v>
      </c>
      <c r="R6" s="83">
        <v>3.9098280524392439E-4</v>
      </c>
      <c r="S6" s="84">
        <f t="shared" si="6"/>
        <v>100.8041418200457</v>
      </c>
      <c r="T6" s="85">
        <f>分析係数表!F9</f>
        <v>0.7142857142857143</v>
      </c>
      <c r="U6" s="86">
        <f t="shared" si="7"/>
        <v>72.002958442889792</v>
      </c>
      <c r="V6" s="87">
        <f>分析係数表!D9</f>
        <v>0</v>
      </c>
      <c r="W6" s="167">
        <f t="shared" si="8"/>
        <v>0</v>
      </c>
      <c r="X6" s="76">
        <f>分析係数表!E9</f>
        <v>0</v>
      </c>
      <c r="Y6" s="166">
        <f t="shared" si="9"/>
        <v>0</v>
      </c>
    </row>
    <row r="7" spans="1:25" x14ac:dyDescent="0.2">
      <c r="A7" s="6" t="s">
        <v>221</v>
      </c>
      <c r="B7" s="5" t="s">
        <v>267</v>
      </c>
      <c r="C7" s="90"/>
      <c r="D7" s="76">
        <f>投入係数表!D7</f>
        <v>0</v>
      </c>
      <c r="E7" s="77">
        <f t="shared" si="0"/>
        <v>0</v>
      </c>
      <c r="F7" s="76">
        <f>分析係数表!C10</f>
        <v>1</v>
      </c>
      <c r="G7" s="77">
        <f t="shared" si="1"/>
        <v>0</v>
      </c>
      <c r="H7" s="77">
        <v>0</v>
      </c>
      <c r="I7" s="77">
        <f t="shared" si="2"/>
        <v>0</v>
      </c>
      <c r="J7" s="76">
        <f>分析係数表!G10</f>
        <v>0.17979610750695088</v>
      </c>
      <c r="K7" s="78">
        <f t="shared" si="3"/>
        <v>0</v>
      </c>
      <c r="L7" s="79"/>
      <c r="M7" s="80"/>
      <c r="N7" s="81">
        <f>分析係数表!H10</f>
        <v>1.2488112277735618E-3</v>
      </c>
      <c r="O7" s="82">
        <f t="shared" si="4"/>
        <v>2.2563361781380499E-2</v>
      </c>
      <c r="P7" s="76">
        <f>分析係数表!C10</f>
        <v>1</v>
      </c>
      <c r="Q7" s="82">
        <f t="shared" si="5"/>
        <v>2.2563361781380499E-2</v>
      </c>
      <c r="R7" s="83">
        <v>3.2903772057569142E-2</v>
      </c>
      <c r="S7" s="84">
        <f t="shared" si="6"/>
        <v>3.2903772057569142E-2</v>
      </c>
      <c r="T7" s="85">
        <f>分析係数表!F10</f>
        <v>0.51899907321594063</v>
      </c>
      <c r="U7" s="86">
        <f t="shared" si="7"/>
        <v>1.7077027203186948E-2</v>
      </c>
      <c r="V7" s="87">
        <f>分析係数表!D10</f>
        <v>9.8239110287303061E-2</v>
      </c>
      <c r="W7" s="167">
        <f t="shared" si="8"/>
        <v>0</v>
      </c>
      <c r="X7" s="76">
        <f>分析係数表!E10</f>
        <v>2.9657089898053754E-2</v>
      </c>
      <c r="Y7" s="166">
        <f t="shared" si="9"/>
        <v>0</v>
      </c>
    </row>
    <row r="8" spans="1:25" x14ac:dyDescent="0.2">
      <c r="A8" s="6" t="s">
        <v>222</v>
      </c>
      <c r="B8" s="5" t="s">
        <v>27</v>
      </c>
      <c r="C8" s="90"/>
      <c r="D8" s="76">
        <f>投入係数表!D8</f>
        <v>0</v>
      </c>
      <c r="E8" s="77">
        <f t="shared" si="0"/>
        <v>0</v>
      </c>
      <c r="F8" s="76">
        <f>分析係数表!C11</f>
        <v>4.7758906908440535E-3</v>
      </c>
      <c r="G8" s="77">
        <f t="shared" si="1"/>
        <v>0</v>
      </c>
      <c r="H8" s="77">
        <v>0</v>
      </c>
      <c r="I8" s="77">
        <f t="shared" si="2"/>
        <v>0</v>
      </c>
      <c r="J8" s="76">
        <f>分析係数表!G11</f>
        <v>0.34306569343065696</v>
      </c>
      <c r="K8" s="78">
        <f t="shared" si="3"/>
        <v>0</v>
      </c>
      <c r="L8" s="79"/>
      <c r="M8" s="80"/>
      <c r="N8" s="81">
        <f>分析係数表!H11</f>
        <v>-1.9212480427285565E-5</v>
      </c>
      <c r="O8" s="82">
        <f t="shared" si="4"/>
        <v>-3.4712864279046922E-4</v>
      </c>
      <c r="P8" s="76">
        <f>分析係数表!C11</f>
        <v>4.7758906908440535E-3</v>
      </c>
      <c r="Q8" s="82">
        <f t="shared" si="5"/>
        <v>-1.6578484536283328E-6</v>
      </c>
      <c r="R8" s="83">
        <v>1.0110112857353892E-3</v>
      </c>
      <c r="S8" s="84">
        <f t="shared" si="6"/>
        <v>1.0110112857353892E-3</v>
      </c>
      <c r="T8" s="85">
        <f>分析係数表!F11</f>
        <v>0.56569343065693434</v>
      </c>
      <c r="U8" s="86">
        <f t="shared" si="7"/>
        <v>5.719224426605304E-4</v>
      </c>
      <c r="V8" s="87">
        <f>分析係数表!D11</f>
        <v>8.0291970802919707E-2</v>
      </c>
      <c r="W8" s="167">
        <f t="shared" si="8"/>
        <v>0</v>
      </c>
      <c r="X8" s="76">
        <f>分析係数表!E11</f>
        <v>6.9343065693430656E-2</v>
      </c>
      <c r="Y8" s="166">
        <f t="shared" si="9"/>
        <v>0</v>
      </c>
    </row>
    <row r="9" spans="1:25" x14ac:dyDescent="0.2">
      <c r="A9" s="6" t="s">
        <v>223</v>
      </c>
      <c r="B9" s="5" t="s">
        <v>191</v>
      </c>
      <c r="C9" s="90"/>
      <c r="D9" s="76">
        <f>投入係数表!D9</f>
        <v>0</v>
      </c>
      <c r="E9" s="77">
        <f t="shared" si="0"/>
        <v>0</v>
      </c>
      <c r="F9" s="76">
        <f>分析係数表!C12</f>
        <v>2.7665742374590407E-2</v>
      </c>
      <c r="G9" s="77">
        <f t="shared" si="1"/>
        <v>0</v>
      </c>
      <c r="H9" s="77">
        <v>0</v>
      </c>
      <c r="I9" s="77">
        <f t="shared" si="2"/>
        <v>0</v>
      </c>
      <c r="J9" s="76">
        <f>分析係数表!G12</f>
        <v>0.13175675675675674</v>
      </c>
      <c r="K9" s="78">
        <f t="shared" si="3"/>
        <v>0</v>
      </c>
      <c r="L9" s="79"/>
      <c r="M9" s="80"/>
      <c r="N9" s="81">
        <f>分析係数表!H12</f>
        <v>9.8185381223642884E-2</v>
      </c>
      <c r="O9" s="82">
        <f t="shared" si="4"/>
        <v>1.7740009289806931</v>
      </c>
      <c r="P9" s="76">
        <f>分析係数表!C12</f>
        <v>2.7665742374590407E-2</v>
      </c>
      <c r="Q9" s="82">
        <f t="shared" si="5"/>
        <v>4.9079052673463908E-2</v>
      </c>
      <c r="R9" s="83">
        <v>5.512979724075652E-2</v>
      </c>
      <c r="S9" s="84">
        <f t="shared" si="6"/>
        <v>5.512979724075652E-2</v>
      </c>
      <c r="T9" s="85">
        <f>分析係数表!F12</f>
        <v>0.37027027027027026</v>
      </c>
      <c r="U9" s="86">
        <f t="shared" si="7"/>
        <v>2.0412924924280117E-2</v>
      </c>
      <c r="V9" s="87">
        <f>分析係数表!D12</f>
        <v>5.1576576576576577E-2</v>
      </c>
      <c r="W9" s="167">
        <f t="shared" si="8"/>
        <v>0</v>
      </c>
      <c r="X9" s="76">
        <f>分析係数表!E12</f>
        <v>4.954954954954955E-2</v>
      </c>
      <c r="Y9" s="166">
        <f t="shared" si="9"/>
        <v>0</v>
      </c>
    </row>
    <row r="10" spans="1:25" x14ac:dyDescent="0.2">
      <c r="A10" s="6" t="s">
        <v>224</v>
      </c>
      <c r="B10" s="5" t="s">
        <v>28</v>
      </c>
      <c r="C10" s="90"/>
      <c r="D10" s="76">
        <f>投入係数表!D10</f>
        <v>0</v>
      </c>
      <c r="E10" s="77">
        <f t="shared" si="0"/>
        <v>0</v>
      </c>
      <c r="F10" s="76">
        <f>分析係数表!C13</f>
        <v>0</v>
      </c>
      <c r="G10" s="77">
        <f t="shared" si="1"/>
        <v>0</v>
      </c>
      <c r="H10" s="77">
        <v>0</v>
      </c>
      <c r="I10" s="77">
        <f t="shared" si="2"/>
        <v>0</v>
      </c>
      <c r="J10" s="76">
        <f>分析係数表!G13</f>
        <v>0.24516960068699012</v>
      </c>
      <c r="K10" s="78">
        <f t="shared" si="3"/>
        <v>0</v>
      </c>
      <c r="L10" s="79"/>
      <c r="M10" s="80"/>
      <c r="N10" s="81">
        <f>分析係数表!H13</f>
        <v>1.522589073862381E-2</v>
      </c>
      <c r="O10" s="82">
        <f t="shared" si="4"/>
        <v>0.27509944941144687</v>
      </c>
      <c r="P10" s="76">
        <f>分析係数表!C13</f>
        <v>0</v>
      </c>
      <c r="Q10" s="82">
        <f t="shared" si="5"/>
        <v>0</v>
      </c>
      <c r="R10" s="83">
        <v>0</v>
      </c>
      <c r="S10" s="84">
        <f t="shared" si="6"/>
        <v>0</v>
      </c>
      <c r="T10" s="85">
        <f>分析係数表!F13</f>
        <v>0.38299699441820523</v>
      </c>
      <c r="U10" s="86">
        <f t="shared" si="7"/>
        <v>0</v>
      </c>
      <c r="V10" s="87">
        <f>分析係数表!D13</f>
        <v>0.13954486904250751</v>
      </c>
      <c r="W10" s="167">
        <f t="shared" si="8"/>
        <v>0</v>
      </c>
      <c r="X10" s="76">
        <f>分析係数表!E13</f>
        <v>0.1348218119364534</v>
      </c>
      <c r="Y10" s="166">
        <f t="shared" si="9"/>
        <v>0</v>
      </c>
    </row>
    <row r="11" spans="1:25" x14ac:dyDescent="0.2">
      <c r="A11" s="6" t="s">
        <v>225</v>
      </c>
      <c r="B11" s="5" t="s">
        <v>268</v>
      </c>
      <c r="C11" s="90"/>
      <c r="D11" s="76">
        <f>投入係数表!D11</f>
        <v>0</v>
      </c>
      <c r="E11" s="77">
        <f t="shared" si="0"/>
        <v>0</v>
      </c>
      <c r="F11" s="76">
        <f>分析係数表!C14</f>
        <v>8.758537565287261E-2</v>
      </c>
      <c r="G11" s="77">
        <f t="shared" si="1"/>
        <v>0</v>
      </c>
      <c r="H11" s="77">
        <v>0</v>
      </c>
      <c r="I11" s="77">
        <f t="shared" si="2"/>
        <v>0</v>
      </c>
      <c r="J11" s="76">
        <f>分析係数表!G14</f>
        <v>0.1675092686215032</v>
      </c>
      <c r="K11" s="78">
        <f t="shared" si="3"/>
        <v>0</v>
      </c>
      <c r="L11" s="79"/>
      <c r="M11" s="80"/>
      <c r="N11" s="81">
        <f>分析係数表!H14</f>
        <v>1.2392049875599189E-3</v>
      </c>
      <c r="O11" s="82">
        <f t="shared" si="4"/>
        <v>2.2389797459985261E-2</v>
      </c>
      <c r="P11" s="76">
        <f>分析係数表!C14</f>
        <v>8.758537565287261E-2</v>
      </c>
      <c r="Q11" s="82">
        <f t="shared" si="5"/>
        <v>1.9610188213245419E-3</v>
      </c>
      <c r="R11" s="83">
        <v>2.3249241066539379E-2</v>
      </c>
      <c r="S11" s="84">
        <f t="shared" si="6"/>
        <v>2.3249241066539379E-2</v>
      </c>
      <c r="T11" s="85">
        <f>分析係数表!F14</f>
        <v>0.31985170205594876</v>
      </c>
      <c r="U11" s="86">
        <f t="shared" si="7"/>
        <v>7.4363093266416819E-3</v>
      </c>
      <c r="V11" s="87">
        <f>分析係数表!D14</f>
        <v>3.3704078193461412E-2</v>
      </c>
      <c r="W11" s="167">
        <f t="shared" si="8"/>
        <v>0</v>
      </c>
      <c r="X11" s="76">
        <f>分析係数表!E14</f>
        <v>2.8985507246376812E-2</v>
      </c>
      <c r="Y11" s="166">
        <f t="shared" si="9"/>
        <v>0</v>
      </c>
    </row>
    <row r="12" spans="1:25" x14ac:dyDescent="0.2">
      <c r="A12" s="6" t="s">
        <v>226</v>
      </c>
      <c r="B12" s="5" t="s">
        <v>29</v>
      </c>
      <c r="C12" s="90"/>
      <c r="D12" s="76">
        <f>投入係数表!D12</f>
        <v>0</v>
      </c>
      <c r="E12" s="77">
        <f t="shared" si="0"/>
        <v>0</v>
      </c>
      <c r="F12" s="76">
        <f>分析係数表!C15</f>
        <v>0</v>
      </c>
      <c r="G12" s="77">
        <f t="shared" si="1"/>
        <v>0</v>
      </c>
      <c r="H12" s="77">
        <v>0</v>
      </c>
      <c r="I12" s="77">
        <f t="shared" si="2"/>
        <v>0</v>
      </c>
      <c r="J12" s="76">
        <f>分析係数表!G15</f>
        <v>9.5604813172894237E-2</v>
      </c>
      <c r="K12" s="78">
        <f t="shared" si="3"/>
        <v>0</v>
      </c>
      <c r="L12" s="79"/>
      <c r="M12" s="80"/>
      <c r="N12" s="81">
        <f>分析係数表!H15</f>
        <v>9.0490782812515016E-3</v>
      </c>
      <c r="O12" s="82">
        <f t="shared" si="4"/>
        <v>0.163497590754311</v>
      </c>
      <c r="P12" s="76">
        <f>分析係数表!C15</f>
        <v>0</v>
      </c>
      <c r="Q12" s="82">
        <f t="shared" si="5"/>
        <v>0</v>
      </c>
      <c r="R12" s="83">
        <v>0</v>
      </c>
      <c r="S12" s="84">
        <f t="shared" si="6"/>
        <v>0</v>
      </c>
      <c r="T12" s="85">
        <f>分析係数表!F15</f>
        <v>0.30347055098163395</v>
      </c>
      <c r="U12" s="86">
        <f t="shared" si="7"/>
        <v>0</v>
      </c>
      <c r="V12" s="87">
        <f>分析係数表!D15</f>
        <v>2.4585180493983533E-2</v>
      </c>
      <c r="W12" s="167">
        <f t="shared" si="8"/>
        <v>0</v>
      </c>
      <c r="X12" s="76">
        <f>分析係数表!E15</f>
        <v>2.2317922735908803E-2</v>
      </c>
      <c r="Y12" s="166">
        <f t="shared" si="9"/>
        <v>0</v>
      </c>
    </row>
    <row r="13" spans="1:25" x14ac:dyDescent="0.2">
      <c r="A13" s="6" t="s">
        <v>227</v>
      </c>
      <c r="B13" s="5" t="s">
        <v>30</v>
      </c>
      <c r="C13" s="90"/>
      <c r="D13" s="76">
        <f>投入係数表!D13</f>
        <v>0</v>
      </c>
      <c r="E13" s="77">
        <f t="shared" si="0"/>
        <v>0</v>
      </c>
      <c r="F13" s="76">
        <f>分析係数表!C16</f>
        <v>0.11006875655518</v>
      </c>
      <c r="G13" s="77">
        <f t="shared" si="1"/>
        <v>0</v>
      </c>
      <c r="H13" s="77">
        <v>0</v>
      </c>
      <c r="I13" s="77">
        <f t="shared" si="2"/>
        <v>0</v>
      </c>
      <c r="J13" s="76">
        <f>分析係数表!G16</f>
        <v>3.3349328214971212E-2</v>
      </c>
      <c r="K13" s="78">
        <f t="shared" si="3"/>
        <v>0</v>
      </c>
      <c r="L13" s="79"/>
      <c r="M13" s="80"/>
      <c r="N13" s="81">
        <f>分析係数表!H16</f>
        <v>1.7877213037589219E-2</v>
      </c>
      <c r="O13" s="82">
        <f t="shared" si="4"/>
        <v>0.32300320211653161</v>
      </c>
      <c r="P13" s="76">
        <f>分析係数表!C16</f>
        <v>0.11006875655518</v>
      </c>
      <c r="Q13" s="82">
        <f t="shared" si="5"/>
        <v>3.5552560820308117E-2</v>
      </c>
      <c r="R13" s="83">
        <v>4.6207293329062413E-2</v>
      </c>
      <c r="S13" s="84">
        <f t="shared" si="6"/>
        <v>4.6207293329062413E-2</v>
      </c>
      <c r="T13" s="85">
        <f>分析係数表!F16</f>
        <v>0.28862763915547024</v>
      </c>
      <c r="U13" s="86">
        <f t="shared" si="7"/>
        <v>1.3336701985331594E-2</v>
      </c>
      <c r="V13" s="87">
        <f>分析係数表!D16</f>
        <v>1.6314779270633396E-2</v>
      </c>
      <c r="W13" s="167">
        <f t="shared" si="8"/>
        <v>0</v>
      </c>
      <c r="X13" s="76">
        <f>分析係数表!E16</f>
        <v>1.6554702495201537E-2</v>
      </c>
      <c r="Y13" s="166">
        <f t="shared" si="9"/>
        <v>0</v>
      </c>
    </row>
    <row r="14" spans="1:25" x14ac:dyDescent="0.2">
      <c r="A14" s="6" t="s">
        <v>2</v>
      </c>
      <c r="B14" s="5" t="s">
        <v>365</v>
      </c>
      <c r="C14" s="90"/>
      <c r="D14" s="76">
        <f>投入係数表!D14</f>
        <v>0</v>
      </c>
      <c r="E14" s="77">
        <f t="shared" si="0"/>
        <v>0</v>
      </c>
      <c r="F14" s="76">
        <f>分析係数表!C17</f>
        <v>0.13914449142004481</v>
      </c>
      <c r="G14" s="77">
        <f t="shared" si="1"/>
        <v>0</v>
      </c>
      <c r="H14" s="77">
        <v>0</v>
      </c>
      <c r="I14" s="77">
        <f t="shared" si="2"/>
        <v>0</v>
      </c>
      <c r="J14" s="76">
        <f>分析係数表!G17</f>
        <v>0.21214924452667283</v>
      </c>
      <c r="K14" s="78">
        <f t="shared" si="3"/>
        <v>0</v>
      </c>
      <c r="L14" s="79"/>
      <c r="M14" s="80"/>
      <c r="N14" s="81">
        <f>分析係数表!H17</f>
        <v>3.1124218292202617E-3</v>
      </c>
      <c r="O14" s="82">
        <f t="shared" si="4"/>
        <v>5.6234840132056013E-2</v>
      </c>
      <c r="P14" s="76">
        <f>分析係数表!C17</f>
        <v>0.13914449142004481</v>
      </c>
      <c r="Q14" s="82">
        <f t="shared" si="5"/>
        <v>7.8247682302624594E-3</v>
      </c>
      <c r="R14" s="83">
        <v>2.0789698638133146E-2</v>
      </c>
      <c r="S14" s="84">
        <f t="shared" si="6"/>
        <v>2.0789698638133146E-2</v>
      </c>
      <c r="T14" s="85">
        <f>分析係数表!F17</f>
        <v>0.32223250077089116</v>
      </c>
      <c r="U14" s="86">
        <f t="shared" si="7"/>
        <v>6.6991165824388339E-3</v>
      </c>
      <c r="V14" s="87">
        <f>分析係数表!D17</f>
        <v>3.12981806968856E-2</v>
      </c>
      <c r="W14" s="167">
        <f t="shared" si="8"/>
        <v>0</v>
      </c>
      <c r="X14" s="76">
        <f>分析係数表!E17</f>
        <v>2.8677150786308975E-2</v>
      </c>
      <c r="Y14" s="166">
        <f t="shared" si="9"/>
        <v>0</v>
      </c>
    </row>
    <row r="15" spans="1:25" x14ac:dyDescent="0.2">
      <c r="A15" s="6" t="s">
        <v>3</v>
      </c>
      <c r="B15" s="5" t="s">
        <v>31</v>
      </c>
      <c r="C15" s="90"/>
      <c r="D15" s="76">
        <f>投入係数表!D15</f>
        <v>0</v>
      </c>
      <c r="E15" s="77">
        <f t="shared" si="0"/>
        <v>0</v>
      </c>
      <c r="F15" s="76">
        <f>分析係数表!C18</f>
        <v>1</v>
      </c>
      <c r="G15" s="77">
        <f t="shared" si="1"/>
        <v>0</v>
      </c>
      <c r="H15" s="77">
        <v>0</v>
      </c>
      <c r="I15" s="77">
        <f t="shared" si="2"/>
        <v>0</v>
      </c>
      <c r="J15" s="76">
        <f>分析係数表!G18</f>
        <v>0.2156836946153087</v>
      </c>
      <c r="K15" s="78">
        <f t="shared" si="3"/>
        <v>0</v>
      </c>
      <c r="L15" s="79"/>
      <c r="M15" s="80"/>
      <c r="N15" s="81">
        <f>分析係数表!H18</f>
        <v>4.8031201068213914E-4</v>
      </c>
      <c r="O15" s="82">
        <f t="shared" si="4"/>
        <v>8.6782160697617301E-3</v>
      </c>
      <c r="P15" s="76">
        <f>分析係数表!C18</f>
        <v>1</v>
      </c>
      <c r="Q15" s="82">
        <f t="shared" si="5"/>
        <v>8.6782160697617301E-3</v>
      </c>
      <c r="R15" s="83">
        <v>3.3576347657987948E-2</v>
      </c>
      <c r="S15" s="84">
        <f t="shared" si="6"/>
        <v>3.3576347657987948E-2</v>
      </c>
      <c r="T15" s="85">
        <f>分析係数表!F18</f>
        <v>0.45886648465511004</v>
      </c>
      <c r="U15" s="86">
        <f t="shared" si="7"/>
        <v>1.5407060617378766E-2</v>
      </c>
      <c r="V15" s="87">
        <f>分析係数表!D18</f>
        <v>2.7301733495608698E-2</v>
      </c>
      <c r="W15" s="167">
        <f t="shared" si="8"/>
        <v>0</v>
      </c>
      <c r="X15" s="76">
        <f>分析係数表!E18</f>
        <v>2.9308246439261866E-2</v>
      </c>
      <c r="Y15" s="166">
        <f t="shared" si="9"/>
        <v>0</v>
      </c>
    </row>
    <row r="16" spans="1:25" x14ac:dyDescent="0.2">
      <c r="A16" s="6" t="s">
        <v>4</v>
      </c>
      <c r="B16" s="5" t="s">
        <v>32</v>
      </c>
      <c r="C16" s="90"/>
      <c r="D16" s="76">
        <f>投入係数表!D16</f>
        <v>0</v>
      </c>
      <c r="E16" s="77">
        <f t="shared" si="0"/>
        <v>0</v>
      </c>
      <c r="F16" s="76">
        <f>分析係数表!C19</f>
        <v>0.27592808390211421</v>
      </c>
      <c r="G16" s="77">
        <f t="shared" si="1"/>
        <v>0</v>
      </c>
      <c r="H16" s="77">
        <v>0</v>
      </c>
      <c r="I16" s="77">
        <f t="shared" si="2"/>
        <v>0</v>
      </c>
      <c r="J16" s="76">
        <f>分析係数表!G19</f>
        <v>5.7631973809848587E-2</v>
      </c>
      <c r="K16" s="78">
        <f t="shared" si="3"/>
        <v>0</v>
      </c>
      <c r="L16" s="79"/>
      <c r="M16" s="80"/>
      <c r="N16" s="81">
        <f>分析係数表!H19</f>
        <v>-1.2488112277735618E-4</v>
      </c>
      <c r="O16" s="82">
        <f t="shared" si="4"/>
        <v>-2.2563361781380502E-3</v>
      </c>
      <c r="P16" s="76">
        <f>分析係数表!C19</f>
        <v>0.27592808390211421</v>
      </c>
      <c r="Q16" s="82">
        <f t="shared" si="5"/>
        <v>-6.2258651827265163E-4</v>
      </c>
      <c r="R16" s="83">
        <v>6.5410846313520565E-3</v>
      </c>
      <c r="S16" s="84">
        <f t="shared" si="6"/>
        <v>6.5410846313520565E-3</v>
      </c>
      <c r="T16" s="85">
        <f>分析係数表!F19</f>
        <v>0.23987177738371299</v>
      </c>
      <c r="U16" s="86">
        <f t="shared" si="7"/>
        <v>1.5690215965397068E-3</v>
      </c>
      <c r="V16" s="87">
        <f>分析係数表!D19</f>
        <v>7.502387123175556E-4</v>
      </c>
      <c r="W16" s="167">
        <f t="shared" si="8"/>
        <v>0</v>
      </c>
      <c r="X16" s="76">
        <f>分析係数表!E19</f>
        <v>8.1844223161915155E-4</v>
      </c>
      <c r="Y16" s="166">
        <f t="shared" si="9"/>
        <v>0</v>
      </c>
    </row>
    <row r="17" spans="1:25" x14ac:dyDescent="0.2">
      <c r="A17" s="6" t="s">
        <v>5</v>
      </c>
      <c r="B17" s="5" t="s">
        <v>33</v>
      </c>
      <c r="C17" s="90"/>
      <c r="D17" s="76">
        <f>投入係数表!D17</f>
        <v>0</v>
      </c>
      <c r="E17" s="77">
        <f t="shared" si="0"/>
        <v>0</v>
      </c>
      <c r="F17" s="76">
        <f>分析係数表!C20</f>
        <v>2.5484643868438295E-2</v>
      </c>
      <c r="G17" s="77">
        <f t="shared" si="1"/>
        <v>0</v>
      </c>
      <c r="H17" s="77">
        <v>0</v>
      </c>
      <c r="I17" s="77">
        <f t="shared" si="2"/>
        <v>0</v>
      </c>
      <c r="J17" s="76">
        <f>分析係数表!G20</f>
        <v>9.947643979057591E-2</v>
      </c>
      <c r="K17" s="78">
        <f t="shared" si="3"/>
        <v>0</v>
      </c>
      <c r="L17" s="79"/>
      <c r="M17" s="80"/>
      <c r="N17" s="81">
        <f>分析係数表!H20</f>
        <v>5.9558689324585256E-4</v>
      </c>
      <c r="O17" s="82">
        <f t="shared" si="4"/>
        <v>1.0760987926504546E-2</v>
      </c>
      <c r="P17" s="76">
        <f>分析係数表!C20</f>
        <v>2.5484643868438295E-2</v>
      </c>
      <c r="Q17" s="82">
        <f t="shared" si="5"/>
        <v>2.7423994497953263E-4</v>
      </c>
      <c r="R17" s="83">
        <v>1.1201106176247726E-3</v>
      </c>
      <c r="S17" s="84">
        <f t="shared" si="6"/>
        <v>1.1201106176247726E-3</v>
      </c>
      <c r="T17" s="85">
        <f>分析係数表!F20</f>
        <v>0.22338568935427575</v>
      </c>
      <c r="U17" s="86">
        <f t="shared" si="7"/>
        <v>2.5021668247115342E-4</v>
      </c>
      <c r="V17" s="87">
        <f>分析係数表!D20</f>
        <v>0.15532286212914484</v>
      </c>
      <c r="W17" s="167">
        <f t="shared" si="8"/>
        <v>0</v>
      </c>
      <c r="X17" s="76">
        <f>分析係数表!E20</f>
        <v>0.17102966841186737</v>
      </c>
      <c r="Y17" s="166">
        <f t="shared" si="9"/>
        <v>0</v>
      </c>
    </row>
    <row r="18" spans="1:25" x14ac:dyDescent="0.2">
      <c r="A18" s="6" t="s">
        <v>6</v>
      </c>
      <c r="B18" s="5" t="s">
        <v>34</v>
      </c>
      <c r="C18" s="90"/>
      <c r="D18" s="76">
        <f>投入係数表!D18</f>
        <v>0</v>
      </c>
      <c r="E18" s="77">
        <f t="shared" si="0"/>
        <v>0</v>
      </c>
      <c r="F18" s="76">
        <f>分析係数表!C21</f>
        <v>0.22087867795243854</v>
      </c>
      <c r="G18" s="77">
        <f t="shared" si="1"/>
        <v>0</v>
      </c>
      <c r="H18" s="77">
        <v>0</v>
      </c>
      <c r="I18" s="77">
        <f t="shared" si="2"/>
        <v>0</v>
      </c>
      <c r="J18" s="76">
        <f>分析係数表!G21</f>
        <v>0.28511270745603173</v>
      </c>
      <c r="K18" s="78">
        <f t="shared" si="3"/>
        <v>0</v>
      </c>
      <c r="L18" s="79"/>
      <c r="M18" s="80"/>
      <c r="N18" s="81">
        <f>分析係数表!H21</f>
        <v>9.8944274200520651E-4</v>
      </c>
      <c r="O18" s="82">
        <f t="shared" si="4"/>
        <v>1.7877125103709163E-2</v>
      </c>
      <c r="P18" s="76">
        <f>分析係数表!C21</f>
        <v>0.22087867795243854</v>
      </c>
      <c r="Q18" s="82">
        <f t="shared" si="5"/>
        <v>3.9486757584976306E-3</v>
      </c>
      <c r="R18" s="83">
        <v>1.1992402179335466E-2</v>
      </c>
      <c r="S18" s="84">
        <f t="shared" si="6"/>
        <v>1.1992402179335466E-2</v>
      </c>
      <c r="T18" s="85">
        <f>分析係数表!F21</f>
        <v>0.42531582858558337</v>
      </c>
      <c r="U18" s="86">
        <f t="shared" si="7"/>
        <v>5.1005584696356193E-3</v>
      </c>
      <c r="V18" s="87">
        <f>分析係数表!D21</f>
        <v>6.1431756254644539E-2</v>
      </c>
      <c r="W18" s="167">
        <f t="shared" si="8"/>
        <v>0</v>
      </c>
      <c r="X18" s="76">
        <f>分析係数表!E21</f>
        <v>5.1523408471637354E-2</v>
      </c>
      <c r="Y18" s="166">
        <f t="shared" si="9"/>
        <v>0</v>
      </c>
    </row>
    <row r="19" spans="1:25" x14ac:dyDescent="0.2">
      <c r="A19" s="6" t="s">
        <v>7</v>
      </c>
      <c r="B19" s="5" t="s">
        <v>269</v>
      </c>
      <c r="C19" s="90"/>
      <c r="D19" s="76">
        <f>投入係数表!D19</f>
        <v>0</v>
      </c>
      <c r="E19" s="77">
        <f t="shared" si="0"/>
        <v>0</v>
      </c>
      <c r="F19" s="76">
        <f>分析係数表!C22</f>
        <v>2.2900763358778664E-2</v>
      </c>
      <c r="G19" s="77">
        <f t="shared" si="1"/>
        <v>0</v>
      </c>
      <c r="H19" s="77">
        <v>0</v>
      </c>
      <c r="I19" s="77">
        <f t="shared" si="2"/>
        <v>0</v>
      </c>
      <c r="J19" s="76">
        <f>分析係数表!G22</f>
        <v>0.19537275064267351</v>
      </c>
      <c r="K19" s="78">
        <f t="shared" si="3"/>
        <v>0</v>
      </c>
      <c r="L19" s="79"/>
      <c r="M19" s="80"/>
      <c r="N19" s="81">
        <f>分析係数表!H22</f>
        <v>4.8031201068213912E-5</v>
      </c>
      <c r="O19" s="82">
        <f t="shared" si="4"/>
        <v>8.6782160697617306E-4</v>
      </c>
      <c r="P19" s="76">
        <f>分析係数表!C22</f>
        <v>2.2900763358778664E-2</v>
      </c>
      <c r="Q19" s="82">
        <f t="shared" si="5"/>
        <v>1.9873777258996363E-5</v>
      </c>
      <c r="R19" s="83">
        <v>2.5023126043711942E-4</v>
      </c>
      <c r="S19" s="84">
        <f t="shared" si="6"/>
        <v>2.5023126043711942E-4</v>
      </c>
      <c r="T19" s="85">
        <f>分析係数表!F22</f>
        <v>0.41388174807197942</v>
      </c>
      <c r="U19" s="86">
        <f t="shared" si="7"/>
        <v>1.0356615149196973E-4</v>
      </c>
      <c r="V19" s="87">
        <f>分析係数表!D22</f>
        <v>2.313624678663239E-2</v>
      </c>
      <c r="W19" s="167">
        <f t="shared" si="8"/>
        <v>0</v>
      </c>
      <c r="X19" s="76">
        <f>分析係数表!E22</f>
        <v>1.713796058269066E-2</v>
      </c>
      <c r="Y19" s="166">
        <f t="shared" si="9"/>
        <v>0</v>
      </c>
    </row>
    <row r="20" spans="1:25" x14ac:dyDescent="0.2">
      <c r="A20" s="6" t="s">
        <v>8</v>
      </c>
      <c r="B20" s="5" t="s">
        <v>270</v>
      </c>
      <c r="C20" s="90"/>
      <c r="D20" s="76">
        <f>投入係数表!D20</f>
        <v>0</v>
      </c>
      <c r="E20" s="77">
        <f t="shared" si="0"/>
        <v>0</v>
      </c>
      <c r="F20" s="76">
        <f>分析係数表!C23</f>
        <v>0</v>
      </c>
      <c r="G20" s="77">
        <f t="shared" si="1"/>
        <v>0</v>
      </c>
      <c r="H20" s="77">
        <v>0</v>
      </c>
      <c r="I20" s="77">
        <f t="shared" si="2"/>
        <v>0</v>
      </c>
      <c r="J20" s="76">
        <f>分析係数表!G23</f>
        <v>0.21568627450980393</v>
      </c>
      <c r="K20" s="78">
        <f t="shared" si="3"/>
        <v>0</v>
      </c>
      <c r="L20" s="79"/>
      <c r="M20" s="80"/>
      <c r="N20" s="81">
        <f>分析係数表!H23</f>
        <v>2.8818720640928347E-5</v>
      </c>
      <c r="O20" s="82">
        <f t="shared" si="4"/>
        <v>5.2069296418570383E-4</v>
      </c>
      <c r="P20" s="76">
        <f>分析係数表!C23</f>
        <v>0</v>
      </c>
      <c r="Q20" s="82">
        <f t="shared" si="5"/>
        <v>0</v>
      </c>
      <c r="R20" s="83">
        <v>0</v>
      </c>
      <c r="S20" s="84">
        <f t="shared" si="6"/>
        <v>0</v>
      </c>
      <c r="T20" s="85">
        <f>分析係数表!F23</f>
        <v>0.44049247606019154</v>
      </c>
      <c r="U20" s="86">
        <f t="shared" si="7"/>
        <v>0</v>
      </c>
      <c r="V20" s="87">
        <f>分析係数表!D23</f>
        <v>5.6087551299589603E-2</v>
      </c>
      <c r="W20" s="167">
        <f t="shared" si="8"/>
        <v>0</v>
      </c>
      <c r="X20" s="76">
        <f>分析係数表!E23</f>
        <v>5.0615595075239397E-2</v>
      </c>
      <c r="Y20" s="166">
        <f t="shared" si="9"/>
        <v>0</v>
      </c>
    </row>
    <row r="21" spans="1:25" x14ac:dyDescent="0.2">
      <c r="A21" s="6" t="s">
        <v>9</v>
      </c>
      <c r="B21" s="5" t="s">
        <v>271</v>
      </c>
      <c r="C21" s="90"/>
      <c r="D21" s="76">
        <f>投入係数表!D21</f>
        <v>0</v>
      </c>
      <c r="E21" s="77">
        <f t="shared" si="0"/>
        <v>0</v>
      </c>
      <c r="F21" s="76">
        <f>分析係数表!C24</f>
        <v>0.12778993435448582</v>
      </c>
      <c r="G21" s="77">
        <f t="shared" si="1"/>
        <v>0</v>
      </c>
      <c r="H21" s="77">
        <v>0</v>
      </c>
      <c r="I21" s="77">
        <f t="shared" si="2"/>
        <v>0</v>
      </c>
      <c r="J21" s="76">
        <f>分析係数表!G24</f>
        <v>0.20582120582120583</v>
      </c>
      <c r="K21" s="78">
        <f t="shared" si="3"/>
        <v>0</v>
      </c>
      <c r="L21" s="79"/>
      <c r="M21" s="80"/>
      <c r="N21" s="81">
        <f>分析係数表!H24</f>
        <v>3.7464336833206854E-4</v>
      </c>
      <c r="O21" s="82">
        <f t="shared" si="4"/>
        <v>6.7690085344141501E-3</v>
      </c>
      <c r="P21" s="76">
        <f>分析係数表!C24</f>
        <v>0.12778993435448582</v>
      </c>
      <c r="Q21" s="82">
        <f t="shared" si="5"/>
        <v>8.6501115625773858E-4</v>
      </c>
      <c r="R21" s="83">
        <v>4.9472461753625333E-3</v>
      </c>
      <c r="S21" s="84">
        <f t="shared" si="6"/>
        <v>4.9472461753625333E-3</v>
      </c>
      <c r="T21" s="85">
        <f>分析係数表!F24</f>
        <v>0.38877338877338879</v>
      </c>
      <c r="U21" s="86">
        <f t="shared" si="7"/>
        <v>1.9233576606918789E-3</v>
      </c>
      <c r="V21" s="87">
        <f>分析係数表!D24</f>
        <v>2.0790020790020791E-3</v>
      </c>
      <c r="W21" s="167">
        <f t="shared" si="8"/>
        <v>0</v>
      </c>
      <c r="X21" s="76">
        <f>分析係数表!E24</f>
        <v>0</v>
      </c>
      <c r="Y21" s="166">
        <f t="shared" si="9"/>
        <v>0</v>
      </c>
    </row>
    <row r="22" spans="1:25" x14ac:dyDescent="0.2">
      <c r="A22" s="6" t="s">
        <v>10</v>
      </c>
      <c r="B22" s="5" t="s">
        <v>272</v>
      </c>
      <c r="C22" s="90"/>
      <c r="D22" s="76">
        <f>投入係数表!D22</f>
        <v>0</v>
      </c>
      <c r="E22" s="77">
        <f t="shared" si="0"/>
        <v>0</v>
      </c>
      <c r="F22" s="76">
        <f>分析係数表!C25</f>
        <v>1.1170547514159801E-2</v>
      </c>
      <c r="G22" s="77">
        <f t="shared" si="1"/>
        <v>0</v>
      </c>
      <c r="H22" s="77">
        <v>0</v>
      </c>
      <c r="I22" s="77">
        <f t="shared" si="2"/>
        <v>0</v>
      </c>
      <c r="J22" s="76">
        <f>分析係数表!G25</f>
        <v>0.19560185185185186</v>
      </c>
      <c r="K22" s="78">
        <f t="shared" si="3"/>
        <v>0</v>
      </c>
      <c r="L22" s="79"/>
      <c r="M22" s="80"/>
      <c r="N22" s="81">
        <f>分析係数表!H25</f>
        <v>5.4755569217763858E-4</v>
      </c>
      <c r="O22" s="82">
        <f t="shared" si="4"/>
        <v>9.8931663195283726E-3</v>
      </c>
      <c r="P22" s="76">
        <f>分析係数表!C25</f>
        <v>1.1170547514159801E-2</v>
      </c>
      <c r="Q22" s="82">
        <f t="shared" si="5"/>
        <v>1.1051208443777713E-4</v>
      </c>
      <c r="R22" s="83">
        <v>1.1405148376657124E-3</v>
      </c>
      <c r="S22" s="84">
        <f t="shared" si="6"/>
        <v>1.1405148376657124E-3</v>
      </c>
      <c r="T22" s="85">
        <f>分析係数表!F25</f>
        <v>0.34722222222222221</v>
      </c>
      <c r="U22" s="86">
        <f t="shared" si="7"/>
        <v>3.9601209641170572E-4</v>
      </c>
      <c r="V22" s="87">
        <f>分析係数表!D25</f>
        <v>0.24652777777777779</v>
      </c>
      <c r="W22" s="167">
        <f t="shared" si="8"/>
        <v>0</v>
      </c>
      <c r="X22" s="76">
        <f>分析係数表!E25</f>
        <v>0.22337962962962962</v>
      </c>
      <c r="Y22" s="166">
        <f t="shared" si="9"/>
        <v>0</v>
      </c>
    </row>
    <row r="23" spans="1:25" x14ac:dyDescent="0.2">
      <c r="A23" s="6" t="s">
        <v>11</v>
      </c>
      <c r="B23" s="5" t="s">
        <v>35</v>
      </c>
      <c r="C23" s="90"/>
      <c r="D23" s="76">
        <f>投入係数表!D23</f>
        <v>0</v>
      </c>
      <c r="E23" s="77">
        <f t="shared" si="0"/>
        <v>0</v>
      </c>
      <c r="F23" s="76">
        <f>分析係数表!C26</f>
        <v>0.68426150121065377</v>
      </c>
      <c r="G23" s="77">
        <f t="shared" si="1"/>
        <v>0</v>
      </c>
      <c r="H23" s="77">
        <v>0</v>
      </c>
      <c r="I23" s="77">
        <f t="shared" si="2"/>
        <v>0</v>
      </c>
      <c r="J23" s="76">
        <f>分析係数表!G26</f>
        <v>0.19646752810874307</v>
      </c>
      <c r="K23" s="78">
        <f t="shared" si="3"/>
        <v>0</v>
      </c>
      <c r="L23" s="79"/>
      <c r="M23" s="80"/>
      <c r="N23" s="81">
        <f>分析係数表!H26</f>
        <v>1.1546700736798624E-2</v>
      </c>
      <c r="O23" s="82">
        <f t="shared" si="4"/>
        <v>0.20862431431707198</v>
      </c>
      <c r="P23" s="76">
        <f>分析係数表!C26</f>
        <v>0.68426150121065377</v>
      </c>
      <c r="Q23" s="82">
        <f t="shared" si="5"/>
        <v>0.14275358650364298</v>
      </c>
      <c r="R23" s="83">
        <v>0.16364889773312169</v>
      </c>
      <c r="S23" s="84">
        <f t="shared" si="6"/>
        <v>0.16364889773312169</v>
      </c>
      <c r="T23" s="85">
        <f>分析係数表!F26</f>
        <v>0.33441013592884711</v>
      </c>
      <c r="U23" s="86">
        <f t="shared" si="7"/>
        <v>5.4725850135539225E-2</v>
      </c>
      <c r="V23" s="87">
        <f>分析係数表!D26</f>
        <v>3.0416177210941434E-2</v>
      </c>
      <c r="W23" s="167">
        <f t="shared" si="8"/>
        <v>0</v>
      </c>
      <c r="X23" s="76">
        <f>分析係数表!E26</f>
        <v>3.3227051518711193E-2</v>
      </c>
      <c r="Y23" s="166">
        <f t="shared" si="9"/>
        <v>0</v>
      </c>
    </row>
    <row r="24" spans="1:25" x14ac:dyDescent="0.2">
      <c r="A24" s="6" t="s">
        <v>12</v>
      </c>
      <c r="B24" s="5" t="s">
        <v>366</v>
      </c>
      <c r="C24" s="90"/>
      <c r="D24" s="76">
        <f>投入係数表!D24</f>
        <v>0</v>
      </c>
      <c r="E24" s="77">
        <f t="shared" si="0"/>
        <v>0</v>
      </c>
      <c r="F24" s="76">
        <f>分析係数表!C27</f>
        <v>0.55841188231933736</v>
      </c>
      <c r="G24" s="77">
        <f t="shared" si="1"/>
        <v>0</v>
      </c>
      <c r="H24" s="77">
        <v>0</v>
      </c>
      <c r="I24" s="77">
        <f t="shared" si="2"/>
        <v>0</v>
      </c>
      <c r="J24" s="76">
        <f>分析係数表!G27</f>
        <v>0.17085913312693499</v>
      </c>
      <c r="K24" s="78">
        <f t="shared" si="3"/>
        <v>0</v>
      </c>
      <c r="L24" s="79"/>
      <c r="M24" s="80"/>
      <c r="N24" s="81">
        <f>分析係数表!H27</f>
        <v>1.1844494183421551E-2</v>
      </c>
      <c r="O24" s="82">
        <f t="shared" si="4"/>
        <v>0.21400480828032428</v>
      </c>
      <c r="P24" s="76">
        <f>分析係数表!C27</f>
        <v>0.55841188231933736</v>
      </c>
      <c r="Q24" s="82">
        <f t="shared" si="5"/>
        <v>0.1195028278172048</v>
      </c>
      <c r="R24" s="83">
        <v>0.12233696741743191</v>
      </c>
      <c r="S24" s="84">
        <f t="shared" si="6"/>
        <v>0.12233696741743191</v>
      </c>
      <c r="T24" s="85">
        <f>分析係数表!F27</f>
        <v>0.32159442724458204</v>
      </c>
      <c r="U24" s="86">
        <f t="shared" si="7"/>
        <v>3.9342886967448108E-2</v>
      </c>
      <c r="V24" s="87">
        <f>分析係数表!D27</f>
        <v>0</v>
      </c>
      <c r="W24" s="167">
        <f t="shared" si="8"/>
        <v>0</v>
      </c>
      <c r="X24" s="76">
        <f>分析係数表!E27</f>
        <v>0</v>
      </c>
      <c r="Y24" s="166">
        <f t="shared" si="9"/>
        <v>0</v>
      </c>
    </row>
    <row r="25" spans="1:25" x14ac:dyDescent="0.2">
      <c r="A25" s="6" t="s">
        <v>13</v>
      </c>
      <c r="B25" s="5" t="s">
        <v>192</v>
      </c>
      <c r="C25" s="90"/>
      <c r="D25" s="76">
        <f>投入係数表!D25</f>
        <v>0</v>
      </c>
      <c r="E25" s="77">
        <f t="shared" si="0"/>
        <v>0</v>
      </c>
      <c r="F25" s="76">
        <f>分析係数表!C28</f>
        <v>4.6678935921030562E-2</v>
      </c>
      <c r="G25" s="77">
        <f t="shared" si="1"/>
        <v>0</v>
      </c>
      <c r="H25" s="77">
        <v>0</v>
      </c>
      <c r="I25" s="77">
        <f t="shared" si="2"/>
        <v>0</v>
      </c>
      <c r="J25" s="76">
        <f>分析係数表!G28</f>
        <v>0.12480417754569191</v>
      </c>
      <c r="K25" s="78">
        <f t="shared" si="3"/>
        <v>0</v>
      </c>
      <c r="L25" s="79"/>
      <c r="M25" s="80"/>
      <c r="N25" s="81">
        <f>分析係数表!H28</f>
        <v>2.1854196486037331E-2</v>
      </c>
      <c r="O25" s="82">
        <f t="shared" si="4"/>
        <v>0.39485883117415876</v>
      </c>
      <c r="P25" s="76">
        <f>分析係数表!C28</f>
        <v>4.6678935921030562E-2</v>
      </c>
      <c r="Q25" s="82">
        <f t="shared" si="5"/>
        <v>1.8431590078231582E-2</v>
      </c>
      <c r="R25" s="83">
        <v>1.985578487560272E-2</v>
      </c>
      <c r="S25" s="84">
        <f t="shared" si="6"/>
        <v>1.985578487560272E-2</v>
      </c>
      <c r="T25" s="85">
        <f>分析係数表!F28</f>
        <v>0.21409921671018275</v>
      </c>
      <c r="U25" s="86">
        <f t="shared" si="7"/>
        <v>4.2511079890324363E-3</v>
      </c>
      <c r="V25" s="87">
        <f>分析係数表!D28</f>
        <v>3.7075718015665796E-2</v>
      </c>
      <c r="W25" s="167">
        <f t="shared" si="8"/>
        <v>0</v>
      </c>
      <c r="X25" s="76">
        <f>分析係数表!E28</f>
        <v>3.3420365535248041E-2</v>
      </c>
      <c r="Y25" s="166">
        <f t="shared" si="9"/>
        <v>0</v>
      </c>
    </row>
    <row r="26" spans="1:25" x14ac:dyDescent="0.2">
      <c r="A26" s="6" t="s">
        <v>14</v>
      </c>
      <c r="B26" s="5" t="s">
        <v>50</v>
      </c>
      <c r="C26" s="90"/>
      <c r="D26" s="76">
        <f>投入係数表!D26</f>
        <v>0</v>
      </c>
      <c r="E26" s="77">
        <f t="shared" si="0"/>
        <v>0</v>
      </c>
      <c r="F26" s="76">
        <f>分析係数表!C29</f>
        <v>0.714898177920686</v>
      </c>
      <c r="G26" s="77">
        <f t="shared" si="1"/>
        <v>0</v>
      </c>
      <c r="H26" s="77">
        <v>0</v>
      </c>
      <c r="I26" s="77">
        <f t="shared" si="2"/>
        <v>0</v>
      </c>
      <c r="J26" s="76">
        <f>分析係数表!G29</f>
        <v>0.2589450092051549</v>
      </c>
      <c r="K26" s="78">
        <f t="shared" si="3"/>
        <v>0</v>
      </c>
      <c r="L26" s="79"/>
      <c r="M26" s="80"/>
      <c r="N26" s="81">
        <f>分析係数表!H29</f>
        <v>1.0662926637143489E-2</v>
      </c>
      <c r="O26" s="82">
        <f t="shared" si="4"/>
        <v>0.19265639674871041</v>
      </c>
      <c r="P26" s="76">
        <f>分析係数表!C29</f>
        <v>0.714898177920686</v>
      </c>
      <c r="Q26" s="82">
        <f t="shared" si="5"/>
        <v>0.13772970700041784</v>
      </c>
      <c r="R26" s="83">
        <v>0.23243450919985123</v>
      </c>
      <c r="S26" s="84">
        <f t="shared" si="6"/>
        <v>0.23243450919985123</v>
      </c>
      <c r="T26" s="85">
        <f>分析係数表!F29</f>
        <v>0.37284879532538223</v>
      </c>
      <c r="U26" s="86">
        <f t="shared" si="7"/>
        <v>8.6662926747211003E-2</v>
      </c>
      <c r="V26" s="87">
        <f>分析係数表!D29</f>
        <v>6.5236532458176578E-3</v>
      </c>
      <c r="W26" s="167">
        <f t="shared" si="8"/>
        <v>0</v>
      </c>
      <c r="X26" s="76">
        <f>分析係数表!E29</f>
        <v>4.8026895061234294E-3</v>
      </c>
      <c r="Y26" s="166">
        <f t="shared" si="9"/>
        <v>0</v>
      </c>
    </row>
    <row r="27" spans="1:25" x14ac:dyDescent="0.2">
      <c r="A27" s="6" t="s">
        <v>15</v>
      </c>
      <c r="B27" s="5" t="s">
        <v>36</v>
      </c>
      <c r="C27" s="90"/>
      <c r="D27" s="76">
        <f>投入係数表!D27</f>
        <v>0</v>
      </c>
      <c r="E27" s="77">
        <f t="shared" si="0"/>
        <v>0</v>
      </c>
      <c r="F27" s="76">
        <f>分析係数表!C30</f>
        <v>1</v>
      </c>
      <c r="G27" s="77">
        <f t="shared" si="1"/>
        <v>0</v>
      </c>
      <c r="H27" s="77">
        <v>0</v>
      </c>
      <c r="I27" s="77">
        <f t="shared" si="2"/>
        <v>0</v>
      </c>
      <c r="J27" s="76">
        <f>分析係数表!G30</f>
        <v>0.34457852549986789</v>
      </c>
      <c r="K27" s="78">
        <f t="shared" si="3"/>
        <v>0</v>
      </c>
      <c r="L27" s="79"/>
      <c r="M27" s="80"/>
      <c r="N27" s="81">
        <f>分析係数表!H30</f>
        <v>0</v>
      </c>
      <c r="O27" s="82">
        <f t="shared" si="4"/>
        <v>0</v>
      </c>
      <c r="P27" s="76">
        <f>分析係数表!C30</f>
        <v>1</v>
      </c>
      <c r="Q27" s="82">
        <f t="shared" si="5"/>
        <v>0</v>
      </c>
      <c r="R27" s="83">
        <v>3.7946337867650122E-2</v>
      </c>
      <c r="S27" s="84">
        <f t="shared" si="6"/>
        <v>3.7946337867650122E-2</v>
      </c>
      <c r="T27" s="85">
        <f>分析係数表!F30</f>
        <v>0.44032414339822074</v>
      </c>
      <c r="U27" s="86">
        <f t="shared" si="7"/>
        <v>1.6708688716672505E-2</v>
      </c>
      <c r="V27" s="87">
        <f>分析係数表!D30</f>
        <v>0.11177662291905223</v>
      </c>
      <c r="W27" s="167">
        <f t="shared" si="8"/>
        <v>0</v>
      </c>
      <c r="X27" s="76">
        <f>分析係数表!E30</f>
        <v>7.5662820399894304E-2</v>
      </c>
      <c r="Y27" s="166">
        <f t="shared" si="9"/>
        <v>0</v>
      </c>
    </row>
    <row r="28" spans="1:25" x14ac:dyDescent="0.2">
      <c r="A28" s="6" t="s">
        <v>16</v>
      </c>
      <c r="B28" s="5" t="s">
        <v>193</v>
      </c>
      <c r="C28" s="90"/>
      <c r="D28" s="76">
        <f>投入係数表!D28</f>
        <v>0</v>
      </c>
      <c r="E28" s="77">
        <f t="shared" si="0"/>
        <v>0</v>
      </c>
      <c r="F28" s="76">
        <f>分析係数表!C31</f>
        <v>0.96265092809515229</v>
      </c>
      <c r="G28" s="77">
        <f t="shared" si="1"/>
        <v>0</v>
      </c>
      <c r="H28" s="77">
        <v>0</v>
      </c>
      <c r="I28" s="77">
        <f t="shared" si="2"/>
        <v>0</v>
      </c>
      <c r="J28" s="76">
        <f>分析係数表!G31</f>
        <v>7.0888135593220339E-2</v>
      </c>
      <c r="K28" s="78">
        <f t="shared" si="3"/>
        <v>0</v>
      </c>
      <c r="L28" s="79"/>
      <c r="M28" s="80"/>
      <c r="N28" s="81">
        <f>分析係数表!H31</f>
        <v>2.4361425181798096E-2</v>
      </c>
      <c r="O28" s="82">
        <f t="shared" si="4"/>
        <v>0.44015911905831495</v>
      </c>
      <c r="P28" s="76">
        <f>分析係数表!C31</f>
        <v>0.96265092809515229</v>
      </c>
      <c r="Q28" s="82">
        <f t="shared" si="5"/>
        <v>0.42371958447103153</v>
      </c>
      <c r="R28" s="83">
        <v>0.60269705875092183</v>
      </c>
      <c r="S28" s="84">
        <f t="shared" si="6"/>
        <v>0.60269705875092183</v>
      </c>
      <c r="T28" s="85">
        <f>分析係数表!F31</f>
        <v>0.34461468926553673</v>
      </c>
      <c r="U28" s="86">
        <f t="shared" si="7"/>
        <v>0.20769825962270186</v>
      </c>
      <c r="V28" s="87">
        <f>分析係数表!D31</f>
        <v>2.2598870056497176E-3</v>
      </c>
      <c r="W28" s="167">
        <f t="shared" si="8"/>
        <v>0</v>
      </c>
      <c r="X28" s="76">
        <f>分析係数表!E31</f>
        <v>1.9706214689265535E-3</v>
      </c>
      <c r="Y28" s="166">
        <f t="shared" si="9"/>
        <v>0</v>
      </c>
    </row>
    <row r="29" spans="1:25" x14ac:dyDescent="0.2">
      <c r="A29" s="6" t="s">
        <v>17</v>
      </c>
      <c r="B29" s="5" t="s">
        <v>273</v>
      </c>
      <c r="C29" s="90"/>
      <c r="D29" s="76">
        <f>投入係数表!D29</f>
        <v>0</v>
      </c>
      <c r="E29" s="77">
        <f t="shared" si="0"/>
        <v>0</v>
      </c>
      <c r="F29" s="76">
        <f>分析係数表!C32</f>
        <v>0.97339246119733924</v>
      </c>
      <c r="G29" s="77">
        <f t="shared" si="1"/>
        <v>0</v>
      </c>
      <c r="H29" s="77">
        <v>0</v>
      </c>
      <c r="I29" s="77">
        <f t="shared" si="2"/>
        <v>0</v>
      </c>
      <c r="J29" s="76">
        <f>分析係数表!G32</f>
        <v>0.14027149321266968</v>
      </c>
      <c r="K29" s="78">
        <f t="shared" si="3"/>
        <v>0</v>
      </c>
      <c r="L29" s="79"/>
      <c r="M29" s="80"/>
      <c r="N29" s="81">
        <f>分析係数表!H32</f>
        <v>6.9260991940364464E-3</v>
      </c>
      <c r="O29" s="82">
        <f t="shared" si="4"/>
        <v>0.12513987572596416</v>
      </c>
      <c r="P29" s="76">
        <f>分析係数表!C32</f>
        <v>0.97339246119733924</v>
      </c>
      <c r="Q29" s="82">
        <f t="shared" si="5"/>
        <v>0.12181021162682543</v>
      </c>
      <c r="R29" s="83">
        <v>0.16375664798851963</v>
      </c>
      <c r="S29" s="84">
        <f t="shared" si="6"/>
        <v>0.16375664798851963</v>
      </c>
      <c r="T29" s="85">
        <f>分析係数表!F32</f>
        <v>0.48190045248868779</v>
      </c>
      <c r="U29" s="86">
        <f t="shared" si="7"/>
        <v>7.8914402763698377E-2</v>
      </c>
      <c r="V29" s="87">
        <f>分析係数表!D32</f>
        <v>3.0542986425339366E-2</v>
      </c>
      <c r="W29" s="167">
        <f t="shared" si="8"/>
        <v>0</v>
      </c>
      <c r="X29" s="76">
        <f>分析係数表!E32</f>
        <v>4.6380090497737558E-2</v>
      </c>
      <c r="Y29" s="166">
        <f t="shared" si="9"/>
        <v>0</v>
      </c>
    </row>
    <row r="30" spans="1:25" x14ac:dyDescent="0.2">
      <c r="A30" s="6" t="s">
        <v>18</v>
      </c>
      <c r="B30" s="5" t="s">
        <v>274</v>
      </c>
      <c r="C30" s="90"/>
      <c r="D30" s="76">
        <f>投入係数表!D30</f>
        <v>0</v>
      </c>
      <c r="E30" s="77">
        <f t="shared" si="0"/>
        <v>0</v>
      </c>
      <c r="F30" s="76">
        <f>分析係数表!C33</f>
        <v>0.73613503272476755</v>
      </c>
      <c r="G30" s="77">
        <f t="shared" si="1"/>
        <v>0</v>
      </c>
      <c r="H30" s="77">
        <v>0</v>
      </c>
      <c r="I30" s="77">
        <f t="shared" si="2"/>
        <v>0</v>
      </c>
      <c r="J30" s="76">
        <f>分析係数表!G33</f>
        <v>0.507239607659972</v>
      </c>
      <c r="K30" s="78">
        <f t="shared" si="3"/>
        <v>0</v>
      </c>
      <c r="L30" s="79"/>
      <c r="M30" s="80"/>
      <c r="N30" s="81">
        <f>分析係数表!H33</f>
        <v>1.0278677028597778E-3</v>
      </c>
      <c r="O30" s="82">
        <f t="shared" si="4"/>
        <v>1.8571382389290104E-2</v>
      </c>
      <c r="P30" s="76">
        <f>分析係数表!C33</f>
        <v>0.73613503272476755</v>
      </c>
      <c r="Q30" s="82">
        <f t="shared" si="5"/>
        <v>1.3671045182884242E-2</v>
      </c>
      <c r="R30" s="83">
        <v>6.5868618298499937E-2</v>
      </c>
      <c r="S30" s="84">
        <f t="shared" si="6"/>
        <v>6.5868618298499937E-2</v>
      </c>
      <c r="T30" s="85">
        <f>分析係数表!F33</f>
        <v>0.64409154600653895</v>
      </c>
      <c r="U30" s="86">
        <f t="shared" si="7"/>
        <v>4.2425420193195423E-2</v>
      </c>
      <c r="V30" s="87">
        <f>分析係数表!D33</f>
        <v>0.11583372255955161</v>
      </c>
      <c r="W30" s="167">
        <f t="shared" si="8"/>
        <v>0</v>
      </c>
      <c r="X30" s="76">
        <f>分析係数表!E33</f>
        <v>0.11116300794021486</v>
      </c>
      <c r="Y30" s="166">
        <f t="shared" si="9"/>
        <v>0</v>
      </c>
    </row>
    <row r="31" spans="1:25" x14ac:dyDescent="0.2">
      <c r="A31" s="6" t="s">
        <v>19</v>
      </c>
      <c r="B31" s="5" t="s">
        <v>275</v>
      </c>
      <c r="C31" s="90"/>
      <c r="D31" s="76">
        <f>投入係数表!D31</f>
        <v>0</v>
      </c>
      <c r="E31" s="77">
        <f t="shared" si="0"/>
        <v>0</v>
      </c>
      <c r="F31" s="76">
        <f>分析係数表!C34</f>
        <v>0.16452089215864052</v>
      </c>
      <c r="G31" s="77">
        <f t="shared" si="1"/>
        <v>0</v>
      </c>
      <c r="H31" s="77">
        <v>0</v>
      </c>
      <c r="I31" s="77">
        <f t="shared" si="2"/>
        <v>0</v>
      </c>
      <c r="J31" s="76">
        <f>分析係数表!G34</f>
        <v>0.42495687176538238</v>
      </c>
      <c r="K31" s="78">
        <f t="shared" si="3"/>
        <v>0</v>
      </c>
      <c r="L31" s="79"/>
      <c r="M31" s="80"/>
      <c r="N31" s="81">
        <f>分析係数表!H34</f>
        <v>0.1722879182316833</v>
      </c>
      <c r="O31" s="82">
        <f t="shared" si="4"/>
        <v>3.1128761042235324</v>
      </c>
      <c r="P31" s="76">
        <f>分析係数表!C34</f>
        <v>0.16452089215864052</v>
      </c>
      <c r="Q31" s="82">
        <f t="shared" si="5"/>
        <v>0.51213315384616875</v>
      </c>
      <c r="R31" s="83">
        <v>0.57572227516072128</v>
      </c>
      <c r="S31" s="84">
        <f t="shared" si="6"/>
        <v>0.57572227516072128</v>
      </c>
      <c r="T31" s="85">
        <f>分析係数表!F34</f>
        <v>0.6985815602836879</v>
      </c>
      <c r="U31" s="86">
        <f t="shared" si="7"/>
        <v>0.40218896527185138</v>
      </c>
      <c r="V31" s="87">
        <f>分析係数表!D34</f>
        <v>0.35882691201840139</v>
      </c>
      <c r="W31" s="167">
        <f t="shared" si="8"/>
        <v>0</v>
      </c>
      <c r="X31" s="76">
        <f>分析係数表!E34</f>
        <v>0.25177304964539005</v>
      </c>
      <c r="Y31" s="166">
        <f t="shared" si="9"/>
        <v>0</v>
      </c>
    </row>
    <row r="32" spans="1:25" x14ac:dyDescent="0.2">
      <c r="A32" s="6" t="s">
        <v>20</v>
      </c>
      <c r="B32" s="5" t="s">
        <v>37</v>
      </c>
      <c r="C32" s="90"/>
      <c r="D32" s="76">
        <f>投入係数表!D32</f>
        <v>0</v>
      </c>
      <c r="E32" s="77">
        <f t="shared" si="0"/>
        <v>0</v>
      </c>
      <c r="F32" s="76">
        <f>分析係数表!C35</f>
        <v>0.4086737714624038</v>
      </c>
      <c r="G32" s="77">
        <f t="shared" si="1"/>
        <v>0</v>
      </c>
      <c r="H32" s="77">
        <v>0</v>
      </c>
      <c r="I32" s="77">
        <f t="shared" si="2"/>
        <v>0</v>
      </c>
      <c r="J32" s="76">
        <f>分析係数表!G35</f>
        <v>0.3140916808149406</v>
      </c>
      <c r="K32" s="78">
        <f t="shared" si="3"/>
        <v>0</v>
      </c>
      <c r="L32" s="79"/>
      <c r="M32" s="80"/>
      <c r="N32" s="81">
        <f>分析係数表!H35</f>
        <v>6.449629679439764E-2</v>
      </c>
      <c r="O32" s="82">
        <f t="shared" si="4"/>
        <v>1.1653108538476051</v>
      </c>
      <c r="P32" s="76">
        <f>分析係数表!C35</f>
        <v>0.4086737714624038</v>
      </c>
      <c r="Q32" s="82">
        <f t="shared" si="5"/>
        <v>0.4762319815679748</v>
      </c>
      <c r="R32" s="83">
        <v>0.53912364928984446</v>
      </c>
      <c r="S32" s="84">
        <f t="shared" si="6"/>
        <v>0.53912364928984446</v>
      </c>
      <c r="T32" s="85">
        <f>分析係数表!F35</f>
        <v>0.64261460101867574</v>
      </c>
      <c r="U32" s="86">
        <f t="shared" si="7"/>
        <v>0.34644872878812588</v>
      </c>
      <c r="V32" s="87">
        <f>分析係数表!D35</f>
        <v>5.9932088285229203E-2</v>
      </c>
      <c r="W32" s="167">
        <f t="shared" si="8"/>
        <v>0</v>
      </c>
      <c r="X32" s="76">
        <f>分析係数表!E35</f>
        <v>5.2631578947368418E-2</v>
      </c>
      <c r="Y32" s="166">
        <f t="shared" si="9"/>
        <v>0</v>
      </c>
    </row>
    <row r="33" spans="1:25" x14ac:dyDescent="0.2">
      <c r="A33" s="6" t="s">
        <v>21</v>
      </c>
      <c r="B33" s="5" t="s">
        <v>38</v>
      </c>
      <c r="C33" s="90"/>
      <c r="D33" s="76">
        <f>投入係数表!D33</f>
        <v>0</v>
      </c>
      <c r="E33" s="77">
        <f t="shared" si="0"/>
        <v>0</v>
      </c>
      <c r="F33" s="76">
        <f>分析係数表!C36</f>
        <v>0.74689610106730564</v>
      </c>
      <c r="G33" s="77">
        <f t="shared" si="1"/>
        <v>0</v>
      </c>
      <c r="H33" s="77">
        <v>0</v>
      </c>
      <c r="I33" s="77">
        <f t="shared" si="2"/>
        <v>0</v>
      </c>
      <c r="J33" s="76">
        <f>分析係数表!G36</f>
        <v>1.5876708345449259E-2</v>
      </c>
      <c r="K33" s="78">
        <f t="shared" si="3"/>
        <v>0</v>
      </c>
      <c r="L33" s="79"/>
      <c r="M33" s="80"/>
      <c r="N33" s="81">
        <f>分析係数表!H36</f>
        <v>4.3132018559256094E-2</v>
      </c>
      <c r="O33" s="82">
        <f t="shared" si="4"/>
        <v>0.77930380306460334</v>
      </c>
      <c r="P33" s="76">
        <f>分析係数表!C36</f>
        <v>0.74689610106730564</v>
      </c>
      <c r="Q33" s="82">
        <f t="shared" si="5"/>
        <v>0.58205897205587565</v>
      </c>
      <c r="R33" s="83">
        <v>0.67105390140890786</v>
      </c>
      <c r="S33" s="84">
        <f t="shared" si="6"/>
        <v>0.67105390140890786</v>
      </c>
      <c r="T33" s="85">
        <f>分析係数表!F36</f>
        <v>0.88601337598138996</v>
      </c>
      <c r="U33" s="86">
        <f t="shared" si="7"/>
        <v>0.59456273265278925</v>
      </c>
      <c r="V33" s="87">
        <f>分析係数表!D36</f>
        <v>1.0468159348647864E-2</v>
      </c>
      <c r="W33" s="167">
        <f t="shared" si="8"/>
        <v>0</v>
      </c>
      <c r="X33" s="76">
        <f>分析係数表!E36</f>
        <v>4.1291072986333237E-3</v>
      </c>
      <c r="Y33" s="166">
        <f t="shared" si="9"/>
        <v>0</v>
      </c>
    </row>
    <row r="34" spans="1:25" x14ac:dyDescent="0.2">
      <c r="A34" s="6" t="s">
        <v>22</v>
      </c>
      <c r="B34" s="5" t="s">
        <v>378</v>
      </c>
      <c r="C34" s="90"/>
      <c r="D34" s="76">
        <f>投入係数表!D34</f>
        <v>0</v>
      </c>
      <c r="E34" s="77">
        <f t="shared" si="0"/>
        <v>0</v>
      </c>
      <c r="F34" s="76">
        <f>分析係数表!C37</f>
        <v>0.19184325518019074</v>
      </c>
      <c r="G34" s="77">
        <f t="shared" si="1"/>
        <v>0</v>
      </c>
      <c r="H34" s="77">
        <v>0</v>
      </c>
      <c r="I34" s="77">
        <f t="shared" si="2"/>
        <v>0</v>
      </c>
      <c r="J34" s="76">
        <f>分析係数表!G37</f>
        <v>0.41984423991099423</v>
      </c>
      <c r="K34" s="78">
        <f t="shared" si="3"/>
        <v>0</v>
      </c>
      <c r="L34" s="79"/>
      <c r="M34" s="80"/>
      <c r="N34" s="81">
        <f>分析係数表!H37</f>
        <v>5.2046609477516596E-2</v>
      </c>
      <c r="O34" s="82">
        <f t="shared" si="4"/>
        <v>0.94037149331938108</v>
      </c>
      <c r="P34" s="76">
        <f>分析係数表!C37</f>
        <v>0.19184325518019074</v>
      </c>
      <c r="Q34" s="82">
        <f t="shared" si="5"/>
        <v>0.18040392835704705</v>
      </c>
      <c r="R34" s="83">
        <v>0.24121987241474444</v>
      </c>
      <c r="S34" s="84">
        <f t="shared" si="6"/>
        <v>0.24121987241474444</v>
      </c>
      <c r="T34" s="85">
        <f>分析係数表!F37</f>
        <v>0.69485182562961467</v>
      </c>
      <c r="U34" s="86">
        <f t="shared" si="7"/>
        <v>0.16761206872552789</v>
      </c>
      <c r="V34" s="87">
        <f>分析係数表!D37</f>
        <v>8.7589764337008186E-2</v>
      </c>
      <c r="W34" s="167">
        <f t="shared" si="8"/>
        <v>0</v>
      </c>
      <c r="X34" s="76">
        <f>分析係数表!E37</f>
        <v>8.1420046525740877E-2</v>
      </c>
      <c r="Y34" s="166">
        <f t="shared" si="9"/>
        <v>0</v>
      </c>
    </row>
    <row r="35" spans="1:25" x14ac:dyDescent="0.2">
      <c r="A35" s="6" t="s">
        <v>23</v>
      </c>
      <c r="B35" s="5" t="s">
        <v>194</v>
      </c>
      <c r="C35" s="90"/>
      <c r="D35" s="76">
        <f>投入係数表!D35</f>
        <v>0</v>
      </c>
      <c r="E35" s="77">
        <f t="shared" si="0"/>
        <v>0</v>
      </c>
      <c r="F35" s="76">
        <f>分析係数表!C38</f>
        <v>3.8450184501845008E-2</v>
      </c>
      <c r="G35" s="77">
        <f t="shared" si="1"/>
        <v>0</v>
      </c>
      <c r="H35" s="77">
        <v>0</v>
      </c>
      <c r="I35" s="77">
        <f t="shared" si="2"/>
        <v>0</v>
      </c>
      <c r="J35" s="76">
        <f>分析係数表!G38</f>
        <v>0.35618279569892475</v>
      </c>
      <c r="K35" s="78">
        <f t="shared" si="3"/>
        <v>0</v>
      </c>
      <c r="L35" s="79"/>
      <c r="M35" s="80"/>
      <c r="N35" s="81">
        <f>分析係数表!H38</f>
        <v>4.5927434461426143E-2</v>
      </c>
      <c r="O35" s="82">
        <f t="shared" si="4"/>
        <v>0.82981102059061662</v>
      </c>
      <c r="P35" s="76">
        <f>分析係数表!C38</f>
        <v>3.8450184501845008E-2</v>
      </c>
      <c r="Q35" s="82">
        <f t="shared" si="5"/>
        <v>3.1906386843373519E-2</v>
      </c>
      <c r="R35" s="83">
        <v>4.1678208909143907E-2</v>
      </c>
      <c r="S35" s="84">
        <f t="shared" si="6"/>
        <v>4.1678208909143907E-2</v>
      </c>
      <c r="T35" s="85">
        <f>分析係数表!F38</f>
        <v>0.56854838709677424</v>
      </c>
      <c r="U35" s="86">
        <f t="shared" si="7"/>
        <v>2.3696078452376174E-2</v>
      </c>
      <c r="V35" s="87">
        <f>分析係数表!D38</f>
        <v>5.6451612903225805E-2</v>
      </c>
      <c r="W35" s="167">
        <f t="shared" si="8"/>
        <v>0</v>
      </c>
      <c r="X35" s="76">
        <f>分析係数表!E38</f>
        <v>4.7043010752688172E-2</v>
      </c>
      <c r="Y35" s="166">
        <f t="shared" si="9"/>
        <v>0</v>
      </c>
    </row>
    <row r="36" spans="1:25" x14ac:dyDescent="0.2">
      <c r="A36" s="6" t="s">
        <v>24</v>
      </c>
      <c r="B36" s="5" t="s">
        <v>39</v>
      </c>
      <c r="C36" s="90"/>
      <c r="D36" s="76">
        <f>投入係数表!D36</f>
        <v>0</v>
      </c>
      <c r="E36" s="77">
        <f t="shared" si="0"/>
        <v>0</v>
      </c>
      <c r="F36" s="76">
        <f>分析係数表!C39</f>
        <v>1</v>
      </c>
      <c r="G36" s="77">
        <f t="shared" si="1"/>
        <v>0</v>
      </c>
      <c r="H36" s="77">
        <v>0</v>
      </c>
      <c r="I36" s="77">
        <f t="shared" si="2"/>
        <v>0</v>
      </c>
      <c r="J36" s="76">
        <f>分析係数表!G39</f>
        <v>0.35147550111358572</v>
      </c>
      <c r="K36" s="78">
        <f t="shared" si="3"/>
        <v>0</v>
      </c>
      <c r="L36" s="79"/>
      <c r="M36" s="80"/>
      <c r="N36" s="81">
        <f>分析係数表!H39</f>
        <v>4.1114708114391111E-3</v>
      </c>
      <c r="O36" s="82">
        <f t="shared" si="4"/>
        <v>7.4285529557160418E-2</v>
      </c>
      <c r="P36" s="76">
        <f>分析係数表!C39</f>
        <v>1</v>
      </c>
      <c r="Q36" s="82">
        <f t="shared" si="5"/>
        <v>7.4285529557160418E-2</v>
      </c>
      <c r="R36" s="83">
        <v>0.39276800212359397</v>
      </c>
      <c r="S36" s="84">
        <f t="shared" si="6"/>
        <v>0.39276800212359397</v>
      </c>
      <c r="T36" s="85">
        <f>分析係数表!F39</f>
        <v>0.70211581291759462</v>
      </c>
      <c r="U36" s="86">
        <f t="shared" si="7"/>
        <v>0.27576862509902672</v>
      </c>
      <c r="V36" s="87">
        <f>分析係数表!D39</f>
        <v>7.4053452115812921E-2</v>
      </c>
      <c r="W36" s="167">
        <f t="shared" si="8"/>
        <v>0</v>
      </c>
      <c r="X36" s="76">
        <f>分析係数表!E39</f>
        <v>9.3819599109131402E-2</v>
      </c>
      <c r="Y36" s="166">
        <f t="shared" si="9"/>
        <v>0</v>
      </c>
    </row>
    <row r="37" spans="1:25" x14ac:dyDescent="0.2">
      <c r="A37" s="6" t="s">
        <v>25</v>
      </c>
      <c r="B37" s="5" t="s">
        <v>40</v>
      </c>
      <c r="C37" s="90"/>
      <c r="D37" s="76">
        <f>投入係数表!D37</f>
        <v>0</v>
      </c>
      <c r="E37" s="77">
        <f t="shared" si="0"/>
        <v>0</v>
      </c>
      <c r="F37" s="76">
        <f>分析係数表!C40</f>
        <v>0.87072171446580526</v>
      </c>
      <c r="G37" s="77">
        <f t="shared" si="1"/>
        <v>0</v>
      </c>
      <c r="H37" s="77">
        <v>0</v>
      </c>
      <c r="I37" s="77">
        <f t="shared" si="2"/>
        <v>0</v>
      </c>
      <c r="J37" s="76">
        <f>分析係数表!G40</f>
        <v>0.51632160548710782</v>
      </c>
      <c r="K37" s="78">
        <f t="shared" si="3"/>
        <v>0</v>
      </c>
      <c r="L37" s="79"/>
      <c r="M37" s="80"/>
      <c r="N37" s="81">
        <f>分析係数表!H40</f>
        <v>3.2209723436344248E-2</v>
      </c>
      <c r="O37" s="82">
        <f t="shared" si="4"/>
        <v>0.58196116963822164</v>
      </c>
      <c r="P37" s="76">
        <f>分析係数表!C40</f>
        <v>0.87072171446580526</v>
      </c>
      <c r="Q37" s="82">
        <f t="shared" si="5"/>
        <v>0.50672622737991768</v>
      </c>
      <c r="R37" s="83">
        <v>0.50776500030846405</v>
      </c>
      <c r="S37" s="84">
        <f t="shared" si="6"/>
        <v>0.50776500030846405</v>
      </c>
      <c r="T37" s="85">
        <f>分析係数表!F40</f>
        <v>0.71084719928870821</v>
      </c>
      <c r="U37" s="86">
        <f t="shared" si="7"/>
        <v>0.36094332836610171</v>
      </c>
      <c r="V37" s="87">
        <f>分析係数表!D40</f>
        <v>7.6590880223548832E-2</v>
      </c>
      <c r="W37" s="167">
        <f t="shared" si="8"/>
        <v>0</v>
      </c>
      <c r="X37" s="76">
        <f>分析係数表!E40</f>
        <v>4.8520259113425633E-2</v>
      </c>
      <c r="Y37" s="166">
        <f t="shared" si="9"/>
        <v>0</v>
      </c>
    </row>
    <row r="38" spans="1:25" x14ac:dyDescent="0.2">
      <c r="A38" s="6" t="s">
        <v>26</v>
      </c>
      <c r="B38" s="5" t="s">
        <v>277</v>
      </c>
      <c r="C38" s="90"/>
      <c r="D38" s="76">
        <f>投入係数表!D38</f>
        <v>0</v>
      </c>
      <c r="E38" s="77">
        <f t="shared" si="0"/>
        <v>0</v>
      </c>
      <c r="F38" s="76">
        <f>分析係数表!C41</f>
        <v>0.84583808437856334</v>
      </c>
      <c r="G38" s="77">
        <f t="shared" si="1"/>
        <v>0</v>
      </c>
      <c r="H38" s="77">
        <v>0</v>
      </c>
      <c r="I38" s="77">
        <f t="shared" si="2"/>
        <v>0</v>
      </c>
      <c r="J38" s="76">
        <f>分析係数表!G41</f>
        <v>0.44301808878315901</v>
      </c>
      <c r="K38" s="78">
        <f t="shared" si="3"/>
        <v>0</v>
      </c>
      <c r="L38" s="79"/>
      <c r="M38" s="80"/>
      <c r="N38" s="81">
        <f>分析係数表!H41</f>
        <v>7.1326333586297655E-2</v>
      </c>
      <c r="O38" s="82">
        <f t="shared" si="4"/>
        <v>1.2887150863596168</v>
      </c>
      <c r="P38" s="76">
        <f>分析係数表!C41</f>
        <v>0.84583808437856334</v>
      </c>
      <c r="Q38" s="82">
        <f t="shared" si="5"/>
        <v>1.090044299956173</v>
      </c>
      <c r="R38" s="83">
        <v>1.1127843313584878</v>
      </c>
      <c r="S38" s="84">
        <f t="shared" si="6"/>
        <v>1.1127843313584878</v>
      </c>
      <c r="T38" s="85">
        <f>分析係数表!F41</f>
        <v>0.54692759998204588</v>
      </c>
      <c r="U38" s="86">
        <f t="shared" si="7"/>
        <v>0.60861246364752342</v>
      </c>
      <c r="V38" s="87">
        <f>分析係数表!D41</f>
        <v>0.14515911845235424</v>
      </c>
      <c r="W38" s="167">
        <f t="shared" si="8"/>
        <v>0</v>
      </c>
      <c r="X38" s="76">
        <f>分析係数表!E41</f>
        <v>0.14242111405359306</v>
      </c>
      <c r="Y38" s="166">
        <f t="shared" si="9"/>
        <v>0</v>
      </c>
    </row>
    <row r="39" spans="1:25" x14ac:dyDescent="0.2">
      <c r="A39" s="6" t="s">
        <v>51</v>
      </c>
      <c r="B39" s="5" t="s">
        <v>368</v>
      </c>
      <c r="C39" s="90"/>
      <c r="D39" s="76">
        <f>投入係数表!D39</f>
        <v>0</v>
      </c>
      <c r="E39" s="77">
        <f>$C$6*D39</f>
        <v>0</v>
      </c>
      <c r="F39" s="76">
        <f>分析係数表!C42</f>
        <v>0.23407560849300879</v>
      </c>
      <c r="G39" s="77">
        <f>E39*F39</f>
        <v>0</v>
      </c>
      <c r="H39" s="77">
        <v>0</v>
      </c>
      <c r="I39" s="77">
        <f>C39+H39</f>
        <v>0</v>
      </c>
      <c r="J39" s="76">
        <f>分析係数表!G42</f>
        <v>0.48351648351648352</v>
      </c>
      <c r="K39" s="78">
        <f>I39*J39</f>
        <v>0</v>
      </c>
      <c r="L39" s="79"/>
      <c r="M39" s="80"/>
      <c r="N39" s="81">
        <f>分析係数表!H42</f>
        <v>1.4092354393413963E-2</v>
      </c>
      <c r="O39" s="82">
        <f t="shared" si="4"/>
        <v>0.25461885948680918</v>
      </c>
      <c r="P39" s="76">
        <f>分析係数表!C42</f>
        <v>0.23407560849300879</v>
      </c>
      <c r="Q39" s="82">
        <f>O39*P39</f>
        <v>5.960006446817076E-2</v>
      </c>
      <c r="R39" s="83">
        <v>6.3558919968925362E-2</v>
      </c>
      <c r="S39" s="84">
        <f>I39+R39</f>
        <v>6.3558919968925362E-2</v>
      </c>
      <c r="T39" s="85">
        <f>分析係数表!F42</f>
        <v>0.55384615384615388</v>
      </c>
      <c r="U39" s="86">
        <f t="shared" si="7"/>
        <v>3.5201863367404815E-2</v>
      </c>
      <c r="V39" s="87">
        <f>分析係数表!D42</f>
        <v>0.66153846153846152</v>
      </c>
      <c r="W39" s="167">
        <f t="shared" si="8"/>
        <v>0</v>
      </c>
      <c r="X39" s="76">
        <f>分析係数表!E42</f>
        <v>0.56483516483516483</v>
      </c>
      <c r="Y39" s="166">
        <f t="shared" si="9"/>
        <v>0</v>
      </c>
    </row>
    <row r="40" spans="1:25" x14ac:dyDescent="0.2">
      <c r="A40" s="6" t="s">
        <v>195</v>
      </c>
      <c r="B40" s="5" t="s">
        <v>41</v>
      </c>
      <c r="C40" s="90"/>
      <c r="D40" s="76">
        <f>投入係数表!D40</f>
        <v>0</v>
      </c>
      <c r="E40" s="77">
        <f>$C$6*D40</f>
        <v>0</v>
      </c>
      <c r="F40" s="76">
        <f>分析係数表!C43</f>
        <v>0.27699973067600325</v>
      </c>
      <c r="G40" s="77">
        <f>E40*F40</f>
        <v>0</v>
      </c>
      <c r="H40" s="77">
        <v>0</v>
      </c>
      <c r="I40" s="77">
        <f>C40+H40</f>
        <v>0</v>
      </c>
      <c r="J40" s="76">
        <f>分析係数表!G43</f>
        <v>0.36947234730400647</v>
      </c>
      <c r="K40" s="78">
        <f>I40*J40</f>
        <v>0</v>
      </c>
      <c r="L40" s="79"/>
      <c r="M40" s="80"/>
      <c r="N40" s="81">
        <f>分析係数表!H43</f>
        <v>3.8415354614357487E-2</v>
      </c>
      <c r="O40" s="82">
        <f t="shared" si="4"/>
        <v>0.69408372125954321</v>
      </c>
      <c r="P40" s="76">
        <f>分析係数表!C43</f>
        <v>0.27699973067600325</v>
      </c>
      <c r="Q40" s="82">
        <f>O40*P40</f>
        <v>0.19226100385549158</v>
      </c>
      <c r="R40" s="83">
        <v>0.333401250264378</v>
      </c>
      <c r="S40" s="84">
        <f>I40+R40</f>
        <v>0.333401250264378</v>
      </c>
      <c r="T40" s="85">
        <f>分析係数表!F43</f>
        <v>0.59762152176423045</v>
      </c>
      <c r="U40" s="86">
        <f t="shared" si="7"/>
        <v>0.19924776254109461</v>
      </c>
      <c r="V40" s="87">
        <f>分析係数表!D43</f>
        <v>0.12735249971134974</v>
      </c>
      <c r="W40" s="167">
        <f t="shared" si="8"/>
        <v>0</v>
      </c>
      <c r="X40" s="76">
        <f>分析係数表!E43</f>
        <v>0.10079667474887426</v>
      </c>
      <c r="Y40" s="166">
        <f t="shared" si="9"/>
        <v>0</v>
      </c>
    </row>
    <row r="41" spans="1:25" x14ac:dyDescent="0.2">
      <c r="A41" s="6" t="s">
        <v>341</v>
      </c>
      <c r="B41" s="5" t="s">
        <v>42</v>
      </c>
      <c r="C41" s="90"/>
      <c r="D41" s="76">
        <f>投入係数表!D41</f>
        <v>0</v>
      </c>
      <c r="E41" s="77">
        <f>$C$6*D41</f>
        <v>0</v>
      </c>
      <c r="F41" s="76">
        <f>分析係数表!C44</f>
        <v>0.49584741394123377</v>
      </c>
      <c r="G41" s="77">
        <f>E41*F41</f>
        <v>0</v>
      </c>
      <c r="H41" s="77">
        <v>0</v>
      </c>
      <c r="I41" s="77">
        <f>C41+H41</f>
        <v>0</v>
      </c>
      <c r="J41" s="76">
        <f>分析係数表!G44</f>
        <v>0.26302305721605468</v>
      </c>
      <c r="K41" s="78">
        <f>I41*J41</f>
        <v>0</v>
      </c>
      <c r="L41" s="79"/>
      <c r="M41" s="80"/>
      <c r="N41" s="81">
        <f>分析係数表!H44</f>
        <v>0.12140366382001748</v>
      </c>
      <c r="O41" s="82">
        <f t="shared" si="4"/>
        <v>2.1935058937929748</v>
      </c>
      <c r="P41" s="76">
        <f>分析係数表!C44</f>
        <v>0.49584741394123377</v>
      </c>
      <c r="Q41" s="82">
        <f>O41*P41</f>
        <v>1.0876442249021012</v>
      </c>
      <c r="R41" s="83">
        <v>1.1075328415079337</v>
      </c>
      <c r="S41" s="84">
        <f>I41+R41</f>
        <v>1.1075328415079337</v>
      </c>
      <c r="T41" s="85">
        <f>分析係数表!F44</f>
        <v>0.50173640762880733</v>
      </c>
      <c r="U41" s="86">
        <f t="shared" si="7"/>
        <v>0.55568954922911595</v>
      </c>
      <c r="V41" s="87">
        <f>分析係数表!D44</f>
        <v>0.16572729860518076</v>
      </c>
      <c r="W41" s="167">
        <f t="shared" si="8"/>
        <v>0</v>
      </c>
      <c r="X41" s="76">
        <f>分析係数表!E44</f>
        <v>0.11534301167093652</v>
      </c>
      <c r="Y41" s="166">
        <f t="shared" si="9"/>
        <v>0</v>
      </c>
    </row>
    <row r="42" spans="1:25" x14ac:dyDescent="0.2">
      <c r="A42" s="6" t="s">
        <v>342</v>
      </c>
      <c r="B42" s="5" t="s">
        <v>279</v>
      </c>
      <c r="C42" s="90"/>
      <c r="D42" s="76">
        <f>投入係数表!D42</f>
        <v>0</v>
      </c>
      <c r="E42" s="77">
        <f>$C$6*D42</f>
        <v>0</v>
      </c>
      <c r="F42" s="76">
        <f>分析係数表!C45</f>
        <v>1</v>
      </c>
      <c r="G42" s="77">
        <f>E42*F42</f>
        <v>0</v>
      </c>
      <c r="H42" s="77">
        <v>0</v>
      </c>
      <c r="I42" s="77">
        <f>C42+H42</f>
        <v>0</v>
      </c>
      <c r="J42" s="76">
        <f>分析係数表!G45</f>
        <v>0</v>
      </c>
      <c r="K42" s="78">
        <f>I42*J42</f>
        <v>0</v>
      </c>
      <c r="L42" s="79"/>
      <c r="M42" s="80"/>
      <c r="N42" s="81">
        <f>分析係数表!H45</f>
        <v>0</v>
      </c>
      <c r="O42" s="82">
        <f t="shared" si="4"/>
        <v>0</v>
      </c>
      <c r="P42" s="76">
        <f>分析係数表!C45</f>
        <v>1</v>
      </c>
      <c r="Q42" s="82">
        <f>O42*P42</f>
        <v>0</v>
      </c>
      <c r="R42" s="83">
        <v>2.1061103102556419E-2</v>
      </c>
      <c r="S42" s="84">
        <f>I42+R42</f>
        <v>2.1061103102556419E-2</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76">
        <f>投入係数表!D43</f>
        <v>0</v>
      </c>
      <c r="E43" s="77">
        <f>$C$6*D43</f>
        <v>0</v>
      </c>
      <c r="F43" s="76">
        <f>分析係数表!C46</f>
        <v>1</v>
      </c>
      <c r="G43" s="77">
        <f>E43*F43</f>
        <v>0</v>
      </c>
      <c r="H43" s="77">
        <v>0</v>
      </c>
      <c r="I43" s="77">
        <f>C43+H43</f>
        <v>0</v>
      </c>
      <c r="J43" s="76">
        <f>分析係数表!G46</f>
        <v>9.2759598041741824E-3</v>
      </c>
      <c r="K43" s="78">
        <f>I43*J43</f>
        <v>0</v>
      </c>
      <c r="L43" s="79"/>
      <c r="M43" s="80"/>
      <c r="N43" s="81">
        <f>分析係数表!H46</f>
        <v>9.0452357851660434E-2</v>
      </c>
      <c r="O43" s="82">
        <f t="shared" si="4"/>
        <v>1.6342816502575288</v>
      </c>
      <c r="P43" s="76">
        <f>分析係数表!C46</f>
        <v>1</v>
      </c>
      <c r="Q43" s="82">
        <f>O43*P43</f>
        <v>1.6342816502575288</v>
      </c>
      <c r="R43" s="83">
        <v>1.678628985102302</v>
      </c>
      <c r="S43" s="84">
        <f>I43+R43</f>
        <v>1.678628985102302</v>
      </c>
      <c r="T43" s="85">
        <f>分析係数表!F46</f>
        <v>0.31349308597440523</v>
      </c>
      <c r="U43" s="86">
        <f t="shared" si="7"/>
        <v>0.52623858074580454</v>
      </c>
      <c r="V43" s="87">
        <f>分析係数表!D46</f>
        <v>1.71777033410633E-4</v>
      </c>
      <c r="W43" s="167">
        <f t="shared" si="8"/>
        <v>0</v>
      </c>
      <c r="X43" s="76">
        <f>分析係数表!E46</f>
        <v>5.1533110023189901E-4</v>
      </c>
      <c r="Y43" s="166">
        <f t="shared" si="9"/>
        <v>0</v>
      </c>
    </row>
    <row r="44" spans="1:25" x14ac:dyDescent="0.2">
      <c r="A44" s="192">
        <v>40</v>
      </c>
      <c r="B44" s="14" t="s">
        <v>151</v>
      </c>
      <c r="C44" s="197">
        <f>SUM(C5:C43)</f>
        <v>100</v>
      </c>
      <c r="D44" s="92">
        <f>投入係数表!D44</f>
        <v>0.2857142857142857</v>
      </c>
      <c r="E44" s="91">
        <f>SUM(E5:E43)</f>
        <v>28.571428571428569</v>
      </c>
      <c r="F44" s="92">
        <f>分析係数表!C47</f>
        <v>0.37574754530031729</v>
      </c>
      <c r="G44" s="91">
        <f>SUM(G5:G43)</f>
        <v>0.79734219269103057</v>
      </c>
      <c r="H44" s="91">
        <f>SUM(H5:H43)</f>
        <v>0.80375083724045626</v>
      </c>
      <c r="I44" s="91">
        <f>SUM(I5:I43)</f>
        <v>100.80375083724046</v>
      </c>
      <c r="J44" s="92">
        <f>分析係数表!G47</f>
        <v>0.18377890112838052</v>
      </c>
      <c r="K44" s="93">
        <f>SUM(K5:K43)</f>
        <v>28.801071667782985</v>
      </c>
      <c r="L44" s="94">
        <f>最終需要_まとめ!$L$33</f>
        <v>0.62733333333333341</v>
      </c>
      <c r="M44" s="91">
        <f>K44*L44</f>
        <v>18.067872292922527</v>
      </c>
      <c r="N44" s="95">
        <f>分析係数表!H47</f>
        <v>1</v>
      </c>
      <c r="O44" s="96">
        <f>SUM(O5:O43)</f>
        <v>18.067872292922527</v>
      </c>
      <c r="P44" s="92">
        <f>分析係数表!C47</f>
        <v>0.37574754530031729</v>
      </c>
      <c r="Q44" s="96">
        <f>SUM(Q5:Q43)</f>
        <v>7.7591556726867896</v>
      </c>
      <c r="R44" s="91">
        <f>SUM(R5:R43)</f>
        <v>9.232742476640988</v>
      </c>
      <c r="S44" s="97">
        <f>SUM(S5:S43)</f>
        <v>110.03649331388142</v>
      </c>
      <c r="T44" s="98">
        <f>分析係数表!F47</f>
        <v>0.42462652784065186</v>
      </c>
      <c r="U44" s="99">
        <f>SUM(U5:U43)</f>
        <v>76.854982002910134</v>
      </c>
      <c r="V44" s="100">
        <f>分析係数表!D47</f>
        <v>4.7224737186258234E-2</v>
      </c>
      <c r="W44" s="164">
        <f>SUM(W5:W43)</f>
        <v>0</v>
      </c>
      <c r="X44" s="92">
        <f>分析係数表!E47</f>
        <v>3.9558288483141357E-2</v>
      </c>
      <c r="Y44" s="165">
        <f>SUM(Y5:Y43)</f>
        <v>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2015年赤穂市産業連関表</v>
      </c>
      <c r="H1" s="401"/>
      <c r="I1" s="401"/>
    </row>
    <row r="2" spans="1:25" x14ac:dyDescent="0.2">
      <c r="B2" s="3" t="s">
        <v>250</v>
      </c>
      <c r="S2" s="3" t="s">
        <v>153</v>
      </c>
      <c r="U2" s="64" t="s">
        <v>210</v>
      </c>
      <c r="W2" s="3" t="s">
        <v>130</v>
      </c>
      <c r="Y2" s="3" t="s">
        <v>154</v>
      </c>
    </row>
    <row r="3" spans="1:25" ht="44" x14ac:dyDescent="0.2">
      <c r="B3" s="65"/>
      <c r="C3" s="66" t="s">
        <v>228</v>
      </c>
      <c r="D3" s="66" t="s">
        <v>251</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投入係数表!E5</f>
        <v>0</v>
      </c>
      <c r="E5" s="77">
        <f t="shared" ref="E5:E38" si="0">$C$7*D5</f>
        <v>0</v>
      </c>
      <c r="F5" s="76">
        <f>分析係数表!C8</f>
        <v>1</v>
      </c>
      <c r="G5" s="77">
        <f t="shared" ref="G5:G38" si="1">E5*F5</f>
        <v>0</v>
      </c>
      <c r="H5" s="77">
        <f t="array" ref="H5:H43">MMULT(逆行列係数!C5:AO43,'3'!G5:G43)</f>
        <v>6.291445197780246E-2</v>
      </c>
      <c r="I5" s="77">
        <f t="shared" ref="I5:I38" si="2">C5+H5</f>
        <v>6.291445197780246E-2</v>
      </c>
      <c r="J5" s="76">
        <f>分析係数表!G8</f>
        <v>0.11972098922003804</v>
      </c>
      <c r="K5" s="78">
        <f t="shared" ref="K5:K38" si="3">I5*J5</f>
        <v>7.5321804270190897E-3</v>
      </c>
      <c r="L5" s="79" t="s">
        <v>182</v>
      </c>
      <c r="M5" s="80" t="s">
        <v>182</v>
      </c>
      <c r="N5" s="81">
        <f>分析係数表!H8</f>
        <v>1.236323115495826E-2</v>
      </c>
      <c r="O5" s="82">
        <f t="shared" ref="O5:O44" si="4">$M$44*N5</f>
        <v>0.1588554309435595</v>
      </c>
      <c r="P5" s="76">
        <f>分析係数表!C8</f>
        <v>1</v>
      </c>
      <c r="Q5" s="82">
        <f t="shared" ref="Q5:Q38" si="5">O5*P5</f>
        <v>0.1588554309435595</v>
      </c>
      <c r="R5" s="83">
        <f t="array" ref="R5:R43">MMULT(逆行列係数!C5:AO43,'3'!Q5:Q43)</f>
        <v>0.21238555395559974</v>
      </c>
      <c r="S5" s="84">
        <f t="shared" ref="S5:S38" si="6">I5+R5</f>
        <v>0.2753000059334022</v>
      </c>
      <c r="T5" s="85">
        <f>分析係数表!F8</f>
        <v>0.45136334812935952</v>
      </c>
      <c r="U5" s="86">
        <f t="shared" ref="U5:U38" si="7">S5*T5</f>
        <v>0.12426033241813296</v>
      </c>
      <c r="V5" s="87">
        <f>分析係数表!D8</f>
        <v>6.2777425491439443E-2</v>
      </c>
      <c r="W5" s="167">
        <f t="shared" ref="W5:W43" si="8">ROUND(S5*V5,0)</f>
        <v>0</v>
      </c>
      <c r="X5" s="76">
        <f>分析係数表!E8</f>
        <v>5.7324032974001266E-2</v>
      </c>
      <c r="Y5" s="166">
        <f t="shared" ref="Y5:Y43" si="9">ROUND(S5*X5,0)</f>
        <v>0</v>
      </c>
    </row>
    <row r="6" spans="1:25" x14ac:dyDescent="0.2">
      <c r="A6" s="6" t="s">
        <v>220</v>
      </c>
      <c r="B6" s="5" t="s">
        <v>266</v>
      </c>
      <c r="C6" s="90"/>
      <c r="D6" s="76">
        <f>投入係数表!E6</f>
        <v>0</v>
      </c>
      <c r="E6" s="77">
        <f t="shared" si="0"/>
        <v>0</v>
      </c>
      <c r="F6" s="76">
        <f>分析係数表!C9</f>
        <v>2.7906976744186074E-2</v>
      </c>
      <c r="G6" s="77">
        <f t="shared" si="1"/>
        <v>0</v>
      </c>
      <c r="H6" s="77">
        <v>5.9077338024704646E-5</v>
      </c>
      <c r="I6" s="77">
        <f t="shared" si="2"/>
        <v>5.9077338024704646E-5</v>
      </c>
      <c r="J6" s="76">
        <f>分析係数表!G9</f>
        <v>0.2857142857142857</v>
      </c>
      <c r="K6" s="78">
        <f t="shared" si="3"/>
        <v>1.6879239435629898E-5</v>
      </c>
      <c r="L6" s="79"/>
      <c r="M6" s="80"/>
      <c r="N6" s="81">
        <f>分析係数表!H9</f>
        <v>6.5322433452770924E-4</v>
      </c>
      <c r="O6" s="82">
        <f t="shared" si="4"/>
        <v>8.3932939426278538E-3</v>
      </c>
      <c r="P6" s="76">
        <f>分析係数表!C9</f>
        <v>2.7906976744186074E-2</v>
      </c>
      <c r="Q6" s="82">
        <f t="shared" si="5"/>
        <v>2.3423145886403336E-4</v>
      </c>
      <c r="R6" s="83">
        <v>2.7804860710879139E-4</v>
      </c>
      <c r="S6" s="84">
        <f t="shared" si="6"/>
        <v>3.3712594513349601E-4</v>
      </c>
      <c r="T6" s="85">
        <f>分析係数表!F9</f>
        <v>0.7142857142857143</v>
      </c>
      <c r="U6" s="86">
        <f t="shared" si="7"/>
        <v>2.4080424652392574E-4</v>
      </c>
      <c r="V6" s="87">
        <f>分析係数表!D9</f>
        <v>0</v>
      </c>
      <c r="W6" s="167">
        <f t="shared" si="8"/>
        <v>0</v>
      </c>
      <c r="X6" s="76">
        <f>分析係数表!E9</f>
        <v>0</v>
      </c>
      <c r="Y6" s="166">
        <f t="shared" si="9"/>
        <v>0</v>
      </c>
    </row>
    <row r="7" spans="1:25" x14ac:dyDescent="0.2">
      <c r="A7" s="6" t="s">
        <v>221</v>
      </c>
      <c r="B7" s="5" t="s">
        <v>267</v>
      </c>
      <c r="C7" s="75">
        <f>最終需要_まとめ!$C$8</f>
        <v>100</v>
      </c>
      <c r="D7" s="76">
        <f>投入係数表!E7</f>
        <v>4.3558850787766452E-2</v>
      </c>
      <c r="E7" s="77">
        <f t="shared" si="0"/>
        <v>4.3558850787766454</v>
      </c>
      <c r="F7" s="76">
        <f>分析係数表!C10</f>
        <v>1</v>
      </c>
      <c r="G7" s="77">
        <f t="shared" si="1"/>
        <v>4.3558850787766454</v>
      </c>
      <c r="H7" s="77">
        <v>4.5697446036115759</v>
      </c>
      <c r="I7" s="77">
        <f t="shared" si="2"/>
        <v>104.56974460361158</v>
      </c>
      <c r="J7" s="76">
        <f>分析係数表!G10</f>
        <v>0.17979610750695088</v>
      </c>
      <c r="K7" s="78">
        <f t="shared" si="3"/>
        <v>18.801233042725343</v>
      </c>
      <c r="L7" s="79"/>
      <c r="M7" s="80"/>
      <c r="N7" s="81">
        <f>分析係数表!H10</f>
        <v>1.2488112277735618E-3</v>
      </c>
      <c r="O7" s="82">
        <f t="shared" si="4"/>
        <v>1.6046003125612072E-2</v>
      </c>
      <c r="P7" s="76">
        <f>分析係数表!C10</f>
        <v>1</v>
      </c>
      <c r="Q7" s="82">
        <f t="shared" si="5"/>
        <v>1.6046003125612072E-2</v>
      </c>
      <c r="R7" s="83">
        <v>2.3399617237705728E-2</v>
      </c>
      <c r="S7" s="84">
        <f t="shared" si="6"/>
        <v>104.59314422084928</v>
      </c>
      <c r="T7" s="85">
        <f>分析係数表!F10</f>
        <v>0.51899907321594063</v>
      </c>
      <c r="U7" s="86">
        <f t="shared" si="7"/>
        <v>54.283744915361993</v>
      </c>
      <c r="V7" s="87">
        <f>分析係数表!D10</f>
        <v>9.8239110287303061E-2</v>
      </c>
      <c r="W7" s="167">
        <f t="shared" si="8"/>
        <v>10</v>
      </c>
      <c r="X7" s="76">
        <f>分析係数表!E10</f>
        <v>2.9657089898053754E-2</v>
      </c>
      <c r="Y7" s="166">
        <f t="shared" si="9"/>
        <v>3</v>
      </c>
    </row>
    <row r="8" spans="1:25" x14ac:dyDescent="0.2">
      <c r="A8" s="6" t="s">
        <v>222</v>
      </c>
      <c r="B8" s="5" t="s">
        <v>27</v>
      </c>
      <c r="C8" s="90"/>
      <c r="D8" s="76">
        <f>投入係数表!E8</f>
        <v>0</v>
      </c>
      <c r="E8" s="77">
        <f t="shared" si="0"/>
        <v>0</v>
      </c>
      <c r="F8" s="76">
        <f>分析係数表!C11</f>
        <v>4.7758906908440535E-3</v>
      </c>
      <c r="G8" s="77">
        <f t="shared" si="1"/>
        <v>0</v>
      </c>
      <c r="H8" s="77">
        <v>3.1543316228828276E-3</v>
      </c>
      <c r="I8" s="77">
        <f t="shared" si="2"/>
        <v>3.1543316228828276E-3</v>
      </c>
      <c r="J8" s="76">
        <f>分析係数表!G11</f>
        <v>0.34306569343065696</v>
      </c>
      <c r="K8" s="78">
        <f t="shared" si="3"/>
        <v>1.0821429655145467E-3</v>
      </c>
      <c r="L8" s="79"/>
      <c r="M8" s="80"/>
      <c r="N8" s="81">
        <f>分析係数表!H11</f>
        <v>-1.9212480427285565E-5</v>
      </c>
      <c r="O8" s="82">
        <f t="shared" si="4"/>
        <v>-2.4686158654787805E-4</v>
      </c>
      <c r="P8" s="76">
        <f>分析係数表!C11</f>
        <v>4.7758906908440535E-3</v>
      </c>
      <c r="Q8" s="82">
        <f t="shared" si="5"/>
        <v>-1.1789839531210044E-6</v>
      </c>
      <c r="R8" s="83">
        <v>7.1898374046044196E-4</v>
      </c>
      <c r="S8" s="84">
        <f t="shared" si="6"/>
        <v>3.8733153633432695E-3</v>
      </c>
      <c r="T8" s="85">
        <f>分析係数表!F11</f>
        <v>0.56569343065693434</v>
      </c>
      <c r="U8" s="86">
        <f t="shared" si="7"/>
        <v>2.1911090559058643E-3</v>
      </c>
      <c r="V8" s="87">
        <f>分析係数表!D11</f>
        <v>8.0291970802919707E-2</v>
      </c>
      <c r="W8" s="167">
        <f t="shared" si="8"/>
        <v>0</v>
      </c>
      <c r="X8" s="76">
        <f>分析係数表!E11</f>
        <v>6.9343065693430656E-2</v>
      </c>
      <c r="Y8" s="166">
        <f t="shared" si="9"/>
        <v>0</v>
      </c>
    </row>
    <row r="9" spans="1:25" x14ac:dyDescent="0.2">
      <c r="A9" s="6" t="s">
        <v>223</v>
      </c>
      <c r="B9" s="5" t="s">
        <v>191</v>
      </c>
      <c r="C9" s="90"/>
      <c r="D9" s="76">
        <f>投入係数表!E9</f>
        <v>0.1056533827618165</v>
      </c>
      <c r="E9" s="77">
        <f t="shared" si="0"/>
        <v>10.565338276181651</v>
      </c>
      <c r="F9" s="76">
        <f>分析係数表!C12</f>
        <v>2.7665742374590407E-2</v>
      </c>
      <c r="G9" s="77">
        <f t="shared" si="1"/>
        <v>0.29229792684924066</v>
      </c>
      <c r="H9" s="77">
        <v>0.30777927379405118</v>
      </c>
      <c r="I9" s="77">
        <f t="shared" si="2"/>
        <v>0.30777927379405118</v>
      </c>
      <c r="J9" s="76">
        <f>分析係数表!G12</f>
        <v>0.13175675675675674</v>
      </c>
      <c r="K9" s="78">
        <f t="shared" si="3"/>
        <v>4.0551998912054035E-2</v>
      </c>
      <c r="L9" s="79"/>
      <c r="M9" s="80"/>
      <c r="N9" s="81">
        <f>分析係数表!H12</f>
        <v>9.8185381223642884E-2</v>
      </c>
      <c r="O9" s="82">
        <f t="shared" si="4"/>
        <v>1.2615861380529307</v>
      </c>
      <c r="P9" s="76">
        <f>分析係数表!C12</f>
        <v>2.7665742374590407E-2</v>
      </c>
      <c r="Q9" s="82">
        <f t="shared" si="5"/>
        <v>3.490271707872683E-2</v>
      </c>
      <c r="R9" s="83">
        <v>3.9205722418967276E-2</v>
      </c>
      <c r="S9" s="84">
        <f t="shared" si="6"/>
        <v>0.34698499621301848</v>
      </c>
      <c r="T9" s="85">
        <f>分析係数表!F12</f>
        <v>0.37027027027027026</v>
      </c>
      <c r="U9" s="86">
        <f t="shared" si="7"/>
        <v>0.12847822832752306</v>
      </c>
      <c r="V9" s="87">
        <f>分析係数表!D12</f>
        <v>5.1576576576576577E-2</v>
      </c>
      <c r="W9" s="167">
        <f t="shared" si="8"/>
        <v>0</v>
      </c>
      <c r="X9" s="76">
        <f>分析係数表!E12</f>
        <v>4.954954954954955E-2</v>
      </c>
      <c r="Y9" s="166">
        <f t="shared" si="9"/>
        <v>0</v>
      </c>
    </row>
    <row r="10" spans="1:25" x14ac:dyDescent="0.2">
      <c r="A10" s="6" t="s">
        <v>224</v>
      </c>
      <c r="B10" s="5" t="s">
        <v>28</v>
      </c>
      <c r="C10" s="90"/>
      <c r="D10" s="76">
        <f>投入係数表!E10</f>
        <v>2.1316033364226137E-2</v>
      </c>
      <c r="E10" s="77">
        <f t="shared" si="0"/>
        <v>2.1316033364226139</v>
      </c>
      <c r="F10" s="76">
        <f>分析係数表!C13</f>
        <v>0</v>
      </c>
      <c r="G10" s="77">
        <f t="shared" si="1"/>
        <v>0</v>
      </c>
      <c r="H10" s="77">
        <v>0</v>
      </c>
      <c r="I10" s="77">
        <f t="shared" si="2"/>
        <v>0</v>
      </c>
      <c r="J10" s="76">
        <f>分析係数表!G13</f>
        <v>0.24516960068699012</v>
      </c>
      <c r="K10" s="78">
        <f t="shared" si="3"/>
        <v>0</v>
      </c>
      <c r="L10" s="79"/>
      <c r="M10" s="80"/>
      <c r="N10" s="81">
        <f>分析係数表!H13</f>
        <v>1.522589073862381E-2</v>
      </c>
      <c r="O10" s="82">
        <f t="shared" si="4"/>
        <v>0.19563780733919334</v>
      </c>
      <c r="P10" s="76">
        <f>分析係数表!C13</f>
        <v>0</v>
      </c>
      <c r="Q10" s="82">
        <f t="shared" si="5"/>
        <v>0</v>
      </c>
      <c r="R10" s="83">
        <v>0</v>
      </c>
      <c r="S10" s="84">
        <f t="shared" si="6"/>
        <v>0</v>
      </c>
      <c r="T10" s="85">
        <f>分析係数表!F13</f>
        <v>0.38299699441820523</v>
      </c>
      <c r="U10" s="86">
        <f t="shared" si="7"/>
        <v>0</v>
      </c>
      <c r="V10" s="87">
        <f>分析係数表!D13</f>
        <v>0.13954486904250751</v>
      </c>
      <c r="W10" s="167">
        <f t="shared" si="8"/>
        <v>0</v>
      </c>
      <c r="X10" s="76">
        <f>分析係数表!E13</f>
        <v>0.1348218119364534</v>
      </c>
      <c r="Y10" s="166">
        <f t="shared" si="9"/>
        <v>0</v>
      </c>
    </row>
    <row r="11" spans="1:25" x14ac:dyDescent="0.2">
      <c r="A11" s="6" t="s">
        <v>225</v>
      </c>
      <c r="B11" s="5" t="s">
        <v>268</v>
      </c>
      <c r="C11" s="90"/>
      <c r="D11" s="76">
        <f>投入係数表!E11</f>
        <v>3.7071362372567192E-3</v>
      </c>
      <c r="E11" s="77">
        <f t="shared" si="0"/>
        <v>0.3707136237256719</v>
      </c>
      <c r="F11" s="76">
        <f>分析係数表!C14</f>
        <v>8.758537565287261E-2</v>
      </c>
      <c r="G11" s="77">
        <f t="shared" si="1"/>
        <v>3.2469091993650639E-2</v>
      </c>
      <c r="H11" s="77">
        <v>5.4485025177227198E-2</v>
      </c>
      <c r="I11" s="77">
        <f t="shared" si="2"/>
        <v>5.4485025177227198E-2</v>
      </c>
      <c r="J11" s="76">
        <f>分析係数表!G14</f>
        <v>0.1675092686215032</v>
      </c>
      <c r="K11" s="78">
        <f t="shared" si="3"/>
        <v>9.1267467182615161E-3</v>
      </c>
      <c r="L11" s="79"/>
      <c r="M11" s="80"/>
      <c r="N11" s="81">
        <f>分析係数表!H14</f>
        <v>1.2392049875599189E-3</v>
      </c>
      <c r="O11" s="82">
        <f t="shared" si="4"/>
        <v>1.5922572332338132E-2</v>
      </c>
      <c r="P11" s="76">
        <f>分析係数表!C14</f>
        <v>8.758537565287261E-2</v>
      </c>
      <c r="Q11" s="82">
        <f t="shared" si="5"/>
        <v>1.3945844790878713E-3</v>
      </c>
      <c r="R11" s="83">
        <v>1.6533768258312022E-2</v>
      </c>
      <c r="S11" s="84">
        <f t="shared" si="6"/>
        <v>7.1018793435539213E-2</v>
      </c>
      <c r="T11" s="85">
        <f>分析係数表!F14</f>
        <v>0.31985170205594876</v>
      </c>
      <c r="U11" s="86">
        <f t="shared" si="7"/>
        <v>2.2715481958317057E-2</v>
      </c>
      <c r="V11" s="87">
        <f>分析係数表!D14</f>
        <v>3.3704078193461412E-2</v>
      </c>
      <c r="W11" s="167">
        <f t="shared" si="8"/>
        <v>0</v>
      </c>
      <c r="X11" s="76">
        <f>分析係数表!E14</f>
        <v>2.8985507246376812E-2</v>
      </c>
      <c r="Y11" s="166">
        <f t="shared" si="9"/>
        <v>0</v>
      </c>
    </row>
    <row r="12" spans="1:25" x14ac:dyDescent="0.2">
      <c r="A12" s="6" t="s">
        <v>226</v>
      </c>
      <c r="B12" s="5" t="s">
        <v>29</v>
      </c>
      <c r="C12" s="90"/>
      <c r="D12" s="76">
        <f>投入係数表!E12</f>
        <v>1.2048192771084338E-2</v>
      </c>
      <c r="E12" s="77">
        <f t="shared" si="0"/>
        <v>1.2048192771084338</v>
      </c>
      <c r="F12" s="76">
        <f>分析係数表!C15</f>
        <v>0</v>
      </c>
      <c r="G12" s="77">
        <f t="shared" si="1"/>
        <v>0</v>
      </c>
      <c r="H12" s="77">
        <v>0</v>
      </c>
      <c r="I12" s="77">
        <f t="shared" si="2"/>
        <v>0</v>
      </c>
      <c r="J12" s="76">
        <f>分析係数表!G15</f>
        <v>9.5604813172894237E-2</v>
      </c>
      <c r="K12" s="78">
        <f t="shared" si="3"/>
        <v>0</v>
      </c>
      <c r="L12" s="79"/>
      <c r="M12" s="80"/>
      <c r="N12" s="81">
        <f>分析係数表!H15</f>
        <v>9.0490782812515016E-3</v>
      </c>
      <c r="O12" s="82">
        <f t="shared" si="4"/>
        <v>0.11627180726405056</v>
      </c>
      <c r="P12" s="76">
        <f>分析係数表!C15</f>
        <v>0</v>
      </c>
      <c r="Q12" s="82">
        <f t="shared" si="5"/>
        <v>0</v>
      </c>
      <c r="R12" s="83">
        <v>0</v>
      </c>
      <c r="S12" s="84">
        <f t="shared" si="6"/>
        <v>0</v>
      </c>
      <c r="T12" s="85">
        <f>分析係数表!F15</f>
        <v>0.30347055098163395</v>
      </c>
      <c r="U12" s="86">
        <f t="shared" si="7"/>
        <v>0</v>
      </c>
      <c r="V12" s="87">
        <f>分析係数表!D15</f>
        <v>2.4585180493983533E-2</v>
      </c>
      <c r="W12" s="167">
        <f t="shared" si="8"/>
        <v>0</v>
      </c>
      <c r="X12" s="76">
        <f>分析係数表!E15</f>
        <v>2.2317922735908803E-2</v>
      </c>
      <c r="Y12" s="166">
        <f t="shared" si="9"/>
        <v>0</v>
      </c>
    </row>
    <row r="13" spans="1:25" x14ac:dyDescent="0.2">
      <c r="A13" s="6" t="s">
        <v>227</v>
      </c>
      <c r="B13" s="5" t="s">
        <v>30</v>
      </c>
      <c r="C13" s="90"/>
      <c r="D13" s="76">
        <f>投入係数表!E13</f>
        <v>5.4680259499536608E-2</v>
      </c>
      <c r="E13" s="77">
        <f t="shared" si="0"/>
        <v>5.4680259499536605</v>
      </c>
      <c r="F13" s="76">
        <f>分析係数表!C16</f>
        <v>0.11006875655518</v>
      </c>
      <c r="G13" s="77">
        <f t="shared" si="1"/>
        <v>0.60185881712285638</v>
      </c>
      <c r="H13" s="77">
        <v>0.64479826590313971</v>
      </c>
      <c r="I13" s="77">
        <f t="shared" si="2"/>
        <v>0.64479826590313971</v>
      </c>
      <c r="J13" s="76">
        <f>分析係数表!G16</f>
        <v>3.3349328214971212E-2</v>
      </c>
      <c r="K13" s="78">
        <f t="shared" si="3"/>
        <v>2.1503589002048087E-2</v>
      </c>
      <c r="L13" s="79"/>
      <c r="M13" s="80"/>
      <c r="N13" s="81">
        <f>分析係数表!H16</f>
        <v>1.7877213037589219E-2</v>
      </c>
      <c r="O13" s="82">
        <f t="shared" si="4"/>
        <v>0.22970470628280054</v>
      </c>
      <c r="P13" s="76">
        <f>分析係数表!C16</f>
        <v>0.11006875655518</v>
      </c>
      <c r="Q13" s="82">
        <f t="shared" si="5"/>
        <v>2.5283311395420699E-2</v>
      </c>
      <c r="R13" s="83">
        <v>3.2860456715987009E-2</v>
      </c>
      <c r="S13" s="84">
        <f t="shared" si="6"/>
        <v>0.67765872261912674</v>
      </c>
      <c r="T13" s="85">
        <f>分析係数表!F16</f>
        <v>0.28862763915547024</v>
      </c>
      <c r="U13" s="86">
        <f t="shared" si="7"/>
        <v>0.19559103726267021</v>
      </c>
      <c r="V13" s="87">
        <f>分析係数表!D16</f>
        <v>1.6314779270633396E-2</v>
      </c>
      <c r="W13" s="167">
        <f t="shared" si="8"/>
        <v>0</v>
      </c>
      <c r="X13" s="76">
        <f>分析係数表!E16</f>
        <v>1.6554702495201537E-2</v>
      </c>
      <c r="Y13" s="166">
        <f t="shared" si="9"/>
        <v>0</v>
      </c>
    </row>
    <row r="14" spans="1:25" x14ac:dyDescent="0.2">
      <c r="A14" s="6" t="s">
        <v>2</v>
      </c>
      <c r="B14" s="5" t="s">
        <v>365</v>
      </c>
      <c r="C14" s="90"/>
      <c r="D14" s="76">
        <f>投入係数表!E14</f>
        <v>1.6682113067655237E-2</v>
      </c>
      <c r="E14" s="77">
        <f t="shared" si="0"/>
        <v>1.6682113067655238</v>
      </c>
      <c r="F14" s="76">
        <f>分析係数表!C17</f>
        <v>0.13914449142004481</v>
      </c>
      <c r="G14" s="77">
        <f t="shared" si="1"/>
        <v>0.23212241386105717</v>
      </c>
      <c r="H14" s="77">
        <v>0.26725946395427042</v>
      </c>
      <c r="I14" s="77">
        <f t="shared" si="2"/>
        <v>0.26725946395427042</v>
      </c>
      <c r="J14" s="76">
        <f>分析係数表!G17</f>
        <v>0.21214924452667283</v>
      </c>
      <c r="K14" s="78">
        <f t="shared" si="3"/>
        <v>5.6698893370502018E-2</v>
      </c>
      <c r="L14" s="79"/>
      <c r="M14" s="80"/>
      <c r="N14" s="81">
        <f>分析係数表!H17</f>
        <v>3.1124218292202617E-3</v>
      </c>
      <c r="O14" s="82">
        <f t="shared" si="4"/>
        <v>3.9991577020756244E-2</v>
      </c>
      <c r="P14" s="76">
        <f>分析係数表!C17</f>
        <v>0.13914449142004481</v>
      </c>
      <c r="Q14" s="82">
        <f t="shared" si="5"/>
        <v>5.5646076456386789E-3</v>
      </c>
      <c r="R14" s="83">
        <v>1.4784657204907306E-2</v>
      </c>
      <c r="S14" s="84">
        <f t="shared" si="6"/>
        <v>0.28204412115917771</v>
      </c>
      <c r="T14" s="85">
        <f>分析係数表!F17</f>
        <v>0.32223250077089116</v>
      </c>
      <c r="U14" s="86">
        <f t="shared" si="7"/>
        <v>9.0883782488850054E-2</v>
      </c>
      <c r="V14" s="87">
        <f>分析係数表!D17</f>
        <v>3.12981806968856E-2</v>
      </c>
      <c r="W14" s="167">
        <f t="shared" si="8"/>
        <v>0</v>
      </c>
      <c r="X14" s="76">
        <f>分析係数表!E17</f>
        <v>2.8677150786308975E-2</v>
      </c>
      <c r="Y14" s="166">
        <f t="shared" si="9"/>
        <v>0</v>
      </c>
    </row>
    <row r="15" spans="1:25" x14ac:dyDescent="0.2">
      <c r="A15" s="6" t="s">
        <v>3</v>
      </c>
      <c r="B15" s="5" t="s">
        <v>31</v>
      </c>
      <c r="C15" s="90"/>
      <c r="D15" s="76">
        <f>投入係数表!E15</f>
        <v>0</v>
      </c>
      <c r="E15" s="77">
        <f t="shared" si="0"/>
        <v>0</v>
      </c>
      <c r="F15" s="76">
        <f>分析係数表!C18</f>
        <v>1</v>
      </c>
      <c r="G15" s="77">
        <f t="shared" si="1"/>
        <v>0</v>
      </c>
      <c r="H15" s="77">
        <v>3.4388935933291107E-2</v>
      </c>
      <c r="I15" s="77">
        <f t="shared" si="2"/>
        <v>3.4388935933291107E-2</v>
      </c>
      <c r="J15" s="76">
        <f>分析係数表!G18</f>
        <v>0.2156836946153087</v>
      </c>
      <c r="K15" s="78">
        <f t="shared" si="3"/>
        <v>7.4171327559813746E-3</v>
      </c>
      <c r="L15" s="79"/>
      <c r="M15" s="80"/>
      <c r="N15" s="81">
        <f>分析係数表!H18</f>
        <v>4.8031201068213914E-4</v>
      </c>
      <c r="O15" s="82">
        <f t="shared" si="4"/>
        <v>6.1715396636969509E-3</v>
      </c>
      <c r="P15" s="76">
        <f>分析係数表!C18</f>
        <v>1</v>
      </c>
      <c r="Q15" s="82">
        <f t="shared" si="5"/>
        <v>6.1715396636969509E-3</v>
      </c>
      <c r="R15" s="83">
        <v>2.387792141467622E-2</v>
      </c>
      <c r="S15" s="84">
        <f t="shared" si="6"/>
        <v>5.8266857347967327E-2</v>
      </c>
      <c r="T15" s="85">
        <f>分析係数表!F18</f>
        <v>0.45886648465511004</v>
      </c>
      <c r="U15" s="86">
        <f t="shared" si="7"/>
        <v>2.6736708003162534E-2</v>
      </c>
      <c r="V15" s="87">
        <f>分析係数表!D18</f>
        <v>2.7301733495608698E-2</v>
      </c>
      <c r="W15" s="167">
        <f t="shared" si="8"/>
        <v>0</v>
      </c>
      <c r="X15" s="76">
        <f>分析係数表!E18</f>
        <v>2.9308246439261866E-2</v>
      </c>
      <c r="Y15" s="166">
        <f t="shared" si="9"/>
        <v>0</v>
      </c>
    </row>
    <row r="16" spans="1:25" x14ac:dyDescent="0.2">
      <c r="A16" s="6" t="s">
        <v>4</v>
      </c>
      <c r="B16" s="5" t="s">
        <v>32</v>
      </c>
      <c r="C16" s="90"/>
      <c r="D16" s="76">
        <f>投入係数表!E16</f>
        <v>0</v>
      </c>
      <c r="E16" s="77">
        <f t="shared" si="0"/>
        <v>0</v>
      </c>
      <c r="F16" s="76">
        <f>分析係数表!C19</f>
        <v>0.27592808390211421</v>
      </c>
      <c r="G16" s="77">
        <f t="shared" si="1"/>
        <v>0</v>
      </c>
      <c r="H16" s="77">
        <v>1.52882549113E-2</v>
      </c>
      <c r="I16" s="77">
        <f t="shared" si="2"/>
        <v>1.52882549113E-2</v>
      </c>
      <c r="J16" s="76">
        <f>分析係数表!G19</f>
        <v>5.7631973809848587E-2</v>
      </c>
      <c r="K16" s="78">
        <f t="shared" si="3"/>
        <v>8.810923066463306E-4</v>
      </c>
      <c r="L16" s="79"/>
      <c r="M16" s="80"/>
      <c r="N16" s="81">
        <f>分析係数表!H19</f>
        <v>-1.2488112277735618E-4</v>
      </c>
      <c r="O16" s="82">
        <f t="shared" si="4"/>
        <v>-1.6046003125612075E-3</v>
      </c>
      <c r="P16" s="76">
        <f>分析係数表!C19</f>
        <v>0.27592808390211421</v>
      </c>
      <c r="Q16" s="82">
        <f t="shared" si="5"/>
        <v>-4.4275428967374751E-4</v>
      </c>
      <c r="R16" s="83">
        <v>4.6517121631307959E-3</v>
      </c>
      <c r="S16" s="84">
        <f t="shared" si="6"/>
        <v>1.9939967074430798E-2</v>
      </c>
      <c r="T16" s="85">
        <f>分析係数表!F19</f>
        <v>0.23987177738371299</v>
      </c>
      <c r="U16" s="86">
        <f t="shared" si="7"/>
        <v>4.7830353431164308E-3</v>
      </c>
      <c r="V16" s="87">
        <f>分析係数表!D19</f>
        <v>7.502387123175556E-4</v>
      </c>
      <c r="W16" s="167">
        <f t="shared" si="8"/>
        <v>0</v>
      </c>
      <c r="X16" s="76">
        <f>分析係数表!E19</f>
        <v>8.1844223161915155E-4</v>
      </c>
      <c r="Y16" s="166">
        <f t="shared" si="9"/>
        <v>0</v>
      </c>
    </row>
    <row r="17" spans="1:25" x14ac:dyDescent="0.2">
      <c r="A17" s="6" t="s">
        <v>5</v>
      </c>
      <c r="B17" s="5" t="s">
        <v>33</v>
      </c>
      <c r="C17" s="90"/>
      <c r="D17" s="76">
        <f>投入係数表!E17</f>
        <v>0</v>
      </c>
      <c r="E17" s="77">
        <f t="shared" si="0"/>
        <v>0</v>
      </c>
      <c r="F17" s="76">
        <f>分析係数表!C20</f>
        <v>2.5484643868438295E-2</v>
      </c>
      <c r="G17" s="77">
        <f t="shared" si="1"/>
        <v>0</v>
      </c>
      <c r="H17" s="77">
        <v>1.1152885150484105E-3</v>
      </c>
      <c r="I17" s="77">
        <f t="shared" si="2"/>
        <v>1.1152885150484105E-3</v>
      </c>
      <c r="J17" s="76">
        <f>分析係数表!G20</f>
        <v>9.947643979057591E-2</v>
      </c>
      <c r="K17" s="78">
        <f t="shared" si="3"/>
        <v>1.1094493081633402E-4</v>
      </c>
      <c r="L17" s="79"/>
      <c r="M17" s="80"/>
      <c r="N17" s="81">
        <f>分析係数表!H20</f>
        <v>5.9558689324585256E-4</v>
      </c>
      <c r="O17" s="82">
        <f t="shared" si="4"/>
        <v>7.6527091829842195E-3</v>
      </c>
      <c r="P17" s="76">
        <f>分析係数表!C20</f>
        <v>2.5484643868438295E-2</v>
      </c>
      <c r="Q17" s="82">
        <f t="shared" si="5"/>
        <v>1.9502656815708022E-4</v>
      </c>
      <c r="R17" s="83">
        <v>7.9657006103895874E-4</v>
      </c>
      <c r="S17" s="84">
        <f t="shared" si="6"/>
        <v>1.9118585760873692E-3</v>
      </c>
      <c r="T17" s="85">
        <f>分析係数表!F20</f>
        <v>0.22338568935427575</v>
      </c>
      <c r="U17" s="86">
        <f t="shared" si="7"/>
        <v>4.2708184596716101E-4</v>
      </c>
      <c r="V17" s="87">
        <f>分析係数表!D20</f>
        <v>0.15532286212914484</v>
      </c>
      <c r="W17" s="167">
        <f t="shared" si="8"/>
        <v>0</v>
      </c>
      <c r="X17" s="76">
        <f>分析係数表!E20</f>
        <v>0.17102966841186737</v>
      </c>
      <c r="Y17" s="166">
        <f t="shared" si="9"/>
        <v>0</v>
      </c>
    </row>
    <row r="18" spans="1:25" x14ac:dyDescent="0.2">
      <c r="A18" s="6" t="s">
        <v>6</v>
      </c>
      <c r="B18" s="5" t="s">
        <v>34</v>
      </c>
      <c r="C18" s="90"/>
      <c r="D18" s="76">
        <f>投入係数表!E18</f>
        <v>1.8535681186283596E-3</v>
      </c>
      <c r="E18" s="77">
        <f t="shared" si="0"/>
        <v>0.18535681186283595</v>
      </c>
      <c r="F18" s="76">
        <f>分析係数表!C21</f>
        <v>0.22087867795243854</v>
      </c>
      <c r="G18" s="77">
        <f t="shared" si="1"/>
        <v>4.0941367553742079E-2</v>
      </c>
      <c r="H18" s="77">
        <v>5.5415300799090884E-2</v>
      </c>
      <c r="I18" s="77">
        <f t="shared" si="2"/>
        <v>5.5415300799090884E-2</v>
      </c>
      <c r="J18" s="76">
        <f>分析係数表!G21</f>
        <v>0.28511270745603173</v>
      </c>
      <c r="K18" s="78">
        <f t="shared" si="3"/>
        <v>1.5799606445319202E-2</v>
      </c>
      <c r="L18" s="79"/>
      <c r="M18" s="80"/>
      <c r="N18" s="81">
        <f>分析係数表!H21</f>
        <v>9.8944274200520651E-4</v>
      </c>
      <c r="O18" s="82">
        <f t="shared" si="4"/>
        <v>1.2713371707215718E-2</v>
      </c>
      <c r="P18" s="76">
        <f>分析係数表!C21</f>
        <v>0.22087867795243854</v>
      </c>
      <c r="Q18" s="82">
        <f t="shared" si="5"/>
        <v>2.8081127350077441E-3</v>
      </c>
      <c r="R18" s="83">
        <v>8.5284331615871657E-3</v>
      </c>
      <c r="S18" s="84">
        <f t="shared" si="6"/>
        <v>6.3943733960678054E-2</v>
      </c>
      <c r="T18" s="85">
        <f>分析係数表!F21</f>
        <v>0.42531582858558337</v>
      </c>
      <c r="U18" s="86">
        <f t="shared" si="7"/>
        <v>2.7196282192341891E-2</v>
      </c>
      <c r="V18" s="87">
        <f>分析係数表!D21</f>
        <v>6.1431756254644539E-2</v>
      </c>
      <c r="W18" s="167">
        <f t="shared" si="8"/>
        <v>0</v>
      </c>
      <c r="X18" s="76">
        <f>分析係数表!E21</f>
        <v>5.1523408471637354E-2</v>
      </c>
      <c r="Y18" s="166">
        <f t="shared" si="9"/>
        <v>0</v>
      </c>
    </row>
    <row r="19" spans="1:25" x14ac:dyDescent="0.2">
      <c r="A19" s="6" t="s">
        <v>7</v>
      </c>
      <c r="B19" s="5" t="s">
        <v>269</v>
      </c>
      <c r="C19" s="90"/>
      <c r="D19" s="76">
        <f>投入係数表!E19</f>
        <v>0</v>
      </c>
      <c r="E19" s="77">
        <f t="shared" si="0"/>
        <v>0</v>
      </c>
      <c r="F19" s="76">
        <f>分析係数表!C22</f>
        <v>2.2900763358778664E-2</v>
      </c>
      <c r="G19" s="77">
        <f t="shared" si="1"/>
        <v>0</v>
      </c>
      <c r="H19" s="77">
        <v>2.8116434025448901E-4</v>
      </c>
      <c r="I19" s="77">
        <f t="shared" si="2"/>
        <v>2.8116434025448901E-4</v>
      </c>
      <c r="J19" s="76">
        <f>分析係数表!G22</f>
        <v>0.19537275064267351</v>
      </c>
      <c r="K19" s="78">
        <f t="shared" si="3"/>
        <v>5.4931850538152088E-5</v>
      </c>
      <c r="L19" s="79"/>
      <c r="M19" s="80"/>
      <c r="N19" s="81">
        <f>分析係数表!H22</f>
        <v>4.8031201068213912E-5</v>
      </c>
      <c r="O19" s="82">
        <f t="shared" si="4"/>
        <v>6.1715396636969515E-4</v>
      </c>
      <c r="P19" s="76">
        <f>分析係数表!C22</f>
        <v>2.2900763358778664E-2</v>
      </c>
      <c r="Q19" s="82">
        <f t="shared" si="5"/>
        <v>1.4133296939764035E-5</v>
      </c>
      <c r="R19" s="83">
        <v>1.7795271936885121E-4</v>
      </c>
      <c r="S19" s="84">
        <f t="shared" si="6"/>
        <v>4.5911705962334022E-4</v>
      </c>
      <c r="T19" s="85">
        <f>分析係数表!F22</f>
        <v>0.41388174807197942</v>
      </c>
      <c r="U19" s="86">
        <f t="shared" si="7"/>
        <v>1.9002017120657526E-4</v>
      </c>
      <c r="V19" s="87">
        <f>分析係数表!D22</f>
        <v>2.313624678663239E-2</v>
      </c>
      <c r="W19" s="167">
        <f t="shared" si="8"/>
        <v>0</v>
      </c>
      <c r="X19" s="76">
        <f>分析係数表!E22</f>
        <v>1.713796058269066E-2</v>
      </c>
      <c r="Y19" s="166">
        <f t="shared" si="9"/>
        <v>0</v>
      </c>
    </row>
    <row r="20" spans="1:25" x14ac:dyDescent="0.2">
      <c r="A20" s="6" t="s">
        <v>8</v>
      </c>
      <c r="B20" s="5" t="s">
        <v>270</v>
      </c>
      <c r="C20" s="90"/>
      <c r="D20" s="76">
        <f>投入係数表!E20</f>
        <v>0</v>
      </c>
      <c r="E20" s="77">
        <f t="shared" si="0"/>
        <v>0</v>
      </c>
      <c r="F20" s="76">
        <f>分析係数表!C23</f>
        <v>0</v>
      </c>
      <c r="G20" s="77">
        <f t="shared" si="1"/>
        <v>0</v>
      </c>
      <c r="H20" s="77">
        <v>0</v>
      </c>
      <c r="I20" s="77">
        <f t="shared" si="2"/>
        <v>0</v>
      </c>
      <c r="J20" s="76">
        <f>分析係数表!G23</f>
        <v>0.21568627450980393</v>
      </c>
      <c r="K20" s="78">
        <f t="shared" si="3"/>
        <v>0</v>
      </c>
      <c r="L20" s="79"/>
      <c r="M20" s="80"/>
      <c r="N20" s="81">
        <f>分析係数表!H23</f>
        <v>2.8818720640928347E-5</v>
      </c>
      <c r="O20" s="82">
        <f t="shared" si="4"/>
        <v>3.7029237982181705E-4</v>
      </c>
      <c r="P20" s="76">
        <f>分析係数表!C23</f>
        <v>0</v>
      </c>
      <c r="Q20" s="82">
        <f t="shared" si="5"/>
        <v>0</v>
      </c>
      <c r="R20" s="83">
        <v>0</v>
      </c>
      <c r="S20" s="84">
        <f t="shared" si="6"/>
        <v>0</v>
      </c>
      <c r="T20" s="85">
        <f>分析係数表!F23</f>
        <v>0.44049247606019154</v>
      </c>
      <c r="U20" s="86">
        <f t="shared" si="7"/>
        <v>0</v>
      </c>
      <c r="V20" s="87">
        <f>分析係数表!D23</f>
        <v>5.6087551299589603E-2</v>
      </c>
      <c r="W20" s="167">
        <f t="shared" si="8"/>
        <v>0</v>
      </c>
      <c r="X20" s="76">
        <f>分析係数表!E23</f>
        <v>5.0615595075239397E-2</v>
      </c>
      <c r="Y20" s="166">
        <f t="shared" si="9"/>
        <v>0</v>
      </c>
    </row>
    <row r="21" spans="1:25" x14ac:dyDescent="0.2">
      <c r="A21" s="6" t="s">
        <v>9</v>
      </c>
      <c r="B21" s="5" t="s">
        <v>271</v>
      </c>
      <c r="C21" s="90"/>
      <c r="D21" s="76">
        <f>投入係数表!E21</f>
        <v>0</v>
      </c>
      <c r="E21" s="77">
        <f t="shared" si="0"/>
        <v>0</v>
      </c>
      <c r="F21" s="76">
        <f>分析係数表!C24</f>
        <v>0.12778993435448582</v>
      </c>
      <c r="G21" s="77">
        <f t="shared" si="1"/>
        <v>0</v>
      </c>
      <c r="H21" s="77">
        <v>1.6321003852522078E-3</v>
      </c>
      <c r="I21" s="77">
        <f t="shared" si="2"/>
        <v>1.6321003852522078E-3</v>
      </c>
      <c r="J21" s="76">
        <f>分析係数表!G24</f>
        <v>0.20582120582120583</v>
      </c>
      <c r="K21" s="78">
        <f t="shared" si="3"/>
        <v>3.3592086931386397E-4</v>
      </c>
      <c r="L21" s="79"/>
      <c r="M21" s="80"/>
      <c r="N21" s="81">
        <f>分析係数表!H24</f>
        <v>3.7464336833206854E-4</v>
      </c>
      <c r="O21" s="82">
        <f t="shared" si="4"/>
        <v>4.8138009376836217E-3</v>
      </c>
      <c r="P21" s="76">
        <f>分析係数表!C24</f>
        <v>0.12778993435448582</v>
      </c>
      <c r="Q21" s="82">
        <f t="shared" si="5"/>
        <v>6.1515530582215237E-4</v>
      </c>
      <c r="R21" s="83">
        <v>3.5182491138597807E-3</v>
      </c>
      <c r="S21" s="84">
        <f t="shared" si="6"/>
        <v>5.1503494991119881E-3</v>
      </c>
      <c r="T21" s="85">
        <f>分析係数表!F24</f>
        <v>0.38877338877338879</v>
      </c>
      <c r="U21" s="86">
        <f t="shared" si="7"/>
        <v>2.0023188281370931E-3</v>
      </c>
      <c r="V21" s="87">
        <f>分析係数表!D24</f>
        <v>2.0790020790020791E-3</v>
      </c>
      <c r="W21" s="167">
        <f t="shared" si="8"/>
        <v>0</v>
      </c>
      <c r="X21" s="76">
        <f>分析係数表!E24</f>
        <v>0</v>
      </c>
      <c r="Y21" s="166">
        <f t="shared" si="9"/>
        <v>0</v>
      </c>
    </row>
    <row r="22" spans="1:25" x14ac:dyDescent="0.2">
      <c r="A22" s="6" t="s">
        <v>10</v>
      </c>
      <c r="B22" s="5" t="s">
        <v>272</v>
      </c>
      <c r="C22" s="90"/>
      <c r="D22" s="76">
        <f>投入係数表!E22</f>
        <v>0</v>
      </c>
      <c r="E22" s="77">
        <f t="shared" si="0"/>
        <v>0</v>
      </c>
      <c r="F22" s="76">
        <f>分析係数表!C25</f>
        <v>1.1170547514159801E-2</v>
      </c>
      <c r="G22" s="77">
        <f t="shared" si="1"/>
        <v>0</v>
      </c>
      <c r="H22" s="77">
        <v>6.3126771296890573E-4</v>
      </c>
      <c r="I22" s="77">
        <f t="shared" si="2"/>
        <v>6.3126771296890573E-4</v>
      </c>
      <c r="J22" s="76">
        <f>分析係数表!G25</f>
        <v>0.19560185185185186</v>
      </c>
      <c r="K22" s="78">
        <f t="shared" si="3"/>
        <v>1.2347713367100125E-4</v>
      </c>
      <c r="L22" s="79"/>
      <c r="M22" s="80"/>
      <c r="N22" s="81">
        <f>分析係数表!H25</f>
        <v>5.4755569217763858E-4</v>
      </c>
      <c r="O22" s="82">
        <f t="shared" si="4"/>
        <v>7.0355552166145238E-3</v>
      </c>
      <c r="P22" s="76">
        <f>分析係数表!C25</f>
        <v>1.1170547514159801E-2</v>
      </c>
      <c r="Q22" s="82">
        <f t="shared" si="5"/>
        <v>7.859100383568739E-5</v>
      </c>
      <c r="R22" s="83">
        <v>8.1108058397099693E-4</v>
      </c>
      <c r="S22" s="84">
        <f t="shared" si="6"/>
        <v>1.4423482969399028E-3</v>
      </c>
      <c r="T22" s="85">
        <f>分析係数表!F25</f>
        <v>0.34722222222222221</v>
      </c>
      <c r="U22" s="86">
        <f t="shared" si="7"/>
        <v>5.008153808819107E-4</v>
      </c>
      <c r="V22" s="87">
        <f>分析係数表!D25</f>
        <v>0.24652777777777779</v>
      </c>
      <c r="W22" s="167">
        <f t="shared" si="8"/>
        <v>0</v>
      </c>
      <c r="X22" s="76">
        <f>分析係数表!E25</f>
        <v>0.22337962962962962</v>
      </c>
      <c r="Y22" s="166">
        <f t="shared" si="9"/>
        <v>0</v>
      </c>
    </row>
    <row r="23" spans="1:25" x14ac:dyDescent="0.2">
      <c r="A23" s="6" t="s">
        <v>11</v>
      </c>
      <c r="B23" s="5" t="s">
        <v>35</v>
      </c>
      <c r="C23" s="90"/>
      <c r="D23" s="76">
        <f>投入係数表!E23</f>
        <v>1.8535681186283596E-3</v>
      </c>
      <c r="E23" s="77">
        <f t="shared" si="0"/>
        <v>0.18535681186283595</v>
      </c>
      <c r="F23" s="76">
        <f>分析係数表!C26</f>
        <v>0.68426150121065377</v>
      </c>
      <c r="G23" s="77">
        <f t="shared" si="1"/>
        <v>0.12683253034488484</v>
      </c>
      <c r="H23" s="77">
        <v>0.1575617887564521</v>
      </c>
      <c r="I23" s="77">
        <f t="shared" si="2"/>
        <v>0.1575617887564521</v>
      </c>
      <c r="J23" s="76">
        <f>分析係数表!G26</f>
        <v>0.19646752810874307</v>
      </c>
      <c r="K23" s="78">
        <f t="shared" si="3"/>
        <v>3.0955775161372091E-2</v>
      </c>
      <c r="L23" s="79"/>
      <c r="M23" s="80"/>
      <c r="N23" s="81">
        <f>分析係数表!H26</f>
        <v>1.1546700736798624E-2</v>
      </c>
      <c r="O23" s="82">
        <f t="shared" si="4"/>
        <v>0.1483638135152747</v>
      </c>
      <c r="P23" s="76">
        <f>分析係数表!C26</f>
        <v>0.68426150121065377</v>
      </c>
      <c r="Q23" s="82">
        <f t="shared" si="5"/>
        <v>0.10151964576129935</v>
      </c>
      <c r="R23" s="83">
        <v>0.11637940968067831</v>
      </c>
      <c r="S23" s="84">
        <f t="shared" si="6"/>
        <v>0.27394119843713038</v>
      </c>
      <c r="T23" s="85">
        <f>分析係数表!F26</f>
        <v>0.33441013592884711</v>
      </c>
      <c r="U23" s="86">
        <f t="shared" si="7"/>
        <v>9.1608713405872053E-2</v>
      </c>
      <c r="V23" s="87">
        <f>分析係数表!D26</f>
        <v>3.0416177210941434E-2</v>
      </c>
      <c r="W23" s="167">
        <f t="shared" si="8"/>
        <v>0</v>
      </c>
      <c r="X23" s="76">
        <f>分析係数表!E26</f>
        <v>3.3227051518711193E-2</v>
      </c>
      <c r="Y23" s="166">
        <f t="shared" si="9"/>
        <v>0</v>
      </c>
    </row>
    <row r="24" spans="1:25" x14ac:dyDescent="0.2">
      <c r="A24" s="6" t="s">
        <v>12</v>
      </c>
      <c r="B24" s="5" t="s">
        <v>366</v>
      </c>
      <c r="C24" s="90"/>
      <c r="D24" s="76">
        <f>投入係数表!E24</f>
        <v>0</v>
      </c>
      <c r="E24" s="77">
        <f t="shared" si="0"/>
        <v>0</v>
      </c>
      <c r="F24" s="76">
        <f>分析係数表!C27</f>
        <v>0.55841188231933736</v>
      </c>
      <c r="G24" s="77">
        <f t="shared" si="1"/>
        <v>0</v>
      </c>
      <c r="H24" s="77">
        <v>1.8118744836443542E-3</v>
      </c>
      <c r="I24" s="77">
        <f t="shared" si="2"/>
        <v>1.8118744836443542E-3</v>
      </c>
      <c r="J24" s="76">
        <f>分析係数表!G27</f>
        <v>0.17085913312693499</v>
      </c>
      <c r="K24" s="78">
        <f t="shared" si="3"/>
        <v>3.0957530361028728E-4</v>
      </c>
      <c r="L24" s="79"/>
      <c r="M24" s="80"/>
      <c r="N24" s="81">
        <f>分析係数表!H27</f>
        <v>1.1844494183421551E-2</v>
      </c>
      <c r="O24" s="82">
        <f t="shared" si="4"/>
        <v>0.1521901681067668</v>
      </c>
      <c r="P24" s="76">
        <f>分析係数表!C27</f>
        <v>0.55841188231933736</v>
      </c>
      <c r="Q24" s="82">
        <f t="shared" si="5"/>
        <v>8.498479824299604E-2</v>
      </c>
      <c r="R24" s="83">
        <v>8.7000305210632095E-2</v>
      </c>
      <c r="S24" s="84">
        <f t="shared" si="6"/>
        <v>8.8812179694276447E-2</v>
      </c>
      <c r="T24" s="85">
        <f>分析係数表!F27</f>
        <v>0.32159442724458204</v>
      </c>
      <c r="U24" s="86">
        <f t="shared" si="7"/>
        <v>2.8561502061123734E-2</v>
      </c>
      <c r="V24" s="87">
        <f>分析係数表!D27</f>
        <v>0</v>
      </c>
      <c r="W24" s="167">
        <f t="shared" si="8"/>
        <v>0</v>
      </c>
      <c r="X24" s="76">
        <f>分析係数表!E27</f>
        <v>0</v>
      </c>
      <c r="Y24" s="166">
        <f t="shared" si="9"/>
        <v>0</v>
      </c>
    </row>
    <row r="25" spans="1:25" x14ac:dyDescent="0.2">
      <c r="A25" s="6" t="s">
        <v>13</v>
      </c>
      <c r="B25" s="5" t="s">
        <v>192</v>
      </c>
      <c r="C25" s="90"/>
      <c r="D25" s="76">
        <f>投入係数表!E25</f>
        <v>4.911955514365153E-2</v>
      </c>
      <c r="E25" s="77">
        <f t="shared" si="0"/>
        <v>4.911955514365153</v>
      </c>
      <c r="F25" s="76">
        <f>分析係数表!C28</f>
        <v>4.6678935921030562E-2</v>
      </c>
      <c r="G25" s="77">
        <f t="shared" si="1"/>
        <v>0.22928485670200369</v>
      </c>
      <c r="H25" s="77">
        <v>0.24622994395496947</v>
      </c>
      <c r="I25" s="77">
        <f t="shared" si="2"/>
        <v>0.24622994395496947</v>
      </c>
      <c r="J25" s="76">
        <f>分析係数表!G28</f>
        <v>0.12480417754569191</v>
      </c>
      <c r="K25" s="78">
        <f t="shared" si="3"/>
        <v>3.0730525642421777E-2</v>
      </c>
      <c r="L25" s="79"/>
      <c r="M25" s="80"/>
      <c r="N25" s="81">
        <f>分析係数表!H28</f>
        <v>2.1854196486037331E-2</v>
      </c>
      <c r="O25" s="82">
        <f t="shared" si="4"/>
        <v>0.28080505469821126</v>
      </c>
      <c r="P25" s="76">
        <f>分析係数表!C28</f>
        <v>4.6678935921030562E-2</v>
      </c>
      <c r="Q25" s="82">
        <f t="shared" si="5"/>
        <v>1.3107681154559285E-2</v>
      </c>
      <c r="R25" s="83">
        <v>1.4120501601774547E-2</v>
      </c>
      <c r="S25" s="84">
        <f t="shared" si="6"/>
        <v>0.26035044555674403</v>
      </c>
      <c r="T25" s="85">
        <f>分析係数表!F28</f>
        <v>0.21409921671018275</v>
      </c>
      <c r="U25" s="86">
        <f t="shared" si="7"/>
        <v>5.5740826463845976E-2</v>
      </c>
      <c r="V25" s="87">
        <f>分析係数表!D28</f>
        <v>3.7075718015665796E-2</v>
      </c>
      <c r="W25" s="167">
        <f t="shared" si="8"/>
        <v>0</v>
      </c>
      <c r="X25" s="76">
        <f>分析係数表!E28</f>
        <v>3.3420365535248041E-2</v>
      </c>
      <c r="Y25" s="166">
        <f t="shared" si="9"/>
        <v>0</v>
      </c>
    </row>
    <row r="26" spans="1:25" x14ac:dyDescent="0.2">
      <c r="A26" s="6" t="s">
        <v>14</v>
      </c>
      <c r="B26" s="5" t="s">
        <v>50</v>
      </c>
      <c r="C26" s="90"/>
      <c r="D26" s="76">
        <f>投入係数表!E26</f>
        <v>6.4874884151992582E-3</v>
      </c>
      <c r="E26" s="77">
        <f t="shared" si="0"/>
        <v>0.64874884151992585</v>
      </c>
      <c r="F26" s="76">
        <f>分析係数表!C29</f>
        <v>0.714898177920686</v>
      </c>
      <c r="G26" s="77">
        <f t="shared" si="1"/>
        <v>0.46378936473075089</v>
      </c>
      <c r="H26" s="77">
        <v>0.59605825733126405</v>
      </c>
      <c r="I26" s="77">
        <f t="shared" si="2"/>
        <v>0.59605825733126405</v>
      </c>
      <c r="J26" s="76">
        <f>分析係数表!G29</f>
        <v>0.2589450092051549</v>
      </c>
      <c r="K26" s="78">
        <f t="shared" si="3"/>
        <v>0.15434631093145276</v>
      </c>
      <c r="L26" s="79"/>
      <c r="M26" s="80"/>
      <c r="N26" s="81">
        <f>分析係数表!H29</f>
        <v>1.0662926637143489E-2</v>
      </c>
      <c r="O26" s="82">
        <f t="shared" si="4"/>
        <v>0.13700818053407232</v>
      </c>
      <c r="P26" s="76">
        <f>分析係数表!C29</f>
        <v>0.714898177920686</v>
      </c>
      <c r="Q26" s="82">
        <f t="shared" si="5"/>
        <v>9.7946898624036702E-2</v>
      </c>
      <c r="R26" s="83">
        <v>0.16529650578038688</v>
      </c>
      <c r="S26" s="84">
        <f t="shared" si="6"/>
        <v>0.76135476311165096</v>
      </c>
      <c r="T26" s="85">
        <f>分析係数表!F29</f>
        <v>0.37284879532538223</v>
      </c>
      <c r="U26" s="86">
        <f t="shared" si="7"/>
        <v>0.28387020624142084</v>
      </c>
      <c r="V26" s="87">
        <f>分析係数表!D29</f>
        <v>6.5236532458176578E-3</v>
      </c>
      <c r="W26" s="167">
        <f t="shared" si="8"/>
        <v>0</v>
      </c>
      <c r="X26" s="76">
        <f>分析係数表!E29</f>
        <v>4.8026895061234294E-3</v>
      </c>
      <c r="Y26" s="166">
        <f t="shared" si="9"/>
        <v>0</v>
      </c>
    </row>
    <row r="27" spans="1:25" x14ac:dyDescent="0.2">
      <c r="A27" s="6" t="s">
        <v>15</v>
      </c>
      <c r="B27" s="5" t="s">
        <v>36</v>
      </c>
      <c r="C27" s="90"/>
      <c r="D27" s="76">
        <f>投入係数表!E27</f>
        <v>9.2678405931417981E-4</v>
      </c>
      <c r="E27" s="77">
        <f t="shared" si="0"/>
        <v>9.2678405931417976E-2</v>
      </c>
      <c r="F27" s="76">
        <f>分析係数表!C30</f>
        <v>1</v>
      </c>
      <c r="G27" s="77">
        <f t="shared" si="1"/>
        <v>9.2678405931417976E-2</v>
      </c>
      <c r="H27" s="77">
        <v>0.12420772442419495</v>
      </c>
      <c r="I27" s="77">
        <f t="shared" si="2"/>
        <v>0.12420772442419495</v>
      </c>
      <c r="J27" s="76">
        <f>分析係数表!G30</f>
        <v>0.34457852549986789</v>
      </c>
      <c r="K27" s="78">
        <f t="shared" si="3"/>
        <v>4.2799314537783024E-2</v>
      </c>
      <c r="L27" s="79"/>
      <c r="M27" s="80"/>
      <c r="N27" s="81">
        <f>分析係数表!H30</f>
        <v>0</v>
      </c>
      <c r="O27" s="82">
        <f t="shared" si="4"/>
        <v>0</v>
      </c>
      <c r="P27" s="76">
        <f>分析係数表!C30</f>
        <v>1</v>
      </c>
      <c r="Q27" s="82">
        <f t="shared" si="5"/>
        <v>0</v>
      </c>
      <c r="R27" s="83">
        <v>2.6985653198731453E-2</v>
      </c>
      <c r="S27" s="84">
        <f t="shared" si="6"/>
        <v>0.15119337762292639</v>
      </c>
      <c r="T27" s="85">
        <f>分析係数表!F30</f>
        <v>0.44032414339822074</v>
      </c>
      <c r="U27" s="86">
        <f t="shared" si="7"/>
        <v>6.6574094489298782E-2</v>
      </c>
      <c r="V27" s="87">
        <f>分析係数表!D30</f>
        <v>0.11177662291905223</v>
      </c>
      <c r="W27" s="167">
        <f t="shared" si="8"/>
        <v>0</v>
      </c>
      <c r="X27" s="76">
        <f>分析係数表!E30</f>
        <v>7.5662820399894304E-2</v>
      </c>
      <c r="Y27" s="166">
        <f t="shared" si="9"/>
        <v>0</v>
      </c>
    </row>
    <row r="28" spans="1:25" x14ac:dyDescent="0.2">
      <c r="A28" s="6" t="s">
        <v>16</v>
      </c>
      <c r="B28" s="5" t="s">
        <v>193</v>
      </c>
      <c r="C28" s="90"/>
      <c r="D28" s="76">
        <f>投入係数表!E28</f>
        <v>7.4142724745134385E-3</v>
      </c>
      <c r="E28" s="77">
        <f t="shared" si="0"/>
        <v>0.74142724745134381</v>
      </c>
      <c r="F28" s="76">
        <f>分析係数表!C31</f>
        <v>0.96265092809515229</v>
      </c>
      <c r="G28" s="77">
        <f t="shared" si="1"/>
        <v>0.7137356278740703</v>
      </c>
      <c r="H28" s="77">
        <v>0.91891767979865968</v>
      </c>
      <c r="I28" s="77">
        <f t="shared" si="2"/>
        <v>0.91891767979865968</v>
      </c>
      <c r="J28" s="76">
        <f>分析係数表!G31</f>
        <v>7.0888135593220339E-2</v>
      </c>
      <c r="K28" s="78">
        <f t="shared" si="3"/>
        <v>6.5140361084574813E-2</v>
      </c>
      <c r="L28" s="79"/>
      <c r="M28" s="80"/>
      <c r="N28" s="81">
        <f>分析係数表!H31</f>
        <v>2.4361425181798096E-2</v>
      </c>
      <c r="O28" s="82">
        <f t="shared" si="4"/>
        <v>0.31302049174270935</v>
      </c>
      <c r="P28" s="76">
        <f>分析係数表!C31</f>
        <v>0.96265092809515229</v>
      </c>
      <c r="Q28" s="82">
        <f t="shared" si="5"/>
        <v>0.30132946688892009</v>
      </c>
      <c r="R28" s="83">
        <v>0.42860984024530413</v>
      </c>
      <c r="S28" s="84">
        <f t="shared" si="6"/>
        <v>1.3475275200439638</v>
      </c>
      <c r="T28" s="85">
        <f>分析係数表!F31</f>
        <v>0.34461468926553673</v>
      </c>
      <c r="U28" s="86">
        <f t="shared" si="7"/>
        <v>0.4643777775967099</v>
      </c>
      <c r="V28" s="87">
        <f>分析係数表!D31</f>
        <v>2.2598870056497176E-3</v>
      </c>
      <c r="W28" s="167">
        <f t="shared" si="8"/>
        <v>0</v>
      </c>
      <c r="X28" s="76">
        <f>分析係数表!E31</f>
        <v>1.9706214689265535E-3</v>
      </c>
      <c r="Y28" s="166">
        <f t="shared" si="9"/>
        <v>0</v>
      </c>
    </row>
    <row r="29" spans="1:25" x14ac:dyDescent="0.2">
      <c r="A29" s="6" t="s">
        <v>17</v>
      </c>
      <c r="B29" s="5" t="s">
        <v>273</v>
      </c>
      <c r="C29" s="90"/>
      <c r="D29" s="76">
        <f>投入係数表!E29</f>
        <v>0</v>
      </c>
      <c r="E29" s="77">
        <f t="shared" si="0"/>
        <v>0</v>
      </c>
      <c r="F29" s="76">
        <f>分析係数表!C32</f>
        <v>0.97339246119733924</v>
      </c>
      <c r="G29" s="77">
        <f t="shared" si="1"/>
        <v>0</v>
      </c>
      <c r="H29" s="77">
        <v>1.1288515333031168E-2</v>
      </c>
      <c r="I29" s="77">
        <f t="shared" si="2"/>
        <v>1.1288515333031168E-2</v>
      </c>
      <c r="J29" s="76">
        <f>分析係数表!G32</f>
        <v>0.14027149321266968</v>
      </c>
      <c r="K29" s="78">
        <f t="shared" si="3"/>
        <v>1.5834569019183991E-3</v>
      </c>
      <c r="L29" s="79"/>
      <c r="M29" s="80"/>
      <c r="N29" s="81">
        <f>分析係数表!H32</f>
        <v>6.9260991940364464E-3</v>
      </c>
      <c r="O29" s="82">
        <f t="shared" si="4"/>
        <v>8.8993601950510037E-2</v>
      </c>
      <c r="P29" s="76">
        <f>分析係数表!C32</f>
        <v>0.97339246119733924</v>
      </c>
      <c r="Q29" s="82">
        <f t="shared" si="5"/>
        <v>8.6625701233423294E-2</v>
      </c>
      <c r="R29" s="83">
        <v>0.11645603660142058</v>
      </c>
      <c r="S29" s="84">
        <f t="shared" si="6"/>
        <v>0.12774455193445175</v>
      </c>
      <c r="T29" s="85">
        <f>分析係数表!F32</f>
        <v>0.48190045248868779</v>
      </c>
      <c r="U29" s="86">
        <f t="shared" si="7"/>
        <v>6.1560157380176977E-2</v>
      </c>
      <c r="V29" s="87">
        <f>分析係数表!D32</f>
        <v>3.0542986425339366E-2</v>
      </c>
      <c r="W29" s="167">
        <f t="shared" si="8"/>
        <v>0</v>
      </c>
      <c r="X29" s="76">
        <f>分析係数表!E32</f>
        <v>4.6380090497737558E-2</v>
      </c>
      <c r="Y29" s="166">
        <f t="shared" si="9"/>
        <v>0</v>
      </c>
    </row>
    <row r="30" spans="1:25" x14ac:dyDescent="0.2">
      <c r="A30" s="6" t="s">
        <v>18</v>
      </c>
      <c r="B30" s="5" t="s">
        <v>274</v>
      </c>
      <c r="C30" s="90"/>
      <c r="D30" s="76">
        <f>投入係数表!E30</f>
        <v>0</v>
      </c>
      <c r="E30" s="77">
        <f t="shared" si="0"/>
        <v>0</v>
      </c>
      <c r="F30" s="76">
        <f>分析係数表!C33</f>
        <v>0.73613503272476755</v>
      </c>
      <c r="G30" s="77">
        <f t="shared" si="1"/>
        <v>0</v>
      </c>
      <c r="H30" s="77">
        <v>2.6801133817382042E-2</v>
      </c>
      <c r="I30" s="77">
        <f t="shared" si="2"/>
        <v>2.6801133817382042E-2</v>
      </c>
      <c r="J30" s="76">
        <f>分析係数表!G33</f>
        <v>0.507239607659972</v>
      </c>
      <c r="K30" s="78">
        <f t="shared" si="3"/>
        <v>1.3594596602371275E-2</v>
      </c>
      <c r="L30" s="79"/>
      <c r="M30" s="80"/>
      <c r="N30" s="81">
        <f>分析係数表!H33</f>
        <v>1.0278677028597778E-3</v>
      </c>
      <c r="O30" s="82">
        <f t="shared" si="4"/>
        <v>1.3207094880311476E-2</v>
      </c>
      <c r="P30" s="76">
        <f>分析係数表!C33</f>
        <v>0.73613503272476755</v>
      </c>
      <c r="Q30" s="82">
        <f t="shared" si="5"/>
        <v>9.7222052219171975E-3</v>
      </c>
      <c r="R30" s="83">
        <v>4.6842667566039109E-2</v>
      </c>
      <c r="S30" s="84">
        <f t="shared" si="6"/>
        <v>7.3643801383421151E-2</v>
      </c>
      <c r="T30" s="85">
        <f>分析係数表!F33</f>
        <v>0.64409154600653895</v>
      </c>
      <c r="U30" s="86">
        <f t="shared" si="7"/>
        <v>4.7433349886846221E-2</v>
      </c>
      <c r="V30" s="87">
        <f>分析係数表!D33</f>
        <v>0.11583372255955161</v>
      </c>
      <c r="W30" s="167">
        <f t="shared" si="8"/>
        <v>0</v>
      </c>
      <c r="X30" s="76">
        <f>分析係数表!E33</f>
        <v>0.11116300794021486</v>
      </c>
      <c r="Y30" s="166">
        <f t="shared" si="9"/>
        <v>0</v>
      </c>
    </row>
    <row r="31" spans="1:25" x14ac:dyDescent="0.2">
      <c r="A31" s="6" t="s">
        <v>19</v>
      </c>
      <c r="B31" s="5" t="s">
        <v>275</v>
      </c>
      <c r="C31" s="90"/>
      <c r="D31" s="76">
        <f>投入係数表!E31</f>
        <v>6.3021316033364222E-2</v>
      </c>
      <c r="E31" s="77">
        <f t="shared" si="0"/>
        <v>6.3021316033364219</v>
      </c>
      <c r="F31" s="76">
        <f>分析係数表!C34</f>
        <v>0.16452089215864052</v>
      </c>
      <c r="G31" s="77">
        <f t="shared" si="1"/>
        <v>1.0368323138820716</v>
      </c>
      <c r="H31" s="77">
        <v>1.1283819602517258</v>
      </c>
      <c r="I31" s="77">
        <f t="shared" si="2"/>
        <v>1.1283819602517258</v>
      </c>
      <c r="J31" s="76">
        <f>分析係数表!G34</f>
        <v>0.42495687176538238</v>
      </c>
      <c r="K31" s="78">
        <f t="shared" si="3"/>
        <v>0.47951366798506345</v>
      </c>
      <c r="L31" s="79"/>
      <c r="M31" s="80"/>
      <c r="N31" s="81">
        <f>分析係数表!H34</f>
        <v>0.1722879182316833</v>
      </c>
      <c r="O31" s="82">
        <f t="shared" si="4"/>
        <v>2.2137312773680962</v>
      </c>
      <c r="P31" s="76">
        <f>分析係数表!C34</f>
        <v>0.16452089215864052</v>
      </c>
      <c r="Q31" s="82">
        <f t="shared" si="5"/>
        <v>0.36420504475208609</v>
      </c>
      <c r="R31" s="83">
        <v>0.40942664112830696</v>
      </c>
      <c r="S31" s="84">
        <f t="shared" si="6"/>
        <v>1.5378086013800327</v>
      </c>
      <c r="T31" s="85">
        <f>分析係数表!F34</f>
        <v>0.6985815602836879</v>
      </c>
      <c r="U31" s="86">
        <f t="shared" si="7"/>
        <v>1.0742847321697391</v>
      </c>
      <c r="V31" s="87">
        <f>分析係数表!D34</f>
        <v>0.35882691201840139</v>
      </c>
      <c r="W31" s="167">
        <f t="shared" si="8"/>
        <v>1</v>
      </c>
      <c r="X31" s="76">
        <f>分析係数表!E34</f>
        <v>0.25177304964539005</v>
      </c>
      <c r="Y31" s="166">
        <f t="shared" si="9"/>
        <v>0</v>
      </c>
    </row>
    <row r="32" spans="1:25" x14ac:dyDescent="0.2">
      <c r="A32" s="6" t="s">
        <v>20</v>
      </c>
      <c r="B32" s="5" t="s">
        <v>37</v>
      </c>
      <c r="C32" s="90"/>
      <c r="D32" s="76">
        <f>投入係数表!E32</f>
        <v>9.2678405931417972E-3</v>
      </c>
      <c r="E32" s="77">
        <f t="shared" si="0"/>
        <v>0.92678405931417973</v>
      </c>
      <c r="F32" s="76">
        <f>分析係数表!C35</f>
        <v>0.4086737714624038</v>
      </c>
      <c r="G32" s="77">
        <f t="shared" si="1"/>
        <v>0.378752336851162</v>
      </c>
      <c r="H32" s="77">
        <v>0.44269152481620089</v>
      </c>
      <c r="I32" s="77">
        <f t="shared" si="2"/>
        <v>0.44269152481620089</v>
      </c>
      <c r="J32" s="76">
        <f>分析係数表!G35</f>
        <v>0.3140916808149406</v>
      </c>
      <c r="K32" s="78">
        <f t="shared" si="3"/>
        <v>0.13904572511204952</v>
      </c>
      <c r="L32" s="79"/>
      <c r="M32" s="80"/>
      <c r="N32" s="81">
        <f>分析係数表!H35</f>
        <v>6.449629679439764E-2</v>
      </c>
      <c r="O32" s="82">
        <f t="shared" si="4"/>
        <v>0.82871434604122651</v>
      </c>
      <c r="P32" s="76">
        <f>分析係数表!C35</f>
        <v>0.4086737714624038</v>
      </c>
      <c r="Q32" s="82">
        <f t="shared" si="5"/>
        <v>0.33867381726166762</v>
      </c>
      <c r="R32" s="83">
        <v>0.38339941740130851</v>
      </c>
      <c r="S32" s="84">
        <f t="shared" si="6"/>
        <v>0.82609094221750934</v>
      </c>
      <c r="T32" s="85">
        <f>分析係数表!F35</f>
        <v>0.64261460101867574</v>
      </c>
      <c r="U32" s="86">
        <f t="shared" si="7"/>
        <v>0.53085810123824673</v>
      </c>
      <c r="V32" s="87">
        <f>分析係数表!D35</f>
        <v>5.9932088285229203E-2</v>
      </c>
      <c r="W32" s="167">
        <f t="shared" si="8"/>
        <v>0</v>
      </c>
      <c r="X32" s="76">
        <f>分析係数表!E35</f>
        <v>5.2631578947368418E-2</v>
      </c>
      <c r="Y32" s="166">
        <f t="shared" si="9"/>
        <v>0</v>
      </c>
    </row>
    <row r="33" spans="1:25" x14ac:dyDescent="0.2">
      <c r="A33" s="6" t="s">
        <v>21</v>
      </c>
      <c r="B33" s="5" t="s">
        <v>38</v>
      </c>
      <c r="C33" s="90"/>
      <c r="D33" s="76">
        <f>投入係数表!E33</f>
        <v>9.2678405931417981E-4</v>
      </c>
      <c r="E33" s="77">
        <f t="shared" si="0"/>
        <v>9.2678405931417976E-2</v>
      </c>
      <c r="F33" s="76">
        <f>分析係数表!C36</f>
        <v>0.74689610106730564</v>
      </c>
      <c r="G33" s="77">
        <f t="shared" si="1"/>
        <v>6.9221140043309135E-2</v>
      </c>
      <c r="H33" s="77">
        <v>0.13573977137996615</v>
      </c>
      <c r="I33" s="77">
        <f t="shared" si="2"/>
        <v>0.13573977137996615</v>
      </c>
      <c r="J33" s="76">
        <f>分析係数表!G36</f>
        <v>1.5876708345449259E-2</v>
      </c>
      <c r="K33" s="78">
        <f t="shared" si="3"/>
        <v>2.1551007610776832E-3</v>
      </c>
      <c r="L33" s="79"/>
      <c r="M33" s="80"/>
      <c r="N33" s="81">
        <f>分析係数表!H36</f>
        <v>4.3132018559256094E-2</v>
      </c>
      <c r="O33" s="82">
        <f t="shared" si="4"/>
        <v>0.55420426179998616</v>
      </c>
      <c r="P33" s="76">
        <f>分析係数表!C36</f>
        <v>0.74689610106730564</v>
      </c>
      <c r="Q33" s="82">
        <f t="shared" si="5"/>
        <v>0.413933002333294</v>
      </c>
      <c r="R33" s="83">
        <v>0.47722201610697701</v>
      </c>
      <c r="S33" s="84">
        <f t="shared" si="6"/>
        <v>0.61296178748694319</v>
      </c>
      <c r="T33" s="85">
        <f>分析係数表!F36</f>
        <v>0.88601337598138996</v>
      </c>
      <c r="U33" s="86">
        <f t="shared" si="7"/>
        <v>0.54309234267889384</v>
      </c>
      <c r="V33" s="87">
        <f>分析係数表!D36</f>
        <v>1.0468159348647864E-2</v>
      </c>
      <c r="W33" s="167">
        <f t="shared" si="8"/>
        <v>0</v>
      </c>
      <c r="X33" s="76">
        <f>分析係数表!E36</f>
        <v>4.1291072986333237E-3</v>
      </c>
      <c r="Y33" s="166">
        <f t="shared" si="9"/>
        <v>0</v>
      </c>
    </row>
    <row r="34" spans="1:25" x14ac:dyDescent="0.2">
      <c r="A34" s="6" t="s">
        <v>22</v>
      </c>
      <c r="B34" s="5" t="s">
        <v>378</v>
      </c>
      <c r="C34" s="90"/>
      <c r="D34" s="76">
        <f>投入係数表!E34</f>
        <v>2.0389249304911955E-2</v>
      </c>
      <c r="E34" s="77">
        <f t="shared" si="0"/>
        <v>2.0389249304911954</v>
      </c>
      <c r="F34" s="76">
        <f>分析係数表!C37</f>
        <v>0.19184325518019074</v>
      </c>
      <c r="G34" s="77">
        <f t="shared" si="1"/>
        <v>0.39115399573347509</v>
      </c>
      <c r="H34" s="77">
        <v>0.4701318430867551</v>
      </c>
      <c r="I34" s="77">
        <f t="shared" si="2"/>
        <v>0.4701318430867551</v>
      </c>
      <c r="J34" s="76">
        <f>分析係数表!G37</f>
        <v>0.41984423991099423</v>
      </c>
      <c r="K34" s="78">
        <f t="shared" si="3"/>
        <v>0.19738214631871351</v>
      </c>
      <c r="L34" s="79"/>
      <c r="M34" s="80"/>
      <c r="N34" s="81">
        <f>分析係数表!H37</f>
        <v>5.2046609477516596E-2</v>
      </c>
      <c r="O34" s="82">
        <f t="shared" si="4"/>
        <v>0.66874803795820159</v>
      </c>
      <c r="P34" s="76">
        <f>分析係数表!C37</f>
        <v>0.19184325518019074</v>
      </c>
      <c r="Q34" s="82">
        <f t="shared" si="5"/>
        <v>0.12829480049726716</v>
      </c>
      <c r="R34" s="83">
        <v>0.17154424346113184</v>
      </c>
      <c r="S34" s="84">
        <f t="shared" si="6"/>
        <v>0.64167608654788699</v>
      </c>
      <c r="T34" s="85">
        <f>分析係数表!F37</f>
        <v>0.69485182562961467</v>
      </c>
      <c r="U34" s="86">
        <f t="shared" si="7"/>
        <v>0.44586980020066591</v>
      </c>
      <c r="V34" s="87">
        <f>分析係数表!D37</f>
        <v>8.7589764337008186E-2</v>
      </c>
      <c r="W34" s="167">
        <f t="shared" si="8"/>
        <v>0</v>
      </c>
      <c r="X34" s="76">
        <f>分析係数表!E37</f>
        <v>8.1420046525740877E-2</v>
      </c>
      <c r="Y34" s="166">
        <f t="shared" si="9"/>
        <v>0</v>
      </c>
    </row>
    <row r="35" spans="1:25" x14ac:dyDescent="0.2">
      <c r="A35" s="6" t="s">
        <v>23</v>
      </c>
      <c r="B35" s="5" t="s">
        <v>194</v>
      </c>
      <c r="C35" s="90"/>
      <c r="D35" s="76">
        <f>投入係数表!E35</f>
        <v>3.7071362372567192E-3</v>
      </c>
      <c r="E35" s="77">
        <f t="shared" si="0"/>
        <v>0.3707136237256719</v>
      </c>
      <c r="F35" s="76">
        <f>分析係数表!C38</f>
        <v>3.8450184501845008E-2</v>
      </c>
      <c r="G35" s="77">
        <f t="shared" si="1"/>
        <v>1.4254007229599632E-2</v>
      </c>
      <c r="H35" s="77">
        <v>2.2231844680958738E-2</v>
      </c>
      <c r="I35" s="77">
        <f t="shared" si="2"/>
        <v>2.2231844680958738E-2</v>
      </c>
      <c r="J35" s="76">
        <f>分析係数表!G38</f>
        <v>0.35618279569892475</v>
      </c>
      <c r="K35" s="78">
        <f t="shared" si="3"/>
        <v>7.9186005920081522E-3</v>
      </c>
      <c r="L35" s="79"/>
      <c r="M35" s="80"/>
      <c r="N35" s="81">
        <f>分析係数表!H38</f>
        <v>4.5927434461426143E-2</v>
      </c>
      <c r="O35" s="82">
        <f t="shared" si="4"/>
        <v>0.59012262264270243</v>
      </c>
      <c r="P35" s="76">
        <f>分析係数表!C38</f>
        <v>3.8450184501845008E-2</v>
      </c>
      <c r="Q35" s="82">
        <f t="shared" si="5"/>
        <v>2.2690323719324567E-2</v>
      </c>
      <c r="R35" s="83">
        <v>2.9639584602056519E-2</v>
      </c>
      <c r="S35" s="84">
        <f t="shared" si="6"/>
        <v>5.1871429283015261E-2</v>
      </c>
      <c r="T35" s="85">
        <f>分析係数表!F38</f>
        <v>0.56854838709677424</v>
      </c>
      <c r="U35" s="86">
        <f t="shared" si="7"/>
        <v>2.9491417455262712E-2</v>
      </c>
      <c r="V35" s="87">
        <f>分析係数表!D38</f>
        <v>5.6451612903225805E-2</v>
      </c>
      <c r="W35" s="167">
        <f t="shared" si="8"/>
        <v>0</v>
      </c>
      <c r="X35" s="76">
        <f>分析係数表!E38</f>
        <v>4.7043010752688172E-2</v>
      </c>
      <c r="Y35" s="166">
        <f t="shared" si="9"/>
        <v>0</v>
      </c>
    </row>
    <row r="36" spans="1:25" x14ac:dyDescent="0.2">
      <c r="A36" s="6" t="s">
        <v>24</v>
      </c>
      <c r="B36" s="5" t="s">
        <v>39</v>
      </c>
      <c r="C36" s="90"/>
      <c r="D36" s="76">
        <f>投入係数表!E36</f>
        <v>0</v>
      </c>
      <c r="E36" s="77">
        <f t="shared" si="0"/>
        <v>0</v>
      </c>
      <c r="F36" s="76">
        <f>分析係数表!C39</f>
        <v>1</v>
      </c>
      <c r="G36" s="77">
        <f t="shared" si="1"/>
        <v>0</v>
      </c>
      <c r="H36" s="77">
        <v>0.20961206590153417</v>
      </c>
      <c r="I36" s="77">
        <f t="shared" si="2"/>
        <v>0.20961206590153417</v>
      </c>
      <c r="J36" s="76">
        <f>分析係数表!G39</f>
        <v>0.35147550111358572</v>
      </c>
      <c r="K36" s="78">
        <f t="shared" si="3"/>
        <v>7.367350590219568E-2</v>
      </c>
      <c r="L36" s="79"/>
      <c r="M36" s="80"/>
      <c r="N36" s="81">
        <f>分析係数表!H39</f>
        <v>4.1114708114391111E-3</v>
      </c>
      <c r="O36" s="82">
        <f t="shared" si="4"/>
        <v>5.2828379521245902E-2</v>
      </c>
      <c r="P36" s="76">
        <f>分析係数表!C39</f>
        <v>1</v>
      </c>
      <c r="Q36" s="82">
        <f t="shared" si="5"/>
        <v>5.2828379521245902E-2</v>
      </c>
      <c r="R36" s="83">
        <v>0.27931815528111437</v>
      </c>
      <c r="S36" s="84">
        <f t="shared" si="6"/>
        <v>0.48893022118264851</v>
      </c>
      <c r="T36" s="85">
        <f>分析係数表!F39</f>
        <v>0.70211581291759462</v>
      </c>
      <c r="U36" s="86">
        <f t="shared" si="7"/>
        <v>0.34328563970563458</v>
      </c>
      <c r="V36" s="87">
        <f>分析係数表!D39</f>
        <v>7.4053452115812921E-2</v>
      </c>
      <c r="W36" s="167">
        <f t="shared" si="8"/>
        <v>0</v>
      </c>
      <c r="X36" s="76">
        <f>分析係数表!E39</f>
        <v>9.3819599109131402E-2</v>
      </c>
      <c r="Y36" s="166">
        <f t="shared" si="9"/>
        <v>0</v>
      </c>
    </row>
    <row r="37" spans="1:25" x14ac:dyDescent="0.2">
      <c r="A37" s="6" t="s">
        <v>25</v>
      </c>
      <c r="B37" s="5" t="s">
        <v>40</v>
      </c>
      <c r="C37" s="90"/>
      <c r="D37" s="76">
        <f>投入係数表!E37</f>
        <v>0</v>
      </c>
      <c r="E37" s="77">
        <f t="shared" si="0"/>
        <v>0</v>
      </c>
      <c r="F37" s="76">
        <f>分析係数表!C40</f>
        <v>0.87072171446580526</v>
      </c>
      <c r="G37" s="77">
        <f t="shared" si="1"/>
        <v>0</v>
      </c>
      <c r="H37" s="77">
        <v>7.7139261405582526E-4</v>
      </c>
      <c r="I37" s="77">
        <f t="shared" si="2"/>
        <v>7.7139261405582526E-4</v>
      </c>
      <c r="J37" s="76">
        <f>分析係数表!G40</f>
        <v>0.51632160548710782</v>
      </c>
      <c r="K37" s="78">
        <f t="shared" si="3"/>
        <v>3.9828667295020064E-4</v>
      </c>
      <c r="L37" s="79"/>
      <c r="M37" s="80"/>
      <c r="N37" s="81">
        <f>分析係数表!H40</f>
        <v>3.2209723436344248E-2</v>
      </c>
      <c r="O37" s="82">
        <f t="shared" si="4"/>
        <v>0.41386344984751749</v>
      </c>
      <c r="P37" s="76">
        <f>分析係数表!C40</f>
        <v>0.87072171446580526</v>
      </c>
      <c r="Q37" s="82">
        <f t="shared" si="5"/>
        <v>0.36035989260596324</v>
      </c>
      <c r="R37" s="83">
        <v>0.36109861912286079</v>
      </c>
      <c r="S37" s="84">
        <f t="shared" si="6"/>
        <v>0.36187001173691663</v>
      </c>
      <c r="T37" s="85">
        <f>分析係数表!F40</f>
        <v>0.71084719928870821</v>
      </c>
      <c r="U37" s="86">
        <f t="shared" si="7"/>
        <v>0.25723428434975915</v>
      </c>
      <c r="V37" s="87">
        <f>分析係数表!D40</f>
        <v>7.6590880223548832E-2</v>
      </c>
      <c r="W37" s="167">
        <f t="shared" si="8"/>
        <v>0</v>
      </c>
      <c r="X37" s="76">
        <f>分析係数表!E40</f>
        <v>4.8520259113425633E-2</v>
      </c>
      <c r="Y37" s="166">
        <f t="shared" si="9"/>
        <v>0</v>
      </c>
    </row>
    <row r="38" spans="1:25" x14ac:dyDescent="0.2">
      <c r="A38" s="6" t="s">
        <v>26</v>
      </c>
      <c r="B38" s="5" t="s">
        <v>277</v>
      </c>
      <c r="C38" s="90"/>
      <c r="D38" s="76">
        <f>投入係数表!E38</f>
        <v>0</v>
      </c>
      <c r="E38" s="77">
        <f t="shared" si="0"/>
        <v>0</v>
      </c>
      <c r="F38" s="76">
        <f>分析係数表!C41</f>
        <v>0.84583808437856334</v>
      </c>
      <c r="G38" s="77">
        <f t="shared" si="1"/>
        <v>0</v>
      </c>
      <c r="H38" s="77">
        <v>2.1237512304872058E-3</v>
      </c>
      <c r="I38" s="77">
        <f t="shared" si="2"/>
        <v>2.1237512304872058E-3</v>
      </c>
      <c r="J38" s="76">
        <f>分析係数表!G41</f>
        <v>0.44301808878315901</v>
      </c>
      <c r="K38" s="78">
        <f t="shared" si="3"/>
        <v>9.4086021118132412E-4</v>
      </c>
      <c r="L38" s="79"/>
      <c r="M38" s="80"/>
      <c r="N38" s="81">
        <f>分析係数表!H41</f>
        <v>7.1326333586297655E-2</v>
      </c>
      <c r="O38" s="82">
        <f t="shared" si="4"/>
        <v>0.91647364005899712</v>
      </c>
      <c r="P38" s="76">
        <f>分析係数表!C41</f>
        <v>0.84583808437856334</v>
      </c>
      <c r="Q38" s="82">
        <f t="shared" si="5"/>
        <v>0.77518830809095107</v>
      </c>
      <c r="R38" s="83">
        <v>0.79135995035301732</v>
      </c>
      <c r="S38" s="84">
        <f t="shared" si="6"/>
        <v>0.79348370158350456</v>
      </c>
      <c r="T38" s="85">
        <f>分析係数表!F41</f>
        <v>0.54692759998204588</v>
      </c>
      <c r="U38" s="86">
        <f t="shared" si="7"/>
        <v>0.43397813653193607</v>
      </c>
      <c r="V38" s="87">
        <f>分析係数表!D41</f>
        <v>0.14515911845235424</v>
      </c>
      <c r="W38" s="167">
        <f t="shared" si="8"/>
        <v>0</v>
      </c>
      <c r="X38" s="76">
        <f>分析係数表!E41</f>
        <v>0.14242111405359306</v>
      </c>
      <c r="Y38" s="166">
        <f t="shared" si="9"/>
        <v>0</v>
      </c>
    </row>
    <row r="39" spans="1:25" x14ac:dyDescent="0.2">
      <c r="A39" s="6" t="s">
        <v>51</v>
      </c>
      <c r="B39" s="5" t="s">
        <v>368</v>
      </c>
      <c r="C39" s="90"/>
      <c r="D39" s="76">
        <f>投入係数表!E39</f>
        <v>8.3410565338276187E-3</v>
      </c>
      <c r="E39" s="77">
        <f>$C$7*D39</f>
        <v>0.83410565338276188</v>
      </c>
      <c r="F39" s="76">
        <f>分析係数表!C42</f>
        <v>0.23407560849300879</v>
      </c>
      <c r="G39" s="77">
        <f>E39*F39</f>
        <v>0.19524378836302866</v>
      </c>
      <c r="H39" s="77">
        <v>0.20619998572948331</v>
      </c>
      <c r="I39" s="77">
        <f>C39+H39</f>
        <v>0.20619998572948331</v>
      </c>
      <c r="J39" s="76">
        <f>分析係数表!G42</f>
        <v>0.48351648351648352</v>
      </c>
      <c r="K39" s="78">
        <f>I39*J39</f>
        <v>9.9701092001068858E-2</v>
      </c>
      <c r="L39" s="79"/>
      <c r="M39" s="80"/>
      <c r="N39" s="81">
        <f>分析係数表!H42</f>
        <v>1.4092354393413963E-2</v>
      </c>
      <c r="O39" s="82">
        <f t="shared" si="4"/>
        <v>0.18107297373286854</v>
      </c>
      <c r="P39" s="76">
        <f>分析係数表!C42</f>
        <v>0.23407560849300879</v>
      </c>
      <c r="Q39" s="82">
        <f>O39*P39</f>
        <v>4.2384766508159803E-2</v>
      </c>
      <c r="R39" s="83">
        <v>4.5200118597730758E-2</v>
      </c>
      <c r="S39" s="84">
        <f>I39+R39</f>
        <v>0.25140010432721405</v>
      </c>
      <c r="T39" s="85">
        <f>分析係数表!F42</f>
        <v>0.55384615384615388</v>
      </c>
      <c r="U39" s="86">
        <f>S39*T39</f>
        <v>0.13923698085814934</v>
      </c>
      <c r="V39" s="87">
        <f>分析係数表!D42</f>
        <v>0.66153846153846152</v>
      </c>
      <c r="W39" s="167">
        <f t="shared" si="8"/>
        <v>0</v>
      </c>
      <c r="X39" s="76">
        <f>分析係数表!E42</f>
        <v>0.56483516483516483</v>
      </c>
      <c r="Y39" s="166">
        <f t="shared" si="9"/>
        <v>0</v>
      </c>
    </row>
    <row r="40" spans="1:25" x14ac:dyDescent="0.2">
      <c r="A40" s="6" t="s">
        <v>195</v>
      </c>
      <c r="B40" s="5" t="s">
        <v>41</v>
      </c>
      <c r="C40" s="90"/>
      <c r="D40" s="76">
        <f>投入係数表!E40</f>
        <v>1.0194624652455977E-2</v>
      </c>
      <c r="E40" s="77">
        <f>$C$7*D40</f>
        <v>1.0194624652455977</v>
      </c>
      <c r="F40" s="76">
        <f>分析係数表!C43</f>
        <v>0.27699973067600325</v>
      </c>
      <c r="G40" s="77">
        <f>E40*F40</f>
        <v>0.28239082830732487</v>
      </c>
      <c r="H40" s="77">
        <v>0.42156667019502275</v>
      </c>
      <c r="I40" s="77">
        <f>C40+H40</f>
        <v>0.42156667019502275</v>
      </c>
      <c r="J40" s="76">
        <f>分析係数表!G43</f>
        <v>0.36947234730400647</v>
      </c>
      <c r="K40" s="78">
        <f>I40*J40</f>
        <v>0.15575722718208901</v>
      </c>
      <c r="L40" s="79"/>
      <c r="M40" s="80"/>
      <c r="N40" s="81">
        <f>分析係数表!H43</f>
        <v>3.8415354614357487E-2</v>
      </c>
      <c r="O40" s="82">
        <f t="shared" si="4"/>
        <v>0.49359974230248216</v>
      </c>
      <c r="P40" s="76">
        <f>分析係数表!C43</f>
        <v>0.27699973067600325</v>
      </c>
      <c r="Q40" s="82">
        <f>O40*P40</f>
        <v>0.13672699567953217</v>
      </c>
      <c r="R40" s="83">
        <v>0.23709930974203738</v>
      </c>
      <c r="S40" s="84">
        <f>I40+R40</f>
        <v>0.65866597993706011</v>
      </c>
      <c r="T40" s="85">
        <f>分析係数表!F43</f>
        <v>0.59762152176423045</v>
      </c>
      <c r="U40" s="86">
        <f>S40*T40</f>
        <v>0.39363296526431396</v>
      </c>
      <c r="V40" s="87">
        <f>分析係数表!D43</f>
        <v>0.12735249971134974</v>
      </c>
      <c r="W40" s="167">
        <f t="shared" si="8"/>
        <v>0</v>
      </c>
      <c r="X40" s="76">
        <f>分析係数表!E43</f>
        <v>0.10079667474887426</v>
      </c>
      <c r="Y40" s="166">
        <f t="shared" si="9"/>
        <v>0</v>
      </c>
    </row>
    <row r="41" spans="1:25" x14ac:dyDescent="0.2">
      <c r="A41" s="6" t="s">
        <v>341</v>
      </c>
      <c r="B41" s="5" t="s">
        <v>42</v>
      </c>
      <c r="C41" s="90"/>
      <c r="D41" s="76">
        <f>投入係数表!E41</f>
        <v>9.2678405931417981E-4</v>
      </c>
      <c r="E41" s="77">
        <f>$C$7*D41</f>
        <v>9.2678405931417976E-2</v>
      </c>
      <c r="F41" s="76">
        <f>分析係数表!C44</f>
        <v>0.49584741394123377</v>
      </c>
      <c r="G41" s="77">
        <f>E41*F41</f>
        <v>4.5954347909289504E-2</v>
      </c>
      <c r="H41" s="77">
        <v>5.0590956261228295E-2</v>
      </c>
      <c r="I41" s="77">
        <f>C41+H41</f>
        <v>5.0590956261228295E-2</v>
      </c>
      <c r="J41" s="76">
        <f>分析係数表!G44</f>
        <v>0.26302305721605468</v>
      </c>
      <c r="K41" s="78">
        <f>I41*J41</f>
        <v>1.330658798331197E-2</v>
      </c>
      <c r="L41" s="79"/>
      <c r="M41" s="80"/>
      <c r="N41" s="81">
        <f>分析係数表!H44</f>
        <v>0.12140366382001748</v>
      </c>
      <c r="O41" s="82">
        <f t="shared" si="4"/>
        <v>1.5599183653960413</v>
      </c>
      <c r="P41" s="76">
        <f>分析係数表!C44</f>
        <v>0.49584741394123377</v>
      </c>
      <c r="Q41" s="82">
        <f>O41*P41</f>
        <v>0.77348148744106371</v>
      </c>
      <c r="R41" s="83">
        <v>0.78762533742731167</v>
      </c>
      <c r="S41" s="84">
        <f>I41+R41</f>
        <v>0.83821629368854</v>
      </c>
      <c r="T41" s="85">
        <f>分析係数表!F44</f>
        <v>0.50173640762880733</v>
      </c>
      <c r="U41" s="86">
        <f>S41*T41</f>
        <v>0.42056363201122138</v>
      </c>
      <c r="V41" s="87">
        <f>分析係数表!D44</f>
        <v>0.16572729860518076</v>
      </c>
      <c r="W41" s="167">
        <f t="shared" si="8"/>
        <v>0</v>
      </c>
      <c r="X41" s="76">
        <f>分析係数表!E44</f>
        <v>0.11534301167093652</v>
      </c>
      <c r="Y41" s="166">
        <f t="shared" si="9"/>
        <v>0</v>
      </c>
    </row>
    <row r="42" spans="1:25" x14ac:dyDescent="0.2">
      <c r="A42" s="6" t="s">
        <v>342</v>
      </c>
      <c r="B42" s="5" t="s">
        <v>279</v>
      </c>
      <c r="C42" s="90"/>
      <c r="D42" s="76">
        <f>投入係数表!E42</f>
        <v>9.2678405931417981E-4</v>
      </c>
      <c r="E42" s="77">
        <f>$C$7*D42</f>
        <v>9.2678405931417976E-2</v>
      </c>
      <c r="F42" s="76">
        <f>分析係数表!C45</f>
        <v>1</v>
      </c>
      <c r="G42" s="77">
        <f>E42*F42</f>
        <v>9.2678405931417976E-2</v>
      </c>
      <c r="H42" s="77">
        <v>0.11176051709968957</v>
      </c>
      <c r="I42" s="77">
        <f>C42+H42</f>
        <v>0.11176051709968957</v>
      </c>
      <c r="J42" s="76">
        <f>分析係数表!G45</f>
        <v>0</v>
      </c>
      <c r="K42" s="78">
        <f>I42*J42</f>
        <v>0</v>
      </c>
      <c r="L42" s="79"/>
      <c r="M42" s="80"/>
      <c r="N42" s="81">
        <f>分析係数表!H45</f>
        <v>0</v>
      </c>
      <c r="O42" s="82">
        <f t="shared" si="4"/>
        <v>0</v>
      </c>
      <c r="P42" s="76">
        <f>分析係数表!C45</f>
        <v>1</v>
      </c>
      <c r="Q42" s="82">
        <f>O42*P42</f>
        <v>0</v>
      </c>
      <c r="R42" s="83">
        <v>1.4977667312471816E-2</v>
      </c>
      <c r="S42" s="84">
        <f>I42+R42</f>
        <v>0.12673818441216139</v>
      </c>
      <c r="T42" s="85">
        <f>分析係数表!F45</f>
        <v>0</v>
      </c>
      <c r="U42" s="86">
        <f>S42*T42</f>
        <v>0</v>
      </c>
      <c r="V42" s="87">
        <f>分析係数表!D45</f>
        <v>0</v>
      </c>
      <c r="W42" s="167">
        <f t="shared" si="8"/>
        <v>0</v>
      </c>
      <c r="X42" s="76">
        <f>分析係数表!E45</f>
        <v>0</v>
      </c>
      <c r="Y42" s="166">
        <f t="shared" si="9"/>
        <v>0</v>
      </c>
    </row>
    <row r="43" spans="1:25" x14ac:dyDescent="0.2">
      <c r="A43" s="6" t="s">
        <v>343</v>
      </c>
      <c r="B43" s="5" t="s">
        <v>280</v>
      </c>
      <c r="C43" s="90"/>
      <c r="D43" s="76">
        <f>投入係数表!E43</f>
        <v>1.0194624652455977E-2</v>
      </c>
      <c r="E43" s="77">
        <f>$C$7*D43</f>
        <v>1.0194624652455977</v>
      </c>
      <c r="F43" s="76">
        <f>分析係数表!C46</f>
        <v>1</v>
      </c>
      <c r="G43" s="77">
        <f>E43*F43</f>
        <v>1.0194624652455977</v>
      </c>
      <c r="H43" s="77">
        <v>1.1048045646408158</v>
      </c>
      <c r="I43" s="77">
        <f>C43+H43</f>
        <v>1.1048045646408158</v>
      </c>
      <c r="J43" s="76">
        <f>分析係数表!G46</f>
        <v>9.2759598041741824E-3</v>
      </c>
      <c r="K43" s="78">
        <f>I43*J43</f>
        <v>1.0248122733076364E-2</v>
      </c>
      <c r="L43" s="79"/>
      <c r="M43" s="80"/>
      <c r="N43" s="81">
        <f>分析係数表!H46</f>
        <v>9.0452357851660434E-2</v>
      </c>
      <c r="O43" s="82">
        <f t="shared" si="4"/>
        <v>1.1622243494674098</v>
      </c>
      <c r="P43" s="76">
        <f>分析係数表!C46</f>
        <v>1</v>
      </c>
      <c r="Q43" s="82">
        <f>O43*P43</f>
        <v>1.1622243494674098</v>
      </c>
      <c r="R43" s="83">
        <v>1.193762091069329</v>
      </c>
      <c r="S43" s="84">
        <f>I43+R43</f>
        <v>2.298566655710145</v>
      </c>
      <c r="T43" s="85">
        <f>分析係数表!F46</f>
        <v>0.31349308597440523</v>
      </c>
      <c r="U43" s="86">
        <f>S43*T43</f>
        <v>0.72058475421644153</v>
      </c>
      <c r="V43" s="87">
        <f>分析係数表!D46</f>
        <v>1.71777033410633E-4</v>
      </c>
      <c r="W43" s="167">
        <f t="shared" si="8"/>
        <v>0</v>
      </c>
      <c r="X43" s="76">
        <f>分析係数表!E46</f>
        <v>5.1533110023189901E-4</v>
      </c>
      <c r="Y43" s="166">
        <f t="shared" si="9"/>
        <v>0</v>
      </c>
    </row>
    <row r="44" spans="1:25" x14ac:dyDescent="0.2">
      <c r="A44" s="192">
        <v>40</v>
      </c>
      <c r="B44" s="14" t="s">
        <v>151</v>
      </c>
      <c r="C44" s="197">
        <f>SUM(C5:C43)</f>
        <v>100</v>
      </c>
      <c r="D44" s="92">
        <f>投入係数表!E44</f>
        <v>0.4531974050046339</v>
      </c>
      <c r="E44" s="91">
        <f>SUM(E5:E43)</f>
        <v>45.319740500463382</v>
      </c>
      <c r="F44" s="92">
        <f>分析係数表!C47</f>
        <v>0.37574754530031729</v>
      </c>
      <c r="G44" s="91">
        <f>SUM(G5:G43)</f>
        <v>10.707839111236593</v>
      </c>
      <c r="H44" s="91">
        <f>SUM(H5:H43)</f>
        <v>12.408430571763704</v>
      </c>
      <c r="I44" s="91">
        <f>SUM(I5:I43)</f>
        <v>112.40843057176373</v>
      </c>
      <c r="J44" s="92">
        <f>分析係数表!G47</f>
        <v>0.18377890112838052</v>
      </c>
      <c r="K44" s="93">
        <f>SUM(K5:K43)</f>
        <v>20.481969419272758</v>
      </c>
      <c r="L44" s="94">
        <f>最終需要_まとめ!$L$33</f>
        <v>0.62733333333333341</v>
      </c>
      <c r="M44" s="91">
        <f>K44*L44</f>
        <v>12.849022149023778</v>
      </c>
      <c r="N44" s="95">
        <f>分析係数表!H47</f>
        <v>1</v>
      </c>
      <c r="O44" s="109">
        <f t="shared" si="4"/>
        <v>12.849022149023778</v>
      </c>
      <c r="P44" s="92">
        <f>分析係数表!C47</f>
        <v>0.37574754530031729</v>
      </c>
      <c r="Q44" s="96">
        <f>SUM(Q5:Q43)</f>
        <v>5.5179470764318594</v>
      </c>
      <c r="R44" s="91">
        <f>SUM(R5:R43)</f>
        <v>6.5658927988473028</v>
      </c>
      <c r="S44" s="97">
        <f>SUM(S5:S43)</f>
        <v>118.97432337061105</v>
      </c>
      <c r="T44" s="98">
        <f>分析係数表!F47</f>
        <v>0.42462652784065186</v>
      </c>
      <c r="U44" s="99">
        <f>SUM(U5:U43)</f>
        <v>61.341781367090292</v>
      </c>
      <c r="V44" s="100">
        <f>分析係数表!D47</f>
        <v>4.7224737186258234E-2</v>
      </c>
      <c r="W44" s="164">
        <f>SUM(W5:W43)</f>
        <v>11</v>
      </c>
      <c r="X44" s="92">
        <f>分析係数表!E47</f>
        <v>3.9558288483141357E-2</v>
      </c>
      <c r="Y44" s="165">
        <f>SUM(Y5:Y43)</f>
        <v>3</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2015年赤穂市産業連関表</v>
      </c>
      <c r="H1" s="401"/>
      <c r="I1" s="401"/>
    </row>
    <row r="2" spans="1:25" x14ac:dyDescent="0.2">
      <c r="B2" s="3" t="s">
        <v>305</v>
      </c>
      <c r="S2" s="3" t="s">
        <v>153</v>
      </c>
      <c r="U2" s="64" t="s">
        <v>210</v>
      </c>
      <c r="W2" s="3" t="s">
        <v>130</v>
      </c>
      <c r="Y2" s="3" t="s">
        <v>154</v>
      </c>
    </row>
    <row r="3" spans="1:25" ht="44" x14ac:dyDescent="0.2">
      <c r="B3" s="65"/>
      <c r="C3" s="66" t="s">
        <v>228</v>
      </c>
      <c r="D3" s="66" t="s">
        <v>249</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投入係数表!F5</f>
        <v>0</v>
      </c>
      <c r="E5" s="77">
        <f t="shared" ref="E5:E38" si="0">$C$8*D5</f>
        <v>0</v>
      </c>
      <c r="F5" s="76">
        <f>分析係数表!C8</f>
        <v>1</v>
      </c>
      <c r="G5" s="77">
        <f t="shared" ref="G5:G38" si="1">E5*F5</f>
        <v>0</v>
      </c>
      <c r="H5" s="77">
        <f t="array" ref="H5:H43">MMULT(逆行列係数!C5:AO43,'4'!G5:G43)</f>
        <v>2.6364406323443959E-3</v>
      </c>
      <c r="I5" s="77">
        <f t="shared" ref="I5:I38" si="2">C5+H5</f>
        <v>2.6364406323443959E-3</v>
      </c>
      <c r="J5" s="76">
        <f>分析係数表!G8</f>
        <v>0.11972098922003804</v>
      </c>
      <c r="K5" s="78">
        <f t="shared" ref="K5:K38" si="3">I5*J5</f>
        <v>3.1563728052417373E-4</v>
      </c>
      <c r="L5" s="79" t="s">
        <v>181</v>
      </c>
      <c r="M5" s="80" t="s">
        <v>181</v>
      </c>
      <c r="N5" s="81">
        <f>分析係数表!H8</f>
        <v>1.236323115495826E-2</v>
      </c>
      <c r="O5" s="82">
        <f t="shared" ref="O5:O43" si="4">$M$44*N5</f>
        <v>0.29123195420968923</v>
      </c>
      <c r="P5" s="76">
        <f>分析係数表!C8</f>
        <v>1</v>
      </c>
      <c r="Q5" s="82">
        <f t="shared" ref="Q5:Q38" si="5">O5*P5</f>
        <v>0.29123195420968923</v>
      </c>
      <c r="R5" s="83">
        <f t="array" ref="R5:R43">MMULT(逆行列係数!C5:AO43,'4'!Q5:Q43)</f>
        <v>0.38936950129437448</v>
      </c>
      <c r="S5" s="84">
        <f t="shared" ref="S5:S38" si="6">I5+R5</f>
        <v>0.39200594192671889</v>
      </c>
      <c r="T5" s="85">
        <f>分析係数表!F8</f>
        <v>0.45136334812935952</v>
      </c>
      <c r="U5" s="86">
        <f t="shared" ref="U5:U43" si="7">S5*T5</f>
        <v>0.1769371144346471</v>
      </c>
      <c r="V5" s="87">
        <f>分析係数表!D8</f>
        <v>6.2777425491439443E-2</v>
      </c>
      <c r="W5" s="167">
        <f t="shared" ref="W5:W43" si="8">ROUND(S5*V5,0)</f>
        <v>0</v>
      </c>
      <c r="X5" s="76">
        <f>分析係数表!E8</f>
        <v>5.7324032974001266E-2</v>
      </c>
      <c r="Y5" s="166">
        <f t="shared" ref="Y5:Y43" si="9">ROUND(S5*X5,0)</f>
        <v>0</v>
      </c>
    </row>
    <row r="6" spans="1:25" x14ac:dyDescent="0.2">
      <c r="A6" s="6" t="s">
        <v>220</v>
      </c>
      <c r="B6" s="5" t="s">
        <v>266</v>
      </c>
      <c r="C6" s="90"/>
      <c r="D6" s="76">
        <f>投入係数表!F6</f>
        <v>0</v>
      </c>
      <c r="E6" s="77">
        <f t="shared" si="0"/>
        <v>0</v>
      </c>
      <c r="F6" s="76">
        <f>分析係数表!C9</f>
        <v>2.7906976744186074E-2</v>
      </c>
      <c r="G6" s="77">
        <f t="shared" si="1"/>
        <v>0</v>
      </c>
      <c r="H6" s="77">
        <v>5.6870600245014299E-5</v>
      </c>
      <c r="I6" s="77">
        <f t="shared" si="2"/>
        <v>5.6870600245014299E-5</v>
      </c>
      <c r="J6" s="76">
        <f>分析係数表!G9</f>
        <v>0.2857142857142857</v>
      </c>
      <c r="K6" s="78">
        <f t="shared" si="3"/>
        <v>1.624874292714694E-5</v>
      </c>
      <c r="L6" s="79"/>
      <c r="M6" s="80"/>
      <c r="N6" s="81">
        <f>分析係数表!H9</f>
        <v>6.5322433452770924E-4</v>
      </c>
      <c r="O6" s="82">
        <f t="shared" si="4"/>
        <v>1.5387546920170062E-2</v>
      </c>
      <c r="P6" s="76">
        <f>分析係数表!C9</f>
        <v>2.7906976744186074E-2</v>
      </c>
      <c r="Q6" s="82">
        <f t="shared" si="5"/>
        <v>4.2941991405125797E-4</v>
      </c>
      <c r="R6" s="83">
        <v>5.097505243138083E-4</v>
      </c>
      <c r="S6" s="84">
        <f t="shared" si="6"/>
        <v>5.6662112455882257E-4</v>
      </c>
      <c r="T6" s="85">
        <f>分析係数表!F9</f>
        <v>0.7142857142857143</v>
      </c>
      <c r="U6" s="86">
        <f t="shared" si="7"/>
        <v>4.0472937468487329E-4</v>
      </c>
      <c r="V6" s="87">
        <f>分析係数表!D9</f>
        <v>0</v>
      </c>
      <c r="W6" s="167">
        <f t="shared" si="8"/>
        <v>0</v>
      </c>
      <c r="X6" s="76">
        <f>分析係数表!E9</f>
        <v>0</v>
      </c>
      <c r="Y6" s="166">
        <f t="shared" si="9"/>
        <v>0</v>
      </c>
    </row>
    <row r="7" spans="1:25" x14ac:dyDescent="0.2">
      <c r="A7" s="6" t="s">
        <v>221</v>
      </c>
      <c r="B7" s="5" t="s">
        <v>267</v>
      </c>
      <c r="C7" s="90"/>
      <c r="D7" s="76">
        <f>投入係数表!F7</f>
        <v>0</v>
      </c>
      <c r="E7" s="77">
        <f t="shared" si="0"/>
        <v>0</v>
      </c>
      <c r="F7" s="76">
        <f>分析係数表!C10</f>
        <v>1</v>
      </c>
      <c r="G7" s="77">
        <f t="shared" si="1"/>
        <v>0</v>
      </c>
      <c r="H7" s="77">
        <v>4.8169425129525644E-3</v>
      </c>
      <c r="I7" s="77">
        <f t="shared" si="2"/>
        <v>4.8169425129525644E-3</v>
      </c>
      <c r="J7" s="76">
        <f>分析係数表!G10</f>
        <v>0.17979610750695088</v>
      </c>
      <c r="K7" s="78">
        <f t="shared" si="3"/>
        <v>8.6606751391362139E-4</v>
      </c>
      <c r="L7" s="79"/>
      <c r="M7" s="80"/>
      <c r="N7" s="81">
        <f>分析係数表!H10</f>
        <v>1.2488112277735618E-3</v>
      </c>
      <c r="O7" s="82">
        <f t="shared" si="4"/>
        <v>2.9417369112089826E-2</v>
      </c>
      <c r="P7" s="76">
        <f>分析係数表!C10</f>
        <v>1</v>
      </c>
      <c r="Q7" s="82">
        <f t="shared" si="5"/>
        <v>2.9417369112089826E-2</v>
      </c>
      <c r="R7" s="83">
        <v>4.2898855993894237E-2</v>
      </c>
      <c r="S7" s="84">
        <f t="shared" si="6"/>
        <v>4.7715798506846804E-2</v>
      </c>
      <c r="T7" s="85">
        <f>分析係数表!F10</f>
        <v>0.51899907321594063</v>
      </c>
      <c r="U7" s="86">
        <f t="shared" si="7"/>
        <v>2.4764455202812057E-2</v>
      </c>
      <c r="V7" s="87">
        <f>分析係数表!D10</f>
        <v>9.8239110287303061E-2</v>
      </c>
      <c r="W7" s="167">
        <f t="shared" si="8"/>
        <v>0</v>
      </c>
      <c r="X7" s="76">
        <f>分析係数表!E10</f>
        <v>2.9657089898053754E-2</v>
      </c>
      <c r="Y7" s="166">
        <f t="shared" si="9"/>
        <v>0</v>
      </c>
    </row>
    <row r="8" spans="1:25" x14ac:dyDescent="0.2">
      <c r="A8" s="6" t="s">
        <v>222</v>
      </c>
      <c r="B8" s="5" t="s">
        <v>27</v>
      </c>
      <c r="C8" s="75">
        <f>最終需要_まとめ!C9</f>
        <v>100</v>
      </c>
      <c r="D8" s="76">
        <f>投入係数表!F8</f>
        <v>0</v>
      </c>
      <c r="E8" s="77">
        <f t="shared" si="0"/>
        <v>0</v>
      </c>
      <c r="F8" s="76">
        <f>分析係数表!C11</f>
        <v>4.7758906908440535E-3</v>
      </c>
      <c r="G8" s="77">
        <f t="shared" si="1"/>
        <v>0</v>
      </c>
      <c r="H8" s="77">
        <v>8.5956880715912284E-3</v>
      </c>
      <c r="I8" s="77">
        <f t="shared" si="2"/>
        <v>100.00859568807159</v>
      </c>
      <c r="J8" s="76">
        <f>分析係数表!G11</f>
        <v>0.34306569343065696</v>
      </c>
      <c r="K8" s="78">
        <f t="shared" si="3"/>
        <v>34.309518228754492</v>
      </c>
      <c r="L8" s="79"/>
      <c r="M8" s="80"/>
      <c r="N8" s="81">
        <f>分析係数表!H11</f>
        <v>-1.9212480427285565E-5</v>
      </c>
      <c r="O8" s="82">
        <f t="shared" si="4"/>
        <v>-4.5257490941676652E-4</v>
      </c>
      <c r="P8" s="76">
        <f>分析係数表!C11</f>
        <v>4.7758906908440535E-3</v>
      </c>
      <c r="Q8" s="82">
        <f t="shared" si="5"/>
        <v>-2.1614482967931261E-6</v>
      </c>
      <c r="R8" s="83">
        <v>1.3181232680277827E-3</v>
      </c>
      <c r="S8" s="84">
        <f t="shared" si="6"/>
        <v>100.00991381133962</v>
      </c>
      <c r="T8" s="85">
        <f>分析係数表!F11</f>
        <v>0.56569343065693434</v>
      </c>
      <c r="U8" s="86">
        <f t="shared" si="7"/>
        <v>56.574951243641024</v>
      </c>
      <c r="V8" s="87">
        <f>分析係数表!D11</f>
        <v>8.0291970802919707E-2</v>
      </c>
      <c r="W8" s="167">
        <f t="shared" si="8"/>
        <v>8</v>
      </c>
      <c r="X8" s="76">
        <f>分析係数表!E11</f>
        <v>6.9343065693430656E-2</v>
      </c>
      <c r="Y8" s="166">
        <f t="shared" si="9"/>
        <v>7</v>
      </c>
    </row>
    <row r="9" spans="1:25" x14ac:dyDescent="0.2">
      <c r="A9" s="6" t="s">
        <v>223</v>
      </c>
      <c r="B9" s="5" t="s">
        <v>191</v>
      </c>
      <c r="C9" s="90"/>
      <c r="D9" s="76">
        <f>投入係数表!F9</f>
        <v>0</v>
      </c>
      <c r="E9" s="77">
        <f t="shared" si="0"/>
        <v>0</v>
      </c>
      <c r="F9" s="76">
        <f>分析係数表!C12</f>
        <v>2.7665742374590407E-2</v>
      </c>
      <c r="G9" s="77">
        <f t="shared" si="1"/>
        <v>0</v>
      </c>
      <c r="H9" s="77">
        <v>2.1390528803302464E-4</v>
      </c>
      <c r="I9" s="77">
        <f t="shared" si="2"/>
        <v>2.1390528803302464E-4</v>
      </c>
      <c r="J9" s="76">
        <f>分析係数表!G12</f>
        <v>0.13175675675675674</v>
      </c>
      <c r="K9" s="78">
        <f t="shared" si="3"/>
        <v>2.8183467004351217E-5</v>
      </c>
      <c r="L9" s="79"/>
      <c r="M9" s="80"/>
      <c r="N9" s="81">
        <f>分析係数表!H12</f>
        <v>9.8185381223642884E-2</v>
      </c>
      <c r="O9" s="82">
        <f t="shared" si="4"/>
        <v>2.3128840745743853</v>
      </c>
      <c r="P9" s="76">
        <f>分析係数表!C12</f>
        <v>2.7665742374590407E-2</v>
      </c>
      <c r="Q9" s="82">
        <f t="shared" si="5"/>
        <v>6.3987654949467884E-2</v>
      </c>
      <c r="R9" s="83">
        <v>7.1876416742309573E-2</v>
      </c>
      <c r="S9" s="84">
        <f t="shared" si="6"/>
        <v>7.2090322030342602E-2</v>
      </c>
      <c r="T9" s="85">
        <f>分析係数表!F12</f>
        <v>0.37027027027027026</v>
      </c>
      <c r="U9" s="86">
        <f t="shared" si="7"/>
        <v>2.6692903022045772E-2</v>
      </c>
      <c r="V9" s="87">
        <f>分析係数表!D12</f>
        <v>5.1576576576576577E-2</v>
      </c>
      <c r="W9" s="167">
        <f t="shared" si="8"/>
        <v>0</v>
      </c>
      <c r="X9" s="76">
        <f>分析係数表!E12</f>
        <v>4.954954954954955E-2</v>
      </c>
      <c r="Y9" s="166">
        <f t="shared" si="9"/>
        <v>0</v>
      </c>
    </row>
    <row r="10" spans="1:25" x14ac:dyDescent="0.2">
      <c r="A10" s="6" t="s">
        <v>224</v>
      </c>
      <c r="B10" s="5" t="s">
        <v>28</v>
      </c>
      <c r="C10" s="90"/>
      <c r="D10" s="76">
        <f>投入係数表!F10</f>
        <v>3.6496350364963502E-3</v>
      </c>
      <c r="E10" s="77">
        <f t="shared" si="0"/>
        <v>0.36496350364963503</v>
      </c>
      <c r="F10" s="76">
        <f>分析係数表!C13</f>
        <v>0</v>
      </c>
      <c r="G10" s="77">
        <f t="shared" si="1"/>
        <v>0</v>
      </c>
      <c r="H10" s="77">
        <v>0</v>
      </c>
      <c r="I10" s="77">
        <f t="shared" si="2"/>
        <v>0</v>
      </c>
      <c r="J10" s="76">
        <f>分析係数表!G13</f>
        <v>0.24516960068699012</v>
      </c>
      <c r="K10" s="78">
        <f t="shared" si="3"/>
        <v>0</v>
      </c>
      <c r="L10" s="79"/>
      <c r="M10" s="80"/>
      <c r="N10" s="81">
        <f>分析係数表!H13</f>
        <v>1.522589073862381E-2</v>
      </c>
      <c r="O10" s="82">
        <f t="shared" si="4"/>
        <v>0.35866561571278749</v>
      </c>
      <c r="P10" s="76">
        <f>分析係数表!C13</f>
        <v>0</v>
      </c>
      <c r="Q10" s="82">
        <f t="shared" si="5"/>
        <v>0</v>
      </c>
      <c r="R10" s="83">
        <v>0</v>
      </c>
      <c r="S10" s="84">
        <f t="shared" si="6"/>
        <v>0</v>
      </c>
      <c r="T10" s="85">
        <f>分析係数表!F13</f>
        <v>0.38299699441820523</v>
      </c>
      <c r="U10" s="86">
        <f t="shared" si="7"/>
        <v>0</v>
      </c>
      <c r="V10" s="87">
        <f>分析係数表!D13</f>
        <v>0.13954486904250751</v>
      </c>
      <c r="W10" s="167">
        <f t="shared" si="8"/>
        <v>0</v>
      </c>
      <c r="X10" s="76">
        <f>分析係数表!E13</f>
        <v>0.1348218119364534</v>
      </c>
      <c r="Y10" s="166">
        <f t="shared" si="9"/>
        <v>0</v>
      </c>
    </row>
    <row r="11" spans="1:25" x14ac:dyDescent="0.2">
      <c r="A11" s="6" t="s">
        <v>225</v>
      </c>
      <c r="B11" s="5" t="s">
        <v>268</v>
      </c>
      <c r="C11" s="90"/>
      <c r="D11" s="76">
        <f>投入係数表!F11</f>
        <v>3.6496350364963502E-3</v>
      </c>
      <c r="E11" s="77">
        <f t="shared" si="0"/>
        <v>0.36496350364963503</v>
      </c>
      <c r="F11" s="76">
        <f>分析係数表!C14</f>
        <v>8.758537565287261E-2</v>
      </c>
      <c r="G11" s="77">
        <f t="shared" si="1"/>
        <v>3.1965465566741826E-2</v>
      </c>
      <c r="H11" s="77">
        <v>6.0107757321536684E-2</v>
      </c>
      <c r="I11" s="77">
        <f t="shared" si="2"/>
        <v>6.0107757321536684E-2</v>
      </c>
      <c r="J11" s="76">
        <f>分析係数表!G14</f>
        <v>0.1675092686215032</v>
      </c>
      <c r="K11" s="78">
        <f t="shared" si="3"/>
        <v>1.0068606467409414E-2</v>
      </c>
      <c r="L11" s="79"/>
      <c r="M11" s="80"/>
      <c r="N11" s="81">
        <f>分析係数表!H14</f>
        <v>1.2392049875599189E-3</v>
      </c>
      <c r="O11" s="82">
        <f t="shared" si="4"/>
        <v>2.9191081657381438E-2</v>
      </c>
      <c r="P11" s="76">
        <f>分析係数表!C14</f>
        <v>8.758537565287261E-2</v>
      </c>
      <c r="Q11" s="82">
        <f t="shared" si="5"/>
        <v>2.5567118526754326E-3</v>
      </c>
      <c r="R11" s="83">
        <v>3.0311595969477058E-2</v>
      </c>
      <c r="S11" s="84">
        <f t="shared" si="6"/>
        <v>9.0419353291013749E-2</v>
      </c>
      <c r="T11" s="85">
        <f>分析係数表!F14</f>
        <v>0.31985170205594876</v>
      </c>
      <c r="U11" s="86">
        <f t="shared" si="7"/>
        <v>2.8920784048928901E-2</v>
      </c>
      <c r="V11" s="87">
        <f>分析係数表!D14</f>
        <v>3.3704078193461412E-2</v>
      </c>
      <c r="W11" s="167">
        <f t="shared" si="8"/>
        <v>0</v>
      </c>
      <c r="X11" s="76">
        <f>分析係数表!E14</f>
        <v>2.8985507246376812E-2</v>
      </c>
      <c r="Y11" s="166">
        <f t="shared" si="9"/>
        <v>0</v>
      </c>
    </row>
    <row r="12" spans="1:25" x14ac:dyDescent="0.2">
      <c r="A12" s="6" t="s">
        <v>226</v>
      </c>
      <c r="B12" s="5" t="s">
        <v>29</v>
      </c>
      <c r="C12" s="90"/>
      <c r="D12" s="76">
        <f>投入係数表!F12</f>
        <v>1.824817518248175E-2</v>
      </c>
      <c r="E12" s="77">
        <f t="shared" si="0"/>
        <v>1.824817518248175</v>
      </c>
      <c r="F12" s="76">
        <f>分析係数表!C15</f>
        <v>0</v>
      </c>
      <c r="G12" s="77">
        <f t="shared" si="1"/>
        <v>0</v>
      </c>
      <c r="H12" s="77">
        <v>0</v>
      </c>
      <c r="I12" s="77">
        <f t="shared" si="2"/>
        <v>0</v>
      </c>
      <c r="J12" s="76">
        <f>分析係数表!G15</f>
        <v>9.5604813172894237E-2</v>
      </c>
      <c r="K12" s="78">
        <f t="shared" si="3"/>
        <v>0</v>
      </c>
      <c r="L12" s="79"/>
      <c r="M12" s="80"/>
      <c r="N12" s="81">
        <f>分析係数表!H15</f>
        <v>9.0490782812515016E-3</v>
      </c>
      <c r="O12" s="82">
        <f t="shared" si="4"/>
        <v>0.21316278233529704</v>
      </c>
      <c r="P12" s="76">
        <f>分析係数表!C15</f>
        <v>0</v>
      </c>
      <c r="Q12" s="82">
        <f t="shared" si="5"/>
        <v>0</v>
      </c>
      <c r="R12" s="83">
        <v>0</v>
      </c>
      <c r="S12" s="84">
        <f t="shared" si="6"/>
        <v>0</v>
      </c>
      <c r="T12" s="85">
        <f>分析係数表!F15</f>
        <v>0.30347055098163395</v>
      </c>
      <c r="U12" s="86">
        <f t="shared" si="7"/>
        <v>0</v>
      </c>
      <c r="V12" s="87">
        <f>分析係数表!D15</f>
        <v>2.4585180493983533E-2</v>
      </c>
      <c r="W12" s="167">
        <f t="shared" si="8"/>
        <v>0</v>
      </c>
      <c r="X12" s="76">
        <f>分析係数表!E15</f>
        <v>2.2317922735908803E-2</v>
      </c>
      <c r="Y12" s="166">
        <f t="shared" si="9"/>
        <v>0</v>
      </c>
    </row>
    <row r="13" spans="1:25" x14ac:dyDescent="0.2">
      <c r="A13" s="6" t="s">
        <v>227</v>
      </c>
      <c r="B13" s="5" t="s">
        <v>30</v>
      </c>
      <c r="C13" s="90"/>
      <c r="D13" s="76">
        <f>投入係数表!F13</f>
        <v>2.9197080291970802E-2</v>
      </c>
      <c r="E13" s="77">
        <f t="shared" si="0"/>
        <v>2.9197080291970803</v>
      </c>
      <c r="F13" s="76">
        <f>分析係数表!C16</f>
        <v>0.11006875655518</v>
      </c>
      <c r="G13" s="77">
        <f t="shared" si="1"/>
        <v>0.3213686322778978</v>
      </c>
      <c r="H13" s="77">
        <v>0.36546837989201975</v>
      </c>
      <c r="I13" s="77">
        <f t="shared" si="2"/>
        <v>0.36546837989201975</v>
      </c>
      <c r="J13" s="76">
        <f>分析係数表!G16</f>
        <v>3.3349328214971212E-2</v>
      </c>
      <c r="K13" s="78">
        <f t="shared" si="3"/>
        <v>1.2188124953212752E-2</v>
      </c>
      <c r="L13" s="79"/>
      <c r="M13" s="80"/>
      <c r="N13" s="81">
        <f>分析係数表!H16</f>
        <v>1.7877213037589219E-2</v>
      </c>
      <c r="O13" s="82">
        <f t="shared" si="4"/>
        <v>0.42112095321230125</v>
      </c>
      <c r="P13" s="76">
        <f>分析係数表!C16</f>
        <v>0.11006875655518</v>
      </c>
      <c r="Q13" s="82">
        <f t="shared" si="5"/>
        <v>4.6352259679410132E-2</v>
      </c>
      <c r="R13" s="83">
        <v>6.0243549551793292E-2</v>
      </c>
      <c r="S13" s="84">
        <f t="shared" si="6"/>
        <v>0.42571192944381303</v>
      </c>
      <c r="T13" s="85">
        <f>分析係数表!F16</f>
        <v>0.28862763915547024</v>
      </c>
      <c r="U13" s="86">
        <f t="shared" si="7"/>
        <v>0.12287222915568788</v>
      </c>
      <c r="V13" s="87">
        <f>分析係数表!D16</f>
        <v>1.6314779270633396E-2</v>
      </c>
      <c r="W13" s="167">
        <f t="shared" si="8"/>
        <v>0</v>
      </c>
      <c r="X13" s="76">
        <f>分析係数表!E16</f>
        <v>1.6554702495201537E-2</v>
      </c>
      <c r="Y13" s="166">
        <f t="shared" si="9"/>
        <v>0</v>
      </c>
    </row>
    <row r="14" spans="1:25" x14ac:dyDescent="0.2">
      <c r="A14" s="6" t="s">
        <v>2</v>
      </c>
      <c r="B14" s="5" t="s">
        <v>365</v>
      </c>
      <c r="C14" s="90"/>
      <c r="D14" s="76">
        <f>投入係数表!F14</f>
        <v>3.6496350364963502E-3</v>
      </c>
      <c r="E14" s="77">
        <f t="shared" si="0"/>
        <v>0.36496350364963503</v>
      </c>
      <c r="F14" s="76">
        <f>分析係数表!C17</f>
        <v>0.13914449142004481</v>
      </c>
      <c r="G14" s="77">
        <f t="shared" si="1"/>
        <v>5.0782661102206139E-2</v>
      </c>
      <c r="H14" s="77">
        <v>7.2564098956180101E-2</v>
      </c>
      <c r="I14" s="77">
        <f t="shared" si="2"/>
        <v>7.2564098956180101E-2</v>
      </c>
      <c r="J14" s="76">
        <f>分析係数表!G17</f>
        <v>0.21214924452667283</v>
      </c>
      <c r="K14" s="78">
        <f t="shared" si="3"/>
        <v>1.5394418773312338E-2</v>
      </c>
      <c r="L14" s="79"/>
      <c r="M14" s="80"/>
      <c r="N14" s="81">
        <f>分析係数表!H17</f>
        <v>3.1124218292202617E-3</v>
      </c>
      <c r="O14" s="82">
        <f t="shared" si="4"/>
        <v>7.3317135325516175E-2</v>
      </c>
      <c r="P14" s="76">
        <f>分析係数表!C17</f>
        <v>0.13914449142004481</v>
      </c>
      <c r="Q14" s="82">
        <f t="shared" si="5"/>
        <v>1.020167550724355E-2</v>
      </c>
      <c r="R14" s="83">
        <v>2.7104925431446728E-2</v>
      </c>
      <c r="S14" s="84">
        <f t="shared" si="6"/>
        <v>9.9669024387626828E-2</v>
      </c>
      <c r="T14" s="85">
        <f>分析係数表!F17</f>
        <v>0.32223250077089116</v>
      </c>
      <c r="U14" s="86">
        <f t="shared" si="7"/>
        <v>3.2116598977819932E-2</v>
      </c>
      <c r="V14" s="87">
        <f>分析係数表!D17</f>
        <v>3.12981806968856E-2</v>
      </c>
      <c r="W14" s="167">
        <f t="shared" si="8"/>
        <v>0</v>
      </c>
      <c r="X14" s="76">
        <f>分析係数表!E17</f>
        <v>2.8677150786308975E-2</v>
      </c>
      <c r="Y14" s="166">
        <f t="shared" si="9"/>
        <v>0</v>
      </c>
    </row>
    <row r="15" spans="1:25" x14ac:dyDescent="0.2">
      <c r="A15" s="6" t="s">
        <v>3</v>
      </c>
      <c r="B15" s="5" t="s">
        <v>31</v>
      </c>
      <c r="C15" s="90"/>
      <c r="D15" s="76">
        <f>投入係数表!F15</f>
        <v>0</v>
      </c>
      <c r="E15" s="77">
        <f t="shared" si="0"/>
        <v>0</v>
      </c>
      <c r="F15" s="76">
        <f>分析係数表!C18</f>
        <v>1</v>
      </c>
      <c r="G15" s="77">
        <f t="shared" si="1"/>
        <v>0</v>
      </c>
      <c r="H15" s="77">
        <v>5.6638757197042464E-2</v>
      </c>
      <c r="I15" s="77">
        <f t="shared" si="2"/>
        <v>5.6638757197042464E-2</v>
      </c>
      <c r="J15" s="76">
        <f>分析係数表!G18</f>
        <v>0.2156836946153087</v>
      </c>
      <c r="K15" s="78">
        <f t="shared" si="3"/>
        <v>1.2216056410677524E-2</v>
      </c>
      <c r="L15" s="79"/>
      <c r="M15" s="80"/>
      <c r="N15" s="81">
        <f>分析係数表!H18</f>
        <v>4.8031201068213914E-4</v>
      </c>
      <c r="O15" s="82">
        <f t="shared" si="4"/>
        <v>1.1314372735419163E-2</v>
      </c>
      <c r="P15" s="76">
        <f>分析係数表!C18</f>
        <v>1</v>
      </c>
      <c r="Q15" s="82">
        <f t="shared" si="5"/>
        <v>1.1314372735419163E-2</v>
      </c>
      <c r="R15" s="83">
        <v>4.3775737944598603E-2</v>
      </c>
      <c r="S15" s="84">
        <f t="shared" si="6"/>
        <v>0.10041449514164107</v>
      </c>
      <c r="T15" s="85">
        <f>分析係数表!F18</f>
        <v>0.45886648465511004</v>
      </c>
      <c r="U15" s="86">
        <f t="shared" si="7"/>
        <v>4.6076846394062461E-2</v>
      </c>
      <c r="V15" s="87">
        <f>分析係数表!D18</f>
        <v>2.7301733495608698E-2</v>
      </c>
      <c r="W15" s="167">
        <f t="shared" si="8"/>
        <v>0</v>
      </c>
      <c r="X15" s="76">
        <f>分析係数表!E18</f>
        <v>2.9308246439261866E-2</v>
      </c>
      <c r="Y15" s="166">
        <f t="shared" si="9"/>
        <v>0</v>
      </c>
    </row>
    <row r="16" spans="1:25" x14ac:dyDescent="0.2">
      <c r="A16" s="6" t="s">
        <v>4</v>
      </c>
      <c r="B16" s="5" t="s">
        <v>32</v>
      </c>
      <c r="C16" s="90"/>
      <c r="D16" s="76">
        <f>投入係数表!F16</f>
        <v>3.6496350364963502E-3</v>
      </c>
      <c r="E16" s="77">
        <f t="shared" si="0"/>
        <v>0.36496350364963503</v>
      </c>
      <c r="F16" s="76">
        <f>分析係数表!C19</f>
        <v>0.27592808390211421</v>
      </c>
      <c r="G16" s="77">
        <f t="shared" si="1"/>
        <v>0.10070368025624606</v>
      </c>
      <c r="H16" s="77">
        <v>0.17833177679370404</v>
      </c>
      <c r="I16" s="77">
        <f t="shared" si="2"/>
        <v>0.17833177679370404</v>
      </c>
      <c r="J16" s="76">
        <f>分析係数表!G19</f>
        <v>5.7631973809848587E-2</v>
      </c>
      <c r="K16" s="78">
        <f t="shared" si="3"/>
        <v>1.0277612289638515E-2</v>
      </c>
      <c r="L16" s="79"/>
      <c r="M16" s="80"/>
      <c r="N16" s="81">
        <f>分析係数表!H19</f>
        <v>-1.2488112277735618E-4</v>
      </c>
      <c r="O16" s="82">
        <f t="shared" si="4"/>
        <v>-2.9417369112089828E-3</v>
      </c>
      <c r="P16" s="76">
        <f>分析係数表!C19</f>
        <v>0.27592808390211421</v>
      </c>
      <c r="Q16" s="82">
        <f t="shared" si="5"/>
        <v>-8.1170782925401848E-4</v>
      </c>
      <c r="R16" s="83">
        <v>8.5280510439135673E-3</v>
      </c>
      <c r="S16" s="84">
        <f t="shared" si="6"/>
        <v>0.18685982783761762</v>
      </c>
      <c r="T16" s="85">
        <f>分析係数表!F19</f>
        <v>0.23987177738371299</v>
      </c>
      <c r="U16" s="86">
        <f t="shared" si="7"/>
        <v>4.4822399025023947E-2</v>
      </c>
      <c r="V16" s="87">
        <f>分析係数表!D19</f>
        <v>7.502387123175556E-4</v>
      </c>
      <c r="W16" s="167">
        <f t="shared" si="8"/>
        <v>0</v>
      </c>
      <c r="X16" s="76">
        <f>分析係数表!E19</f>
        <v>8.1844223161915155E-4</v>
      </c>
      <c r="Y16" s="166">
        <f t="shared" si="9"/>
        <v>0</v>
      </c>
    </row>
    <row r="17" spans="1:25" x14ac:dyDescent="0.2">
      <c r="A17" s="6" t="s">
        <v>5</v>
      </c>
      <c r="B17" s="5" t="s">
        <v>33</v>
      </c>
      <c r="C17" s="90"/>
      <c r="D17" s="76">
        <f>投入係数表!F17</f>
        <v>0</v>
      </c>
      <c r="E17" s="77">
        <f t="shared" si="0"/>
        <v>0</v>
      </c>
      <c r="F17" s="76">
        <f>分析係数表!C20</f>
        <v>2.5484643868438295E-2</v>
      </c>
      <c r="G17" s="77">
        <f t="shared" si="1"/>
        <v>0</v>
      </c>
      <c r="H17" s="77">
        <v>1.9451235307922999E-3</v>
      </c>
      <c r="I17" s="77">
        <f t="shared" si="2"/>
        <v>1.9451235307922999E-3</v>
      </c>
      <c r="J17" s="76">
        <f>分析係数表!G20</f>
        <v>9.947643979057591E-2</v>
      </c>
      <c r="K17" s="78">
        <f t="shared" si="3"/>
        <v>1.9349396379609264E-4</v>
      </c>
      <c r="L17" s="79"/>
      <c r="M17" s="80"/>
      <c r="N17" s="81">
        <f>分析係数表!H20</f>
        <v>5.9558689324585256E-4</v>
      </c>
      <c r="O17" s="82">
        <f t="shared" si="4"/>
        <v>1.4029822191919764E-2</v>
      </c>
      <c r="P17" s="76">
        <f>分析係数表!C20</f>
        <v>2.5484643868438295E-2</v>
      </c>
      <c r="Q17" s="82">
        <f t="shared" si="5"/>
        <v>3.5754502209858752E-4</v>
      </c>
      <c r="R17" s="83">
        <v>1.4603633892991106E-3</v>
      </c>
      <c r="S17" s="84">
        <f t="shared" si="6"/>
        <v>3.4054869200914103E-3</v>
      </c>
      <c r="T17" s="85">
        <f>分析係数表!F20</f>
        <v>0.22338568935427575</v>
      </c>
      <c r="U17" s="86">
        <f t="shared" si="7"/>
        <v>7.6073704323158904E-4</v>
      </c>
      <c r="V17" s="87">
        <f>分析係数表!D20</f>
        <v>0.15532286212914484</v>
      </c>
      <c r="W17" s="167">
        <f t="shared" si="8"/>
        <v>0</v>
      </c>
      <c r="X17" s="76">
        <f>分析係数表!E20</f>
        <v>0.17102966841186737</v>
      </c>
      <c r="Y17" s="166">
        <f t="shared" si="9"/>
        <v>0</v>
      </c>
    </row>
    <row r="18" spans="1:25" x14ac:dyDescent="0.2">
      <c r="A18" s="6" t="s">
        <v>6</v>
      </c>
      <c r="B18" s="5" t="s">
        <v>34</v>
      </c>
      <c r="C18" s="90"/>
      <c r="D18" s="76">
        <f>投入係数表!F18</f>
        <v>2.9197080291970802E-2</v>
      </c>
      <c r="E18" s="77">
        <f t="shared" si="0"/>
        <v>2.9197080291970803</v>
      </c>
      <c r="F18" s="76">
        <f>分析係数表!C21</f>
        <v>0.22087867795243854</v>
      </c>
      <c r="G18" s="77">
        <f t="shared" si="1"/>
        <v>0.64490124949617089</v>
      </c>
      <c r="H18" s="77">
        <v>0.67380770130375467</v>
      </c>
      <c r="I18" s="77">
        <f t="shared" si="2"/>
        <v>0.67380770130375467</v>
      </c>
      <c r="J18" s="76">
        <f>分析係数表!G21</f>
        <v>0.28511270745603173</v>
      </c>
      <c r="K18" s="78">
        <f t="shared" si="3"/>
        <v>0.19211113802343863</v>
      </c>
      <c r="L18" s="79"/>
      <c r="M18" s="80"/>
      <c r="N18" s="81">
        <f>分析係数表!H21</f>
        <v>9.8944274200520651E-4</v>
      </c>
      <c r="O18" s="82">
        <f t="shared" si="4"/>
        <v>2.3307607834963474E-2</v>
      </c>
      <c r="P18" s="76">
        <f>分析係数表!C21</f>
        <v>0.22087867795243854</v>
      </c>
      <c r="Q18" s="82">
        <f t="shared" si="5"/>
        <v>5.1481536048206301E-3</v>
      </c>
      <c r="R18" s="83">
        <v>1.5635299600667812E-2</v>
      </c>
      <c r="S18" s="84">
        <f t="shared" si="6"/>
        <v>0.68944300090442245</v>
      </c>
      <c r="T18" s="85">
        <f>分析係数表!F21</f>
        <v>0.42531582858558337</v>
      </c>
      <c r="U18" s="86">
        <f t="shared" si="7"/>
        <v>0.29323102119219552</v>
      </c>
      <c r="V18" s="87">
        <f>分析係数表!D21</f>
        <v>6.1431756254644539E-2</v>
      </c>
      <c r="W18" s="167">
        <f t="shared" si="8"/>
        <v>0</v>
      </c>
      <c r="X18" s="76">
        <f>分析係数表!E21</f>
        <v>5.1523408471637354E-2</v>
      </c>
      <c r="Y18" s="166">
        <f t="shared" si="9"/>
        <v>0</v>
      </c>
    </row>
    <row r="19" spans="1:25" x14ac:dyDescent="0.2">
      <c r="A19" s="6" t="s">
        <v>7</v>
      </c>
      <c r="B19" s="5" t="s">
        <v>269</v>
      </c>
      <c r="C19" s="90"/>
      <c r="D19" s="76">
        <f>投入係数表!F19</f>
        <v>3.6496350364963502E-3</v>
      </c>
      <c r="E19" s="77">
        <f t="shared" si="0"/>
        <v>0.36496350364963503</v>
      </c>
      <c r="F19" s="76">
        <f>分析係数表!C22</f>
        <v>2.2900763358778664E-2</v>
      </c>
      <c r="G19" s="77">
        <f t="shared" si="1"/>
        <v>8.3579428316710447E-3</v>
      </c>
      <c r="H19" s="77">
        <v>9.2442802581830328E-3</v>
      </c>
      <c r="I19" s="77">
        <f t="shared" si="2"/>
        <v>9.2442802581830328E-3</v>
      </c>
      <c r="J19" s="76">
        <f>分析係数表!G22</f>
        <v>0.19537275064267351</v>
      </c>
      <c r="K19" s="78">
        <f t="shared" si="3"/>
        <v>1.8060804617529831E-3</v>
      </c>
      <c r="L19" s="79"/>
      <c r="M19" s="80"/>
      <c r="N19" s="81">
        <f>分析係数表!H22</f>
        <v>4.8031201068213912E-5</v>
      </c>
      <c r="O19" s="82">
        <f t="shared" si="4"/>
        <v>1.1314372735419162E-3</v>
      </c>
      <c r="P19" s="76">
        <f>分析係数表!C22</f>
        <v>2.2900763358778664E-2</v>
      </c>
      <c r="Q19" s="82">
        <f t="shared" si="5"/>
        <v>2.5910777256685149E-5</v>
      </c>
      <c r="R19" s="83">
        <v>3.2624328869896983E-4</v>
      </c>
      <c r="S19" s="84">
        <f t="shared" si="6"/>
        <v>9.5705235468820024E-3</v>
      </c>
      <c r="T19" s="85">
        <f>分析係数表!F22</f>
        <v>0.41388174807197942</v>
      </c>
      <c r="U19" s="86">
        <f t="shared" si="7"/>
        <v>3.9610650155475638E-3</v>
      </c>
      <c r="V19" s="87">
        <f>分析係数表!D22</f>
        <v>2.313624678663239E-2</v>
      </c>
      <c r="W19" s="167">
        <f t="shared" si="8"/>
        <v>0</v>
      </c>
      <c r="X19" s="76">
        <f>分析係数表!E22</f>
        <v>1.713796058269066E-2</v>
      </c>
      <c r="Y19" s="166">
        <f t="shared" si="9"/>
        <v>0</v>
      </c>
    </row>
    <row r="20" spans="1:25" x14ac:dyDescent="0.2">
      <c r="A20" s="6" t="s">
        <v>8</v>
      </c>
      <c r="B20" s="5" t="s">
        <v>270</v>
      </c>
      <c r="C20" s="90"/>
      <c r="D20" s="76">
        <f>投入係数表!F20</f>
        <v>3.6496350364963502E-3</v>
      </c>
      <c r="E20" s="77">
        <f t="shared" si="0"/>
        <v>0.36496350364963503</v>
      </c>
      <c r="F20" s="76">
        <f>分析係数表!C23</f>
        <v>0</v>
      </c>
      <c r="G20" s="77">
        <f t="shared" si="1"/>
        <v>0</v>
      </c>
      <c r="H20" s="77">
        <v>0</v>
      </c>
      <c r="I20" s="77">
        <f t="shared" si="2"/>
        <v>0</v>
      </c>
      <c r="J20" s="76">
        <f>分析係数表!G23</f>
        <v>0.21568627450980393</v>
      </c>
      <c r="K20" s="78">
        <f t="shared" si="3"/>
        <v>0</v>
      </c>
      <c r="L20" s="79"/>
      <c r="M20" s="80"/>
      <c r="N20" s="81">
        <f>分析係数表!H23</f>
        <v>2.8818720640928347E-5</v>
      </c>
      <c r="O20" s="82">
        <f t="shared" si="4"/>
        <v>6.7886236412514976E-4</v>
      </c>
      <c r="P20" s="76">
        <f>分析係数表!C23</f>
        <v>0</v>
      </c>
      <c r="Q20" s="82">
        <f t="shared" si="5"/>
        <v>0</v>
      </c>
      <c r="R20" s="83">
        <v>0</v>
      </c>
      <c r="S20" s="84">
        <f t="shared" si="6"/>
        <v>0</v>
      </c>
      <c r="T20" s="85">
        <f>分析係数表!F23</f>
        <v>0.44049247606019154</v>
      </c>
      <c r="U20" s="86">
        <f t="shared" si="7"/>
        <v>0</v>
      </c>
      <c r="V20" s="87">
        <f>分析係数表!D23</f>
        <v>5.6087551299589603E-2</v>
      </c>
      <c r="W20" s="167">
        <f t="shared" si="8"/>
        <v>0</v>
      </c>
      <c r="X20" s="76">
        <f>分析係数表!E23</f>
        <v>5.0615595075239397E-2</v>
      </c>
      <c r="Y20" s="166">
        <f t="shared" si="9"/>
        <v>0</v>
      </c>
    </row>
    <row r="21" spans="1:25" x14ac:dyDescent="0.2">
      <c r="A21" s="6" t="s">
        <v>9</v>
      </c>
      <c r="B21" s="5" t="s">
        <v>271</v>
      </c>
      <c r="C21" s="90"/>
      <c r="D21" s="76">
        <f>投入係数表!F21</f>
        <v>0</v>
      </c>
      <c r="E21" s="77">
        <f t="shared" si="0"/>
        <v>0</v>
      </c>
      <c r="F21" s="76">
        <f>分析係数表!C24</f>
        <v>0.12778993435448582</v>
      </c>
      <c r="G21" s="77">
        <f t="shared" si="1"/>
        <v>0</v>
      </c>
      <c r="H21" s="77">
        <v>3.5235567325306288E-3</v>
      </c>
      <c r="I21" s="77">
        <f t="shared" si="2"/>
        <v>3.5235567325306288E-3</v>
      </c>
      <c r="J21" s="76">
        <f>分析係数表!G24</f>
        <v>0.20582120582120583</v>
      </c>
      <c r="K21" s="78">
        <f t="shared" si="3"/>
        <v>7.25222695468882E-4</v>
      </c>
      <c r="L21" s="79"/>
      <c r="M21" s="80"/>
      <c r="N21" s="81">
        <f>分析係数表!H24</f>
        <v>3.7464336833206854E-4</v>
      </c>
      <c r="O21" s="82">
        <f t="shared" si="4"/>
        <v>8.8252107336269474E-3</v>
      </c>
      <c r="P21" s="76">
        <f>分析係数表!C24</f>
        <v>0.12778993435448582</v>
      </c>
      <c r="Q21" s="82">
        <f t="shared" si="5"/>
        <v>1.1277731003146913E-3</v>
      </c>
      <c r="R21" s="83">
        <v>6.4500568771233002E-3</v>
      </c>
      <c r="S21" s="84">
        <f t="shared" si="6"/>
        <v>9.973613609653929E-3</v>
      </c>
      <c r="T21" s="85">
        <f>分析係数表!F24</f>
        <v>0.38877338877338879</v>
      </c>
      <c r="U21" s="86">
        <f t="shared" si="7"/>
        <v>3.8774755613415483E-3</v>
      </c>
      <c r="V21" s="87">
        <f>分析係数表!D24</f>
        <v>2.0790020790020791E-3</v>
      </c>
      <c r="W21" s="167">
        <f t="shared" si="8"/>
        <v>0</v>
      </c>
      <c r="X21" s="76">
        <f>分析係数表!E24</f>
        <v>0</v>
      </c>
      <c r="Y21" s="166">
        <f t="shared" si="9"/>
        <v>0</v>
      </c>
    </row>
    <row r="22" spans="1:25" x14ac:dyDescent="0.2">
      <c r="A22" s="6" t="s">
        <v>10</v>
      </c>
      <c r="B22" s="5" t="s">
        <v>272</v>
      </c>
      <c r="C22" s="90"/>
      <c r="D22" s="76">
        <f>投入係数表!F22</f>
        <v>0</v>
      </c>
      <c r="E22" s="77">
        <f t="shared" si="0"/>
        <v>0</v>
      </c>
      <c r="F22" s="76">
        <f>分析係数表!C25</f>
        <v>1.1170547514159801E-2</v>
      </c>
      <c r="G22" s="77">
        <f t="shared" si="1"/>
        <v>0</v>
      </c>
      <c r="H22" s="77">
        <v>8.0690759056237216E-4</v>
      </c>
      <c r="I22" s="77">
        <f t="shared" si="2"/>
        <v>8.0690759056237216E-4</v>
      </c>
      <c r="J22" s="76">
        <f>分析係数表!G25</f>
        <v>0.19560185185185186</v>
      </c>
      <c r="K22" s="78">
        <f t="shared" si="3"/>
        <v>1.5783261898731586E-4</v>
      </c>
      <c r="L22" s="79"/>
      <c r="M22" s="80"/>
      <c r="N22" s="81">
        <f>分析係数表!H25</f>
        <v>5.4755569217763858E-4</v>
      </c>
      <c r="O22" s="82">
        <f t="shared" si="4"/>
        <v>1.2898384918377845E-2</v>
      </c>
      <c r="P22" s="76">
        <f>分析係数表!C25</f>
        <v>1.1170547514159801E-2</v>
      </c>
      <c r="Q22" s="82">
        <f t="shared" si="5"/>
        <v>1.440820215866619E-4</v>
      </c>
      <c r="R22" s="83">
        <v>1.4869657404116986E-3</v>
      </c>
      <c r="S22" s="84">
        <f t="shared" si="6"/>
        <v>2.2938733309740707E-3</v>
      </c>
      <c r="T22" s="85">
        <f>分析係数表!F25</f>
        <v>0.34722222222222221</v>
      </c>
      <c r="U22" s="86">
        <f t="shared" si="7"/>
        <v>7.9648379547710786E-4</v>
      </c>
      <c r="V22" s="87">
        <f>分析係数表!D25</f>
        <v>0.24652777777777779</v>
      </c>
      <c r="W22" s="167">
        <f t="shared" si="8"/>
        <v>0</v>
      </c>
      <c r="X22" s="76">
        <f>分析係数表!E25</f>
        <v>0.22337962962962962</v>
      </c>
      <c r="Y22" s="166">
        <f t="shared" si="9"/>
        <v>0</v>
      </c>
    </row>
    <row r="23" spans="1:25" x14ac:dyDescent="0.2">
      <c r="A23" s="6" t="s">
        <v>11</v>
      </c>
      <c r="B23" s="5" t="s">
        <v>35</v>
      </c>
      <c r="C23" s="90"/>
      <c r="D23" s="76">
        <f>投入係数表!F23</f>
        <v>0</v>
      </c>
      <c r="E23" s="77">
        <f t="shared" si="0"/>
        <v>0</v>
      </c>
      <c r="F23" s="76">
        <f>分析係数表!C26</f>
        <v>0.68426150121065377</v>
      </c>
      <c r="G23" s="77">
        <f t="shared" si="1"/>
        <v>0</v>
      </c>
      <c r="H23" s="77">
        <v>2.4038479180029548E-2</v>
      </c>
      <c r="I23" s="77">
        <f t="shared" si="2"/>
        <v>2.4038479180029548E-2</v>
      </c>
      <c r="J23" s="76">
        <f>分析係数表!G26</f>
        <v>0.19646752810874307</v>
      </c>
      <c r="K23" s="78">
        <f t="shared" si="3"/>
        <v>4.7227805839938908E-3</v>
      </c>
      <c r="L23" s="79"/>
      <c r="M23" s="80"/>
      <c r="N23" s="81">
        <f>分析係数表!H26</f>
        <v>1.1546700736798624E-2</v>
      </c>
      <c r="O23" s="82">
        <f t="shared" si="4"/>
        <v>0.27199752055947668</v>
      </c>
      <c r="P23" s="76">
        <f>分析係数表!C26</f>
        <v>0.68426150121065377</v>
      </c>
      <c r="Q23" s="82">
        <f t="shared" si="5"/>
        <v>0.18611743174360318</v>
      </c>
      <c r="R23" s="83">
        <v>0.21336005139865893</v>
      </c>
      <c r="S23" s="84">
        <f t="shared" si="6"/>
        <v>0.23739853057868848</v>
      </c>
      <c r="T23" s="85">
        <f>分析係数表!F26</f>
        <v>0.33441013592884711</v>
      </c>
      <c r="U23" s="86">
        <f t="shared" si="7"/>
        <v>7.9388474880127777E-2</v>
      </c>
      <c r="V23" s="87">
        <f>分析係数表!D26</f>
        <v>3.0416177210941434E-2</v>
      </c>
      <c r="W23" s="167">
        <f t="shared" si="8"/>
        <v>0</v>
      </c>
      <c r="X23" s="76">
        <f>分析係数表!E26</f>
        <v>3.3227051518711193E-2</v>
      </c>
      <c r="Y23" s="166">
        <f t="shared" si="9"/>
        <v>0</v>
      </c>
    </row>
    <row r="24" spans="1:25" x14ac:dyDescent="0.2">
      <c r="A24" s="6" t="s">
        <v>12</v>
      </c>
      <c r="B24" s="5" t="s">
        <v>366</v>
      </c>
      <c r="C24" s="90"/>
      <c r="D24" s="76">
        <f>投入係数表!F24</f>
        <v>0</v>
      </c>
      <c r="E24" s="77">
        <f t="shared" si="0"/>
        <v>0</v>
      </c>
      <c r="F24" s="76">
        <f>分析係数表!C27</f>
        <v>0.55841188231933736</v>
      </c>
      <c r="G24" s="77">
        <f t="shared" si="1"/>
        <v>0</v>
      </c>
      <c r="H24" s="77">
        <v>2.7824988517993125E-3</v>
      </c>
      <c r="I24" s="77">
        <f t="shared" si="2"/>
        <v>2.7824988517993125E-3</v>
      </c>
      <c r="J24" s="76">
        <f>分析係数表!G27</f>
        <v>0.17085913312693499</v>
      </c>
      <c r="K24" s="78">
        <f t="shared" si="3"/>
        <v>4.7541534174512246E-4</v>
      </c>
      <c r="L24" s="79"/>
      <c r="M24" s="80"/>
      <c r="N24" s="81">
        <f>分析係数表!H27</f>
        <v>1.1844494183421551E-2</v>
      </c>
      <c r="O24" s="82">
        <f t="shared" si="4"/>
        <v>0.27901243165543654</v>
      </c>
      <c r="P24" s="76">
        <f>分析係数表!C27</f>
        <v>0.55841188231933736</v>
      </c>
      <c r="Q24" s="82">
        <f t="shared" si="5"/>
        <v>0.15580385715120779</v>
      </c>
      <c r="R24" s="83">
        <v>0.1594989151635236</v>
      </c>
      <c r="S24" s="84">
        <f t="shared" si="6"/>
        <v>0.16228141401532292</v>
      </c>
      <c r="T24" s="85">
        <f>分析係数表!F27</f>
        <v>0.32159442724458204</v>
      </c>
      <c r="U24" s="86">
        <f t="shared" si="7"/>
        <v>5.218879839269866E-2</v>
      </c>
      <c r="V24" s="87">
        <f>分析係数表!D27</f>
        <v>0</v>
      </c>
      <c r="W24" s="167">
        <f t="shared" si="8"/>
        <v>0</v>
      </c>
      <c r="X24" s="76">
        <f>分析係数表!E27</f>
        <v>0</v>
      </c>
      <c r="Y24" s="166">
        <f t="shared" si="9"/>
        <v>0</v>
      </c>
    </row>
    <row r="25" spans="1:25" x14ac:dyDescent="0.2">
      <c r="A25" s="6" t="s">
        <v>13</v>
      </c>
      <c r="B25" s="5" t="s">
        <v>192</v>
      </c>
      <c r="C25" s="90"/>
      <c r="D25" s="76">
        <f>投入係数表!F25</f>
        <v>0</v>
      </c>
      <c r="E25" s="77">
        <f t="shared" si="0"/>
        <v>0</v>
      </c>
      <c r="F25" s="76">
        <f>分析係数表!C28</f>
        <v>4.6678935921030562E-2</v>
      </c>
      <c r="G25" s="77">
        <f t="shared" si="1"/>
        <v>0</v>
      </c>
      <c r="H25" s="77">
        <v>4.9091441307076459E-3</v>
      </c>
      <c r="I25" s="77">
        <f t="shared" si="2"/>
        <v>4.9091441307076459E-3</v>
      </c>
      <c r="J25" s="76">
        <f>分析係数表!G28</f>
        <v>0.12480417754569191</v>
      </c>
      <c r="K25" s="78">
        <f t="shared" si="3"/>
        <v>6.1268169568622847E-4</v>
      </c>
      <c r="L25" s="79"/>
      <c r="M25" s="80"/>
      <c r="N25" s="81">
        <f>分析係数表!H28</f>
        <v>2.1854196486037331E-2</v>
      </c>
      <c r="O25" s="82">
        <f t="shared" si="4"/>
        <v>0.51480395946157198</v>
      </c>
      <c r="P25" s="76">
        <f>分析係数表!C28</f>
        <v>4.6678935921030562E-2</v>
      </c>
      <c r="Q25" s="82">
        <f t="shared" si="5"/>
        <v>2.4030501035599533E-2</v>
      </c>
      <c r="R25" s="83">
        <v>2.5887319378881935E-2</v>
      </c>
      <c r="S25" s="84">
        <f t="shared" si="6"/>
        <v>3.0796463509589582E-2</v>
      </c>
      <c r="T25" s="85">
        <f>分析係数表!F28</f>
        <v>0.21409921671018275</v>
      </c>
      <c r="U25" s="86">
        <f t="shared" si="7"/>
        <v>6.593498714846855E-3</v>
      </c>
      <c r="V25" s="87">
        <f>分析係数表!D28</f>
        <v>3.7075718015665796E-2</v>
      </c>
      <c r="W25" s="167">
        <f t="shared" si="8"/>
        <v>0</v>
      </c>
      <c r="X25" s="76">
        <f>分析係数表!E28</f>
        <v>3.3420365535248041E-2</v>
      </c>
      <c r="Y25" s="166">
        <f t="shared" si="9"/>
        <v>0</v>
      </c>
    </row>
    <row r="26" spans="1:25" x14ac:dyDescent="0.2">
      <c r="A26" s="6" t="s">
        <v>14</v>
      </c>
      <c r="B26" s="5" t="s">
        <v>50</v>
      </c>
      <c r="C26" s="90"/>
      <c r="D26" s="76">
        <f>投入係数表!F26</f>
        <v>3.6496350364963502E-3</v>
      </c>
      <c r="E26" s="77">
        <f t="shared" si="0"/>
        <v>0.36496350364963503</v>
      </c>
      <c r="F26" s="76">
        <f>分析係数表!C29</f>
        <v>0.714898177920686</v>
      </c>
      <c r="G26" s="77">
        <f t="shared" si="1"/>
        <v>0.2609117437666737</v>
      </c>
      <c r="H26" s="77">
        <v>0.41672854404917392</v>
      </c>
      <c r="I26" s="77">
        <f t="shared" si="2"/>
        <v>0.41672854404917392</v>
      </c>
      <c r="J26" s="76">
        <f>分析係数表!G29</f>
        <v>0.2589450092051549</v>
      </c>
      <c r="K26" s="78">
        <f t="shared" si="3"/>
        <v>0.10790977667486414</v>
      </c>
      <c r="L26" s="79"/>
      <c r="M26" s="80"/>
      <c r="N26" s="81">
        <f>分析係数表!H29</f>
        <v>1.0662926637143489E-2</v>
      </c>
      <c r="O26" s="82">
        <f t="shared" si="4"/>
        <v>0.25117907472630541</v>
      </c>
      <c r="P26" s="76">
        <f>分析係数表!C29</f>
        <v>0.714898177920686</v>
      </c>
      <c r="Q26" s="82">
        <f t="shared" si="5"/>
        <v>0.17956746285363956</v>
      </c>
      <c r="R26" s="83">
        <v>0.3030404696680406</v>
      </c>
      <c r="S26" s="84">
        <f t="shared" si="6"/>
        <v>0.71976901371721458</v>
      </c>
      <c r="T26" s="85">
        <f>分析係数表!F29</f>
        <v>0.37284879532538223</v>
      </c>
      <c r="U26" s="86">
        <f t="shared" si="7"/>
        <v>0.268365009677002</v>
      </c>
      <c r="V26" s="87">
        <f>分析係数表!D29</f>
        <v>6.5236532458176578E-3</v>
      </c>
      <c r="W26" s="167">
        <f t="shared" si="8"/>
        <v>0</v>
      </c>
      <c r="X26" s="76">
        <f>分析係数表!E29</f>
        <v>4.8026895061234294E-3</v>
      </c>
      <c r="Y26" s="166">
        <f t="shared" si="9"/>
        <v>0</v>
      </c>
    </row>
    <row r="27" spans="1:25" x14ac:dyDescent="0.2">
      <c r="A27" s="6" t="s">
        <v>15</v>
      </c>
      <c r="B27" s="5" t="s">
        <v>36</v>
      </c>
      <c r="C27" s="90"/>
      <c r="D27" s="76">
        <f>投入係数表!F27</f>
        <v>3.6496350364963502E-3</v>
      </c>
      <c r="E27" s="77">
        <f t="shared" si="0"/>
        <v>0.36496350364963503</v>
      </c>
      <c r="F27" s="76">
        <f>分析係数表!C30</f>
        <v>1</v>
      </c>
      <c r="G27" s="77">
        <f t="shared" si="1"/>
        <v>0.36496350364963503</v>
      </c>
      <c r="H27" s="77">
        <v>0.47769812872354334</v>
      </c>
      <c r="I27" s="77">
        <f t="shared" si="2"/>
        <v>0.47769812872354334</v>
      </c>
      <c r="J27" s="76">
        <f>分析係数表!G30</f>
        <v>0.34457852549986789</v>
      </c>
      <c r="K27" s="78">
        <f t="shared" si="3"/>
        <v>0.16460451682960464</v>
      </c>
      <c r="L27" s="79"/>
      <c r="M27" s="80"/>
      <c r="N27" s="81">
        <f>分析係数表!H30</f>
        <v>0</v>
      </c>
      <c r="O27" s="82">
        <f t="shared" si="4"/>
        <v>0</v>
      </c>
      <c r="P27" s="76">
        <f>分析係数表!C30</f>
        <v>1</v>
      </c>
      <c r="Q27" s="82">
        <f t="shared" si="5"/>
        <v>0</v>
      </c>
      <c r="R27" s="83">
        <v>4.9473187476251929E-2</v>
      </c>
      <c r="S27" s="84">
        <f t="shared" si="6"/>
        <v>0.52717131619979529</v>
      </c>
      <c r="T27" s="85">
        <f>分析係数表!F30</f>
        <v>0.44032414339822074</v>
      </c>
      <c r="U27" s="86">
        <f t="shared" si="7"/>
        <v>0.23212625822978744</v>
      </c>
      <c r="V27" s="87">
        <f>分析係数表!D30</f>
        <v>0.11177662291905223</v>
      </c>
      <c r="W27" s="167">
        <f t="shared" si="8"/>
        <v>0</v>
      </c>
      <c r="X27" s="76">
        <f>分析係数表!E30</f>
        <v>7.5662820399894304E-2</v>
      </c>
      <c r="Y27" s="166">
        <f t="shared" si="9"/>
        <v>0</v>
      </c>
    </row>
    <row r="28" spans="1:25" x14ac:dyDescent="0.2">
      <c r="A28" s="6" t="s">
        <v>16</v>
      </c>
      <c r="B28" s="5" t="s">
        <v>193</v>
      </c>
      <c r="C28" s="90"/>
      <c r="D28" s="76">
        <f>投入係数表!F28</f>
        <v>4.7445255474452552E-2</v>
      </c>
      <c r="E28" s="77">
        <f t="shared" si="0"/>
        <v>4.7445255474452548</v>
      </c>
      <c r="F28" s="76">
        <f>分析係数表!C31</f>
        <v>0.96265092809515229</v>
      </c>
      <c r="G28" s="77">
        <f t="shared" si="1"/>
        <v>4.5673219216193353</v>
      </c>
      <c r="H28" s="77">
        <v>5.2153619857815965</v>
      </c>
      <c r="I28" s="77">
        <f t="shared" si="2"/>
        <v>5.2153619857815965</v>
      </c>
      <c r="J28" s="76">
        <f>分析係数表!G31</f>
        <v>7.0888135593220339E-2</v>
      </c>
      <c r="K28" s="78">
        <f t="shared" si="3"/>
        <v>0.36970728761581267</v>
      </c>
      <c r="L28" s="79"/>
      <c r="M28" s="80"/>
      <c r="N28" s="81">
        <f>分析係数表!H31</f>
        <v>2.4361425181798096E-2</v>
      </c>
      <c r="O28" s="82">
        <f t="shared" si="4"/>
        <v>0.57386498514045992</v>
      </c>
      <c r="P28" s="76">
        <f>分析係数表!C31</f>
        <v>0.96265092809515229</v>
      </c>
      <c r="Q28" s="82">
        <f t="shared" si="5"/>
        <v>0.55243166054677451</v>
      </c>
      <c r="R28" s="83">
        <v>0.78577660597888033</v>
      </c>
      <c r="S28" s="84">
        <f t="shared" si="6"/>
        <v>6.0011385917604771</v>
      </c>
      <c r="T28" s="85">
        <f>分析係数表!F31</f>
        <v>0.34461468926553673</v>
      </c>
      <c r="U28" s="86">
        <f t="shared" si="7"/>
        <v>2.0680805110389575</v>
      </c>
      <c r="V28" s="87">
        <f>分析係数表!D31</f>
        <v>2.2598870056497176E-3</v>
      </c>
      <c r="W28" s="167">
        <f t="shared" si="8"/>
        <v>0</v>
      </c>
      <c r="X28" s="76">
        <f>分析係数表!E31</f>
        <v>1.9706214689265535E-3</v>
      </c>
      <c r="Y28" s="166">
        <f t="shared" si="9"/>
        <v>0</v>
      </c>
    </row>
    <row r="29" spans="1:25" x14ac:dyDescent="0.2">
      <c r="A29" s="6" t="s">
        <v>17</v>
      </c>
      <c r="B29" s="5" t="s">
        <v>273</v>
      </c>
      <c r="C29" s="90"/>
      <c r="D29" s="76">
        <f>投入係数表!F29</f>
        <v>3.6496350364963502E-3</v>
      </c>
      <c r="E29" s="77">
        <f t="shared" si="0"/>
        <v>0.36496350364963503</v>
      </c>
      <c r="F29" s="76">
        <f>分析係数表!C32</f>
        <v>0.97339246119733924</v>
      </c>
      <c r="G29" s="77">
        <f t="shared" si="1"/>
        <v>0.35525272306472233</v>
      </c>
      <c r="H29" s="77">
        <v>0.40964635231183821</v>
      </c>
      <c r="I29" s="77">
        <f t="shared" si="2"/>
        <v>0.40964635231183821</v>
      </c>
      <c r="J29" s="76">
        <f>分析係数表!G32</f>
        <v>0.14027149321266968</v>
      </c>
      <c r="K29" s="78">
        <f t="shared" si="3"/>
        <v>5.7461705527904909E-2</v>
      </c>
      <c r="L29" s="79"/>
      <c r="M29" s="80"/>
      <c r="N29" s="81">
        <f>分析係数表!H32</f>
        <v>6.9260991940364464E-3</v>
      </c>
      <c r="O29" s="82">
        <f t="shared" si="4"/>
        <v>0.16315325484474433</v>
      </c>
      <c r="P29" s="76">
        <f>分析係数表!C32</f>
        <v>0.97339246119733924</v>
      </c>
      <c r="Q29" s="82">
        <f t="shared" si="5"/>
        <v>0.15881214828568238</v>
      </c>
      <c r="R29" s="83">
        <v>0.21350053263836405</v>
      </c>
      <c r="S29" s="84">
        <f t="shared" si="6"/>
        <v>0.62314688495020221</v>
      </c>
      <c r="T29" s="85">
        <f>分析係数表!F32</f>
        <v>0.48190045248868779</v>
      </c>
      <c r="U29" s="86">
        <f t="shared" si="7"/>
        <v>0.30029476582441872</v>
      </c>
      <c r="V29" s="87">
        <f>分析係数表!D32</f>
        <v>3.0542986425339366E-2</v>
      </c>
      <c r="W29" s="167">
        <f t="shared" si="8"/>
        <v>0</v>
      </c>
      <c r="X29" s="76">
        <f>分析係数表!E32</f>
        <v>4.6380090497737558E-2</v>
      </c>
      <c r="Y29" s="166">
        <f t="shared" si="9"/>
        <v>0</v>
      </c>
    </row>
    <row r="30" spans="1:25" x14ac:dyDescent="0.2">
      <c r="A30" s="6" t="s">
        <v>18</v>
      </c>
      <c r="B30" s="5" t="s">
        <v>274</v>
      </c>
      <c r="C30" s="90"/>
      <c r="D30" s="76">
        <f>投入係数表!F30</f>
        <v>3.6496350364963502E-3</v>
      </c>
      <c r="E30" s="77">
        <f t="shared" si="0"/>
        <v>0.36496350364963503</v>
      </c>
      <c r="F30" s="76">
        <f>分析係数表!C33</f>
        <v>0.73613503272476755</v>
      </c>
      <c r="G30" s="77">
        <f t="shared" si="1"/>
        <v>0.26866242070246993</v>
      </c>
      <c r="H30" s="77">
        <v>0.34856007619508889</v>
      </c>
      <c r="I30" s="77">
        <f t="shared" si="2"/>
        <v>0.34856007619508889</v>
      </c>
      <c r="J30" s="76">
        <f>分析係数表!G33</f>
        <v>0.507239607659972</v>
      </c>
      <c r="K30" s="78">
        <f t="shared" si="3"/>
        <v>0.17680347629512683</v>
      </c>
      <c r="L30" s="79"/>
      <c r="M30" s="80"/>
      <c r="N30" s="81">
        <f>分析係数表!H33</f>
        <v>1.0278677028597778E-3</v>
      </c>
      <c r="O30" s="82">
        <f t="shared" si="4"/>
        <v>2.4212757653797011E-2</v>
      </c>
      <c r="P30" s="76">
        <f>分析係数表!C33</f>
        <v>0.73613503272476755</v>
      </c>
      <c r="Q30" s="82">
        <f t="shared" si="5"/>
        <v>1.7823859147834728E-2</v>
      </c>
      <c r="R30" s="83">
        <v>8.5877338499678713E-2</v>
      </c>
      <c r="S30" s="84">
        <f t="shared" si="6"/>
        <v>0.4344374146947676</v>
      </c>
      <c r="T30" s="85">
        <f>分析係数表!F33</f>
        <v>0.64409154600653895</v>
      </c>
      <c r="U30" s="86">
        <f t="shared" si="7"/>
        <v>0.27981746607383673</v>
      </c>
      <c r="V30" s="87">
        <f>分析係数表!D33</f>
        <v>0.11583372255955161</v>
      </c>
      <c r="W30" s="167">
        <f t="shared" si="8"/>
        <v>0</v>
      </c>
      <c r="X30" s="76">
        <f>分析係数表!E33</f>
        <v>0.11116300794021486</v>
      </c>
      <c r="Y30" s="166">
        <f t="shared" si="9"/>
        <v>0</v>
      </c>
    </row>
    <row r="31" spans="1:25" x14ac:dyDescent="0.2">
      <c r="A31" s="6" t="s">
        <v>19</v>
      </c>
      <c r="B31" s="5" t="s">
        <v>275</v>
      </c>
      <c r="C31" s="90"/>
      <c r="D31" s="76">
        <f>投入係数表!F31</f>
        <v>2.9197080291970802E-2</v>
      </c>
      <c r="E31" s="77">
        <f t="shared" si="0"/>
        <v>2.9197080291970803</v>
      </c>
      <c r="F31" s="76">
        <f>分析係数表!C34</f>
        <v>0.16452089215864052</v>
      </c>
      <c r="G31" s="77">
        <f t="shared" si="1"/>
        <v>0.4803529698062497</v>
      </c>
      <c r="H31" s="77">
        <v>0.55050862091093</v>
      </c>
      <c r="I31" s="77">
        <f t="shared" si="2"/>
        <v>0.55050862091093</v>
      </c>
      <c r="J31" s="76">
        <f>分析係数表!G34</f>
        <v>0.42495687176538238</v>
      </c>
      <c r="K31" s="78">
        <f t="shared" si="3"/>
        <v>0.23394242142218358</v>
      </c>
      <c r="L31" s="79"/>
      <c r="M31" s="80"/>
      <c r="N31" s="81">
        <f>分析係数表!H34</f>
        <v>0.1722879182316833</v>
      </c>
      <c r="O31" s="82">
        <f t="shared" si="4"/>
        <v>4.0584655001948535</v>
      </c>
      <c r="P31" s="76">
        <f>分析係数表!C34</f>
        <v>0.16452089215864052</v>
      </c>
      <c r="Q31" s="82">
        <f t="shared" si="5"/>
        <v>0.66770236488712054</v>
      </c>
      <c r="R31" s="83">
        <v>0.75060777017860103</v>
      </c>
      <c r="S31" s="84">
        <f t="shared" si="6"/>
        <v>1.3011163910895309</v>
      </c>
      <c r="T31" s="85">
        <f>分析係数表!F34</f>
        <v>0.6985815602836879</v>
      </c>
      <c r="U31" s="86">
        <f t="shared" si="7"/>
        <v>0.9089359185980056</v>
      </c>
      <c r="V31" s="87">
        <f>分析係数表!D34</f>
        <v>0.35882691201840139</v>
      </c>
      <c r="W31" s="167">
        <f t="shared" si="8"/>
        <v>0</v>
      </c>
      <c r="X31" s="76">
        <f>分析係数表!E34</f>
        <v>0.25177304964539005</v>
      </c>
      <c r="Y31" s="166">
        <f t="shared" si="9"/>
        <v>0</v>
      </c>
    </row>
    <row r="32" spans="1:25" x14ac:dyDescent="0.2">
      <c r="A32" s="6" t="s">
        <v>20</v>
      </c>
      <c r="B32" s="5" t="s">
        <v>37</v>
      </c>
      <c r="C32" s="90"/>
      <c r="D32" s="76">
        <f>投入係数表!F32</f>
        <v>5.1094890510948905E-2</v>
      </c>
      <c r="E32" s="77">
        <f t="shared" si="0"/>
        <v>5.1094890510948909</v>
      </c>
      <c r="F32" s="76">
        <f>分析係数表!C35</f>
        <v>0.4086737714624038</v>
      </c>
      <c r="G32" s="77">
        <f t="shared" si="1"/>
        <v>2.0881141607568079</v>
      </c>
      <c r="H32" s="77">
        <v>2.2376781701037531</v>
      </c>
      <c r="I32" s="77">
        <f t="shared" si="2"/>
        <v>2.2376781701037531</v>
      </c>
      <c r="J32" s="76">
        <f>分析係数表!G35</f>
        <v>0.3140916808149406</v>
      </c>
      <c r="K32" s="78">
        <f t="shared" si="3"/>
        <v>0.70283609757078835</v>
      </c>
      <c r="L32" s="79"/>
      <c r="M32" s="80"/>
      <c r="N32" s="81">
        <f>分析係数表!H35</f>
        <v>6.449629679439764E-2</v>
      </c>
      <c r="O32" s="82">
        <f t="shared" si="4"/>
        <v>1.5192939709120852</v>
      </c>
      <c r="P32" s="76">
        <f>分析係数表!C35</f>
        <v>0.4086737714624038</v>
      </c>
      <c r="Q32" s="82">
        <f t="shared" si="5"/>
        <v>0.62089559705273345</v>
      </c>
      <c r="R32" s="83">
        <v>0.70289168528528922</v>
      </c>
      <c r="S32" s="84">
        <f t="shared" si="6"/>
        <v>2.9405698553890423</v>
      </c>
      <c r="T32" s="85">
        <f>分析係数表!F35</f>
        <v>0.64261460101867574</v>
      </c>
      <c r="U32" s="86">
        <f t="shared" si="7"/>
        <v>1.8896531243883743</v>
      </c>
      <c r="V32" s="87">
        <f>分析係数表!D35</f>
        <v>5.9932088285229203E-2</v>
      </c>
      <c r="W32" s="167">
        <f t="shared" si="8"/>
        <v>0</v>
      </c>
      <c r="X32" s="76">
        <f>分析係数表!E35</f>
        <v>5.2631578947368418E-2</v>
      </c>
      <c r="Y32" s="166">
        <f t="shared" si="9"/>
        <v>0</v>
      </c>
    </row>
    <row r="33" spans="1:25" x14ac:dyDescent="0.2">
      <c r="A33" s="6" t="s">
        <v>21</v>
      </c>
      <c r="B33" s="5" t="s">
        <v>38</v>
      </c>
      <c r="C33" s="90"/>
      <c r="D33" s="76">
        <f>投入係数表!F33</f>
        <v>1.0948905109489052E-2</v>
      </c>
      <c r="E33" s="77">
        <f t="shared" si="0"/>
        <v>1.0948905109489051</v>
      </c>
      <c r="F33" s="76">
        <f>分析係数表!C36</f>
        <v>0.74689610106730564</v>
      </c>
      <c r="G33" s="77">
        <f t="shared" si="1"/>
        <v>0.81776945372332732</v>
      </c>
      <c r="H33" s="77">
        <v>0.924021900941982</v>
      </c>
      <c r="I33" s="77">
        <f t="shared" si="2"/>
        <v>0.924021900941982</v>
      </c>
      <c r="J33" s="76">
        <f>分析係数表!G36</f>
        <v>1.5876708345449259E-2</v>
      </c>
      <c r="K33" s="78">
        <f t="shared" si="3"/>
        <v>1.4670426226063455E-2</v>
      </c>
      <c r="L33" s="79"/>
      <c r="M33" s="80"/>
      <c r="N33" s="81">
        <f>分析係数表!H36</f>
        <v>4.3132018559256094E-2</v>
      </c>
      <c r="O33" s="82">
        <f t="shared" si="4"/>
        <v>1.0160306716406409</v>
      </c>
      <c r="P33" s="76">
        <f>分析係数表!C36</f>
        <v>0.74689610106730564</v>
      </c>
      <c r="Q33" s="82">
        <f t="shared" si="5"/>
        <v>0.75886934721319055</v>
      </c>
      <c r="R33" s="83">
        <v>0.87489800957514896</v>
      </c>
      <c r="S33" s="84">
        <f t="shared" si="6"/>
        <v>1.798919910517131</v>
      </c>
      <c r="T33" s="85">
        <f>分析係数表!F36</f>
        <v>0.88601337598138996</v>
      </c>
      <c r="U33" s="86">
        <f t="shared" si="7"/>
        <v>1.5938671030374232</v>
      </c>
      <c r="V33" s="87">
        <f>分析係数表!D36</f>
        <v>1.0468159348647864E-2</v>
      </c>
      <c r="W33" s="167">
        <f t="shared" si="8"/>
        <v>0</v>
      </c>
      <c r="X33" s="76">
        <f>分析係数表!E36</f>
        <v>4.1291072986333237E-3</v>
      </c>
      <c r="Y33" s="166">
        <f t="shared" si="9"/>
        <v>0</v>
      </c>
    </row>
    <row r="34" spans="1:25" x14ac:dyDescent="0.2">
      <c r="A34" s="6" t="s">
        <v>22</v>
      </c>
      <c r="B34" s="5" t="s">
        <v>378</v>
      </c>
      <c r="C34" s="90"/>
      <c r="D34" s="76">
        <f>投入係数表!F34</f>
        <v>2.1897810218978103E-2</v>
      </c>
      <c r="E34" s="77">
        <f t="shared" si="0"/>
        <v>2.1897810218978102</v>
      </c>
      <c r="F34" s="76">
        <f>分析係数表!C37</f>
        <v>0.19184325518019074</v>
      </c>
      <c r="G34" s="77">
        <f t="shared" si="1"/>
        <v>0.42009471937268045</v>
      </c>
      <c r="H34" s="77">
        <v>0.52885743499028992</v>
      </c>
      <c r="I34" s="77">
        <f t="shared" si="2"/>
        <v>0.52885743499028992</v>
      </c>
      <c r="J34" s="76">
        <f>分析係数表!G37</f>
        <v>0.41984423991099423</v>
      </c>
      <c r="K34" s="78">
        <f t="shared" si="3"/>
        <v>0.22203774781477631</v>
      </c>
      <c r="L34" s="79"/>
      <c r="M34" s="80"/>
      <c r="N34" s="81">
        <f>分析係数表!H37</f>
        <v>5.2046609477516596E-2</v>
      </c>
      <c r="O34" s="82">
        <f t="shared" si="4"/>
        <v>1.2260254296100206</v>
      </c>
      <c r="P34" s="76">
        <f>分析係数表!C37</f>
        <v>0.19184325518019074</v>
      </c>
      <c r="Q34" s="82">
        <f t="shared" si="5"/>
        <v>0.23520470935007817</v>
      </c>
      <c r="R34" s="83">
        <v>0.31449453732783228</v>
      </c>
      <c r="S34" s="84">
        <f t="shared" si="6"/>
        <v>0.8433519723181222</v>
      </c>
      <c r="T34" s="85">
        <f>分析係数表!F37</f>
        <v>0.69485182562961467</v>
      </c>
      <c r="U34" s="86">
        <f t="shared" si="7"/>
        <v>0.58600465761358345</v>
      </c>
      <c r="V34" s="87">
        <f>分析係数表!D37</f>
        <v>8.7589764337008186E-2</v>
      </c>
      <c r="W34" s="167">
        <f t="shared" si="8"/>
        <v>0</v>
      </c>
      <c r="X34" s="76">
        <f>分析係数表!E37</f>
        <v>8.1420046525740877E-2</v>
      </c>
      <c r="Y34" s="166">
        <f t="shared" si="9"/>
        <v>0</v>
      </c>
    </row>
    <row r="35" spans="1:25" x14ac:dyDescent="0.2">
      <c r="A35" s="6" t="s">
        <v>23</v>
      </c>
      <c r="B35" s="5" t="s">
        <v>194</v>
      </c>
      <c r="C35" s="90"/>
      <c r="D35" s="76">
        <f>投入係数表!F35</f>
        <v>3.6496350364963502E-3</v>
      </c>
      <c r="E35" s="77">
        <f t="shared" si="0"/>
        <v>0.36496350364963503</v>
      </c>
      <c r="F35" s="76">
        <f>分析係数表!C38</f>
        <v>3.8450184501845008E-2</v>
      </c>
      <c r="G35" s="77">
        <f t="shared" si="1"/>
        <v>1.4032914051768252E-2</v>
      </c>
      <c r="H35" s="77">
        <v>2.9522299159527084E-2</v>
      </c>
      <c r="I35" s="77">
        <f t="shared" si="2"/>
        <v>2.9522299159527084E-2</v>
      </c>
      <c r="J35" s="76">
        <f>分析係数表!G38</f>
        <v>0.35618279569892475</v>
      </c>
      <c r="K35" s="78">
        <f t="shared" si="3"/>
        <v>1.0515335050100372E-2</v>
      </c>
      <c r="L35" s="79"/>
      <c r="M35" s="80"/>
      <c r="N35" s="81">
        <f>分析係数表!H38</f>
        <v>4.5927434461426143E-2</v>
      </c>
      <c r="O35" s="82">
        <f t="shared" si="4"/>
        <v>1.0818803209607804</v>
      </c>
      <c r="P35" s="76">
        <f>分析係数表!C38</f>
        <v>3.8450184501845008E-2</v>
      </c>
      <c r="Q35" s="82">
        <f t="shared" si="5"/>
        <v>4.1598497949857302E-2</v>
      </c>
      <c r="R35" s="83">
        <v>5.4338678220496199E-2</v>
      </c>
      <c r="S35" s="84">
        <f t="shared" si="6"/>
        <v>8.386097738002328E-2</v>
      </c>
      <c r="T35" s="85">
        <f>分析係数表!F38</f>
        <v>0.56854838709677424</v>
      </c>
      <c r="U35" s="86">
        <f t="shared" si="7"/>
        <v>4.7679023429771303E-2</v>
      </c>
      <c r="V35" s="87">
        <f>分析係数表!D38</f>
        <v>5.6451612903225805E-2</v>
      </c>
      <c r="W35" s="167">
        <f t="shared" si="8"/>
        <v>0</v>
      </c>
      <c r="X35" s="76">
        <f>分析係数表!E38</f>
        <v>4.7043010752688172E-2</v>
      </c>
      <c r="Y35" s="166">
        <f t="shared" si="9"/>
        <v>0</v>
      </c>
    </row>
    <row r="36" spans="1:25" x14ac:dyDescent="0.2">
      <c r="A36" s="6" t="s">
        <v>24</v>
      </c>
      <c r="B36" s="5" t="s">
        <v>39</v>
      </c>
      <c r="C36" s="90"/>
      <c r="D36" s="76">
        <f>投入係数表!F36</f>
        <v>0</v>
      </c>
      <c r="E36" s="77">
        <f t="shared" si="0"/>
        <v>0</v>
      </c>
      <c r="F36" s="76">
        <f>分析係数表!C39</f>
        <v>1</v>
      </c>
      <c r="G36" s="77">
        <f t="shared" si="1"/>
        <v>0</v>
      </c>
      <c r="H36" s="77">
        <v>0.36275366470267656</v>
      </c>
      <c r="I36" s="77">
        <f t="shared" si="2"/>
        <v>0.36275366470267656</v>
      </c>
      <c r="J36" s="76">
        <f>分析係数表!G39</f>
        <v>0.35147550111358572</v>
      </c>
      <c r="K36" s="78">
        <f t="shared" si="3"/>
        <v>0.1274990260821629</v>
      </c>
      <c r="L36" s="79"/>
      <c r="M36" s="80"/>
      <c r="N36" s="81">
        <f>分析係数表!H39</f>
        <v>4.1114708114391111E-3</v>
      </c>
      <c r="O36" s="82">
        <f t="shared" si="4"/>
        <v>9.6851030615188044E-2</v>
      </c>
      <c r="P36" s="76">
        <f>分析係数表!C39</f>
        <v>1</v>
      </c>
      <c r="Q36" s="82">
        <f t="shared" si="5"/>
        <v>9.6851030615188044E-2</v>
      </c>
      <c r="R36" s="83">
        <v>0.51207800530072078</v>
      </c>
      <c r="S36" s="84">
        <f t="shared" si="6"/>
        <v>0.87483167000339734</v>
      </c>
      <c r="T36" s="85">
        <f>分析係数表!F39</f>
        <v>0.70211581291759462</v>
      </c>
      <c r="U36" s="86">
        <f t="shared" si="7"/>
        <v>0.61423314915049221</v>
      </c>
      <c r="V36" s="87">
        <f>分析係数表!D39</f>
        <v>7.4053452115812921E-2</v>
      </c>
      <c r="W36" s="167">
        <f t="shared" si="8"/>
        <v>0</v>
      </c>
      <c r="X36" s="76">
        <f>分析係数表!E39</f>
        <v>9.3819599109131402E-2</v>
      </c>
      <c r="Y36" s="166">
        <f t="shared" si="9"/>
        <v>0</v>
      </c>
    </row>
    <row r="37" spans="1:25" x14ac:dyDescent="0.2">
      <c r="A37" s="6" t="s">
        <v>25</v>
      </c>
      <c r="B37" s="5" t="s">
        <v>40</v>
      </c>
      <c r="C37" s="90"/>
      <c r="D37" s="76">
        <f>投入係数表!F37</f>
        <v>0</v>
      </c>
      <c r="E37" s="77">
        <f t="shared" si="0"/>
        <v>0</v>
      </c>
      <c r="F37" s="76">
        <f>分析係数表!C40</f>
        <v>0.87072171446580526</v>
      </c>
      <c r="G37" s="77">
        <f t="shared" si="1"/>
        <v>0</v>
      </c>
      <c r="H37" s="77">
        <v>1.5726664760891101E-3</v>
      </c>
      <c r="I37" s="77">
        <f t="shared" si="2"/>
        <v>1.5726664760891101E-3</v>
      </c>
      <c r="J37" s="76">
        <f>分析係数表!G40</f>
        <v>0.51632160548710782</v>
      </c>
      <c r="K37" s="78">
        <f t="shared" si="3"/>
        <v>8.1200167983008157E-4</v>
      </c>
      <c r="L37" s="79"/>
      <c r="M37" s="80"/>
      <c r="N37" s="81">
        <f>分析係数表!H40</f>
        <v>3.2209723436344248E-2</v>
      </c>
      <c r="O37" s="82">
        <f t="shared" si="4"/>
        <v>0.75874183563720898</v>
      </c>
      <c r="P37" s="76">
        <f>分析係数表!C40</f>
        <v>0.87072171446580526</v>
      </c>
      <c r="Q37" s="82">
        <f t="shared" si="5"/>
        <v>0.66065299196296279</v>
      </c>
      <c r="R37" s="83">
        <v>0.66200730994796775</v>
      </c>
      <c r="S37" s="84">
        <f t="shared" si="6"/>
        <v>0.66357997642405686</v>
      </c>
      <c r="T37" s="85">
        <f>分析係数表!F40</f>
        <v>0.71084719928870821</v>
      </c>
      <c r="U37" s="86">
        <f t="shared" si="7"/>
        <v>0.47170396774510787</v>
      </c>
      <c r="V37" s="87">
        <f>分析係数表!D40</f>
        <v>7.6590880223548832E-2</v>
      </c>
      <c r="W37" s="167">
        <f t="shared" si="8"/>
        <v>0</v>
      </c>
      <c r="X37" s="76">
        <f>分析係数表!E40</f>
        <v>4.8520259113425633E-2</v>
      </c>
      <c r="Y37" s="166">
        <f t="shared" si="9"/>
        <v>0</v>
      </c>
    </row>
    <row r="38" spans="1:25" x14ac:dyDescent="0.2">
      <c r="A38" s="6" t="s">
        <v>26</v>
      </c>
      <c r="B38" s="5" t="s">
        <v>277</v>
      </c>
      <c r="C38" s="90"/>
      <c r="D38" s="76">
        <f>投入係数表!F38</f>
        <v>0</v>
      </c>
      <c r="E38" s="77">
        <f t="shared" si="0"/>
        <v>0</v>
      </c>
      <c r="F38" s="76">
        <f>分析係数表!C41</f>
        <v>0.84583808437856334</v>
      </c>
      <c r="G38" s="77">
        <f t="shared" si="1"/>
        <v>0</v>
      </c>
      <c r="H38" s="77">
        <v>3.9905716288880719E-3</v>
      </c>
      <c r="I38" s="77">
        <f t="shared" si="2"/>
        <v>3.9905716288880719E-3</v>
      </c>
      <c r="J38" s="76">
        <f>分析係数表!G41</f>
        <v>0.44301808878315901</v>
      </c>
      <c r="K38" s="78">
        <f t="shared" si="3"/>
        <v>1.7678954161822913E-3</v>
      </c>
      <c r="L38" s="79"/>
      <c r="M38" s="80"/>
      <c r="N38" s="81">
        <f>分析係数表!H41</f>
        <v>7.1326333586297655E-2</v>
      </c>
      <c r="O38" s="82">
        <f t="shared" si="4"/>
        <v>1.6801843512097456</v>
      </c>
      <c r="P38" s="76">
        <f>分析係数表!C41</f>
        <v>0.84583808437856334</v>
      </c>
      <c r="Q38" s="82">
        <f t="shared" si="5"/>
        <v>1.4211639130300906</v>
      </c>
      <c r="R38" s="83">
        <v>1.4508116181843129</v>
      </c>
      <c r="S38" s="84">
        <f t="shared" si="6"/>
        <v>1.4548021898132011</v>
      </c>
      <c r="T38" s="85">
        <f>分析係数表!F41</f>
        <v>0.54692759998204588</v>
      </c>
      <c r="U38" s="86">
        <f t="shared" si="7"/>
        <v>0.79567147012315886</v>
      </c>
      <c r="V38" s="87">
        <f>分析係数表!D41</f>
        <v>0.14515911845235424</v>
      </c>
      <c r="W38" s="167">
        <f t="shared" si="8"/>
        <v>0</v>
      </c>
      <c r="X38" s="76">
        <f>分析係数表!E41</f>
        <v>0.14242111405359306</v>
      </c>
      <c r="Y38" s="166">
        <f t="shared" si="9"/>
        <v>0</v>
      </c>
    </row>
    <row r="39" spans="1:25" x14ac:dyDescent="0.2">
      <c r="A39" s="6" t="s">
        <v>51</v>
      </c>
      <c r="B39" s="5" t="s">
        <v>368</v>
      </c>
      <c r="C39" s="90"/>
      <c r="D39" s="76">
        <f>投入係数表!F39</f>
        <v>3.6496350364963502E-3</v>
      </c>
      <c r="E39" s="77">
        <f>$C$8*D39</f>
        <v>0.36496350364963503</v>
      </c>
      <c r="F39" s="76">
        <f>分析係数表!C42</f>
        <v>0.23407560849300879</v>
      </c>
      <c r="G39" s="77">
        <f>E39*F39</f>
        <v>8.5429054194528758E-2</v>
      </c>
      <c r="H39" s="77">
        <v>9.1353697043414062E-2</v>
      </c>
      <c r="I39" s="77">
        <f>C39+H39</f>
        <v>9.1353697043414062E-2</v>
      </c>
      <c r="J39" s="76">
        <f>分析係数表!G42</f>
        <v>0.48351648351648352</v>
      </c>
      <c r="K39" s="78">
        <f>I39*J39</f>
        <v>4.4171018350661742E-2</v>
      </c>
      <c r="L39" s="79"/>
      <c r="M39" s="80"/>
      <c r="N39" s="81">
        <f>分析係数表!H42</f>
        <v>1.4092354393413963E-2</v>
      </c>
      <c r="O39" s="82">
        <f t="shared" si="4"/>
        <v>0.33196369605719828</v>
      </c>
      <c r="P39" s="76">
        <f>分析係数表!C42</f>
        <v>0.23407560849300879</v>
      </c>
      <c r="Q39" s="82">
        <f>O39*P39</f>
        <v>7.7704604152176907E-2</v>
      </c>
      <c r="R39" s="83">
        <v>8.2866029770199329E-2</v>
      </c>
      <c r="S39" s="84">
        <f>I39+R39</f>
        <v>0.17421972681361339</v>
      </c>
      <c r="T39" s="85">
        <f>分析係数表!F42</f>
        <v>0.55384615384615388</v>
      </c>
      <c r="U39" s="86">
        <f t="shared" si="7"/>
        <v>9.6490925619847415E-2</v>
      </c>
      <c r="V39" s="87">
        <f>分析係数表!D42</f>
        <v>0.66153846153846152</v>
      </c>
      <c r="W39" s="167">
        <f t="shared" si="8"/>
        <v>0</v>
      </c>
      <c r="X39" s="76">
        <f>分析係数表!E42</f>
        <v>0.56483516483516483</v>
      </c>
      <c r="Y39" s="166">
        <f t="shared" si="9"/>
        <v>0</v>
      </c>
    </row>
    <row r="40" spans="1:25" x14ac:dyDescent="0.2">
      <c r="A40" s="6" t="s">
        <v>195</v>
      </c>
      <c r="B40" s="5" t="s">
        <v>41</v>
      </c>
      <c r="C40" s="90"/>
      <c r="D40" s="76">
        <f>投入係数表!F40</f>
        <v>5.8394160583941604E-2</v>
      </c>
      <c r="E40" s="77">
        <f>$C$8*D40</f>
        <v>5.8394160583941606</v>
      </c>
      <c r="F40" s="76">
        <f>分析係数表!C43</f>
        <v>0.27699973067600325</v>
      </c>
      <c r="G40" s="77">
        <f>E40*F40</f>
        <v>1.617516675480311</v>
      </c>
      <c r="H40" s="77">
        <v>1.9618493766327212</v>
      </c>
      <c r="I40" s="77">
        <f>C40+H40</f>
        <v>1.9618493766327212</v>
      </c>
      <c r="J40" s="76">
        <f>分析係数表!G43</f>
        <v>0.36947234730400647</v>
      </c>
      <c r="K40" s="78">
        <f>I40*J40</f>
        <v>0.72484909424139332</v>
      </c>
      <c r="L40" s="79"/>
      <c r="M40" s="80"/>
      <c r="N40" s="81">
        <f>分析係数表!H43</f>
        <v>3.8415354614357487E-2</v>
      </c>
      <c r="O40" s="82">
        <f t="shared" si="4"/>
        <v>0.90492353137882464</v>
      </c>
      <c r="P40" s="76">
        <f>分析係数表!C43</f>
        <v>0.27699973067600325</v>
      </c>
      <c r="Q40" s="82">
        <f>O40*P40</f>
        <v>0.2506635744743122</v>
      </c>
      <c r="R40" s="83">
        <v>0.43467758645579679</v>
      </c>
      <c r="S40" s="84">
        <f>I40+R40</f>
        <v>2.396526963088518</v>
      </c>
      <c r="T40" s="85">
        <f>分析係数表!F43</f>
        <v>0.59762152176423045</v>
      </c>
      <c r="U40" s="86">
        <f t="shared" si="7"/>
        <v>1.4322160906299699</v>
      </c>
      <c r="V40" s="87">
        <f>分析係数表!D43</f>
        <v>0.12735249971134974</v>
      </c>
      <c r="W40" s="167">
        <f t="shared" si="8"/>
        <v>0</v>
      </c>
      <c r="X40" s="76">
        <f>分析係数表!E43</f>
        <v>0.10079667474887426</v>
      </c>
      <c r="Y40" s="166">
        <f t="shared" si="9"/>
        <v>0</v>
      </c>
    </row>
    <row r="41" spans="1:25" x14ac:dyDescent="0.2">
      <c r="A41" s="6" t="s">
        <v>341</v>
      </c>
      <c r="B41" s="5" t="s">
        <v>42</v>
      </c>
      <c r="C41" s="90"/>
      <c r="D41" s="76">
        <f>投入係数表!F41</f>
        <v>0</v>
      </c>
      <c r="E41" s="77">
        <f>$C$8*D41</f>
        <v>0</v>
      </c>
      <c r="F41" s="76">
        <f>分析係数表!C44</f>
        <v>0.49584741394123377</v>
      </c>
      <c r="G41" s="77">
        <f>E41*F41</f>
        <v>0</v>
      </c>
      <c r="H41" s="77">
        <v>3.3195929479012364E-3</v>
      </c>
      <c r="I41" s="77">
        <f>C41+H41</f>
        <v>3.3195929479012364E-3</v>
      </c>
      <c r="J41" s="76">
        <f>分析係数表!G44</f>
        <v>0.26302305721605468</v>
      </c>
      <c r="K41" s="78">
        <f>I41*J41</f>
        <v>8.7312948586983855E-4</v>
      </c>
      <c r="L41" s="79"/>
      <c r="M41" s="80"/>
      <c r="N41" s="81">
        <f>分析係数表!H44</f>
        <v>0.12140366382001748</v>
      </c>
      <c r="O41" s="82">
        <f t="shared" si="4"/>
        <v>2.8598208526045474</v>
      </c>
      <c r="P41" s="76">
        <f>分析係数表!C44</f>
        <v>0.49584741394123377</v>
      </c>
      <c r="Q41" s="82">
        <f>O41*P41</f>
        <v>1.4180347740991792</v>
      </c>
      <c r="R41" s="83">
        <v>1.4439648984082889</v>
      </c>
      <c r="S41" s="84">
        <f>I41+R41</f>
        <v>1.4472844913561902</v>
      </c>
      <c r="T41" s="85">
        <f>分析係数表!F44</f>
        <v>0.50173640762880733</v>
      </c>
      <c r="U41" s="86">
        <f t="shared" si="7"/>
        <v>0.72615532150994055</v>
      </c>
      <c r="V41" s="87">
        <f>分析係数表!D44</f>
        <v>0.16572729860518076</v>
      </c>
      <c r="W41" s="167">
        <f t="shared" si="8"/>
        <v>0</v>
      </c>
      <c r="X41" s="76">
        <f>分析係数表!E44</f>
        <v>0.11534301167093652</v>
      </c>
      <c r="Y41" s="166">
        <f t="shared" si="9"/>
        <v>0</v>
      </c>
    </row>
    <row r="42" spans="1:25" x14ac:dyDescent="0.2">
      <c r="A42" s="6" t="s">
        <v>342</v>
      </c>
      <c r="B42" s="5" t="s">
        <v>279</v>
      </c>
      <c r="C42" s="90"/>
      <c r="D42" s="76">
        <f>投入係数表!F42</f>
        <v>0</v>
      </c>
      <c r="E42" s="77">
        <f>$C$8*D42</f>
        <v>0</v>
      </c>
      <c r="F42" s="76">
        <f>分析係数表!C45</f>
        <v>1</v>
      </c>
      <c r="G42" s="77">
        <f>E42*F42</f>
        <v>0</v>
      </c>
      <c r="H42" s="77">
        <v>2.933905122186924E-2</v>
      </c>
      <c r="I42" s="77">
        <f>C42+H42</f>
        <v>2.933905122186924E-2</v>
      </c>
      <c r="J42" s="76">
        <f>分析係数表!G45</f>
        <v>0</v>
      </c>
      <c r="K42" s="78">
        <f>I42*J42</f>
        <v>0</v>
      </c>
      <c r="L42" s="79"/>
      <c r="M42" s="80"/>
      <c r="N42" s="81">
        <f>分析係数表!H45</f>
        <v>0</v>
      </c>
      <c r="O42" s="82">
        <f t="shared" si="4"/>
        <v>0</v>
      </c>
      <c r="P42" s="76">
        <f>分析係数表!C45</f>
        <v>1</v>
      </c>
      <c r="Q42" s="82">
        <f>O42*P42</f>
        <v>0</v>
      </c>
      <c r="R42" s="83">
        <v>2.745877364723865E-2</v>
      </c>
      <c r="S42" s="84">
        <f>I42+R42</f>
        <v>5.6797824869107894E-2</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76">
        <f>投入係数表!F43</f>
        <v>1.824817518248175E-2</v>
      </c>
      <c r="E43" s="77">
        <f>$C$8*D43</f>
        <v>1.824817518248175</v>
      </c>
      <c r="F43" s="76">
        <f>分析係数表!C46</f>
        <v>1</v>
      </c>
      <c r="G43" s="77">
        <f>E43*F43</f>
        <v>1.824817518248175</v>
      </c>
      <c r="H43" s="77">
        <v>1.9119696324731832</v>
      </c>
      <c r="I43" s="77">
        <f>C43+H43</f>
        <v>1.9119696324731832</v>
      </c>
      <c r="J43" s="76">
        <f>分析係数表!G46</f>
        <v>9.2759598041741824E-3</v>
      </c>
      <c r="K43" s="78">
        <f>I43*J43</f>
        <v>1.7735353457622931E-2</v>
      </c>
      <c r="L43" s="79"/>
      <c r="M43" s="80"/>
      <c r="N43" s="81">
        <f>分析係数表!H46</f>
        <v>9.0452357851660434E-2</v>
      </c>
      <c r="O43" s="82">
        <f t="shared" si="4"/>
        <v>2.1307226735341365</v>
      </c>
      <c r="P43" s="76">
        <f>分析係数表!C46</f>
        <v>1</v>
      </c>
      <c r="Q43" s="82">
        <f>O43*P43</f>
        <v>2.1307226735341365</v>
      </c>
      <c r="R43" s="83">
        <v>2.188541270377391</v>
      </c>
      <c r="S43" s="84">
        <f>I43+R43</f>
        <v>4.1005109028505746</v>
      </c>
      <c r="T43" s="85">
        <f>分析係数表!F46</f>
        <v>0.31349308597440523</v>
      </c>
      <c r="U43" s="86">
        <f t="shared" si="7"/>
        <v>1.2854818170063211</v>
      </c>
      <c r="V43" s="87">
        <f>分析係数表!D46</f>
        <v>1.71777033410633E-4</v>
      </c>
      <c r="W43" s="167">
        <f t="shared" si="8"/>
        <v>0</v>
      </c>
      <c r="X43" s="76">
        <f>分析係数表!E46</f>
        <v>5.1533110023189901E-4</v>
      </c>
      <c r="Y43" s="166">
        <f t="shared" si="9"/>
        <v>0</v>
      </c>
    </row>
    <row r="44" spans="1:25" x14ac:dyDescent="0.2">
      <c r="A44" s="192">
        <v>40</v>
      </c>
      <c r="B44" s="14" t="s">
        <v>151</v>
      </c>
      <c r="C44" s="197">
        <f>SUM(C5:C43)</f>
        <v>100</v>
      </c>
      <c r="D44" s="92">
        <f>投入係数表!F44</f>
        <v>0.35766423357664234</v>
      </c>
      <c r="E44" s="91">
        <f>SUM(E5:E43)</f>
        <v>35.76642335766423</v>
      </c>
      <c r="F44" s="92">
        <f>分析係数表!C47</f>
        <v>0.37574754530031729</v>
      </c>
      <c r="G44" s="91">
        <f>SUM(G5:G43)</f>
        <v>14.323319409967617</v>
      </c>
      <c r="H44" s="91">
        <f>SUM(H5:H43)</f>
        <v>16.975220075138477</v>
      </c>
      <c r="I44" s="91">
        <f>SUM(I5:I43)</f>
        <v>116.97522007513849</v>
      </c>
      <c r="J44" s="92">
        <f>分析係数表!G47</f>
        <v>0.18377890112838052</v>
      </c>
      <c r="K44" s="93">
        <f>SUM(K5:K43)</f>
        <v>37.549890139778938</v>
      </c>
      <c r="L44" s="94">
        <f>最終需要_まとめ!$L$33</f>
        <v>0.62733333333333341</v>
      </c>
      <c r="M44" s="91">
        <f>K44*L44</f>
        <v>23.556297747687989</v>
      </c>
      <c r="N44" s="95">
        <f>分析係数表!H47</f>
        <v>1</v>
      </c>
      <c r="O44" s="96">
        <f>SUM(O5:O43)</f>
        <v>23.556297747687985</v>
      </c>
      <c r="P44" s="92">
        <f>分析係数表!C47</f>
        <v>0.37574754530031729</v>
      </c>
      <c r="Q44" s="96">
        <f>SUM(Q5:Q43)</f>
        <v>10.116132012293939</v>
      </c>
      <c r="R44" s="91">
        <f>SUM(R5:R43)</f>
        <v>12.037346029541913</v>
      </c>
      <c r="S44" s="97">
        <f>SUM(S5:S43)</f>
        <v>129.01256610468039</v>
      </c>
      <c r="T44" s="98">
        <f>分析係数表!F47</f>
        <v>0.42462652784065186</v>
      </c>
      <c r="U44" s="99">
        <f>SUM(U5:U43)</f>
        <v>71.11613343756818</v>
      </c>
      <c r="V44" s="100">
        <f>分析係数表!D47</f>
        <v>4.7224737186258234E-2</v>
      </c>
      <c r="W44" s="164">
        <f>SUM(W5:W43)</f>
        <v>8</v>
      </c>
      <c r="X44" s="92">
        <f>分析係数表!E47</f>
        <v>3.9558288483141357E-2</v>
      </c>
      <c r="Y44" s="165">
        <f>SUM(Y5:Y43)</f>
        <v>7</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2015年赤穂市産業連関表</v>
      </c>
      <c r="H1" s="401"/>
      <c r="I1" s="401"/>
    </row>
    <row r="2" spans="1:25" x14ac:dyDescent="0.2">
      <c r="B2" s="3" t="s">
        <v>248</v>
      </c>
      <c r="S2" s="3" t="s">
        <v>153</v>
      </c>
      <c r="U2" s="64" t="s">
        <v>210</v>
      </c>
      <c r="W2" s="3" t="s">
        <v>130</v>
      </c>
      <c r="Y2" s="3" t="s">
        <v>154</v>
      </c>
    </row>
    <row r="3" spans="1:25" ht="44" x14ac:dyDescent="0.2">
      <c r="B3" s="65"/>
      <c r="C3" s="66" t="s">
        <v>228</v>
      </c>
      <c r="D3" s="66" t="s">
        <v>309</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投入係数表!G5</f>
        <v>0.16373873873873873</v>
      </c>
      <c r="E5" s="77">
        <f t="shared" ref="E5:E38" si="0">$C$9*D5</f>
        <v>16.373873873873872</v>
      </c>
      <c r="F5" s="76">
        <f>分析係数表!C8</f>
        <v>1</v>
      </c>
      <c r="G5" s="77">
        <f t="shared" ref="G5:G38" si="1">E5*F5</f>
        <v>16.373873873873872</v>
      </c>
      <c r="H5" s="77">
        <f t="array" ref="H5:H43">MMULT(逆行列係数!C5:AO43,'5'!G5:G43)</f>
        <v>19.175355283225208</v>
      </c>
      <c r="I5" s="77">
        <f t="shared" ref="I5:I38" si="2">C5+H5</f>
        <v>19.175355283225208</v>
      </c>
      <c r="J5" s="76">
        <f>分析係数表!G8</f>
        <v>0.11972098922003804</v>
      </c>
      <c r="K5" s="78">
        <f t="shared" ref="K5:K38" si="3">I5*J5</f>
        <v>2.2956925031534046</v>
      </c>
      <c r="L5" s="79" t="s">
        <v>181</v>
      </c>
      <c r="M5" s="80" t="s">
        <v>181</v>
      </c>
      <c r="N5" s="81">
        <f>分析係数表!H8</f>
        <v>1.236323115495826E-2</v>
      </c>
      <c r="O5" s="82">
        <f t="shared" ref="O5:O43" si="4">$M$44*N5</f>
        <v>0.14254063528693434</v>
      </c>
      <c r="P5" s="76">
        <f>分析係数表!C8</f>
        <v>1</v>
      </c>
      <c r="Q5" s="82">
        <f t="shared" ref="Q5:Q38" si="5">O5*P5</f>
        <v>0.14254063528693434</v>
      </c>
      <c r="R5" s="83">
        <f t="array" ref="R5:R43">MMULT(逆行列係数!C5:AO43,'5'!Q5:Q43)</f>
        <v>0.19057309911774248</v>
      </c>
      <c r="S5" s="84">
        <f t="shared" ref="S5:S38" si="6">I5+R5</f>
        <v>19.36592838234295</v>
      </c>
      <c r="T5" s="85">
        <f>分析係数表!F8</f>
        <v>0.45136334812935952</v>
      </c>
      <c r="U5" s="86">
        <f t="shared" ref="U5:U43" si="7">S5*T5</f>
        <v>8.741070274287706</v>
      </c>
      <c r="V5" s="87">
        <f>分析係数表!D8</f>
        <v>6.2777425491439443E-2</v>
      </c>
      <c r="W5" s="167">
        <f t="shared" ref="W5:W43" si="8">ROUND(S5*V5,0)</f>
        <v>1</v>
      </c>
      <c r="X5" s="76">
        <f>分析係数表!E8</f>
        <v>5.7324032974001266E-2</v>
      </c>
      <c r="Y5" s="166">
        <f t="shared" ref="Y5:Y43" si="9">ROUND(S5*X5,0)</f>
        <v>1</v>
      </c>
    </row>
    <row r="6" spans="1:25" x14ac:dyDescent="0.2">
      <c r="A6" s="6" t="s">
        <v>220</v>
      </c>
      <c r="B6" s="5" t="s">
        <v>266</v>
      </c>
      <c r="C6" s="90"/>
      <c r="D6" s="76">
        <f>投入係数表!G6</f>
        <v>4.5045045045045046E-4</v>
      </c>
      <c r="E6" s="77">
        <f t="shared" si="0"/>
        <v>4.5045045045045043E-2</v>
      </c>
      <c r="F6" s="76">
        <f>分析係数表!C9</f>
        <v>2.7906976744186074E-2</v>
      </c>
      <c r="G6" s="77">
        <f t="shared" si="1"/>
        <v>1.2570710245128861E-3</v>
      </c>
      <c r="H6" s="77">
        <v>1.5550977512298358E-3</v>
      </c>
      <c r="I6" s="77">
        <f t="shared" si="2"/>
        <v>1.5550977512298358E-3</v>
      </c>
      <c r="J6" s="76">
        <f>分析係数表!G9</f>
        <v>0.2857142857142857</v>
      </c>
      <c r="K6" s="78">
        <f t="shared" si="3"/>
        <v>4.4431364320852447E-4</v>
      </c>
      <c r="L6" s="79"/>
      <c r="M6" s="80"/>
      <c r="N6" s="81">
        <f>分析係数表!H9</f>
        <v>6.5322433452770924E-4</v>
      </c>
      <c r="O6" s="82">
        <f t="shared" si="4"/>
        <v>7.531284537305E-3</v>
      </c>
      <c r="P6" s="76">
        <f>分析係数表!C9</f>
        <v>2.7906976744186074E-2</v>
      </c>
      <c r="Q6" s="82">
        <f t="shared" si="5"/>
        <v>2.1017538243641882E-4</v>
      </c>
      <c r="R6" s="83">
        <v>2.494924149745677E-4</v>
      </c>
      <c r="S6" s="84">
        <f t="shared" si="6"/>
        <v>1.8045901662044036E-3</v>
      </c>
      <c r="T6" s="85">
        <f>分析係数表!F9</f>
        <v>0.7142857142857143</v>
      </c>
      <c r="U6" s="86">
        <f t="shared" si="7"/>
        <v>1.2889929758602883E-3</v>
      </c>
      <c r="V6" s="87">
        <f>分析係数表!D9</f>
        <v>0</v>
      </c>
      <c r="W6" s="167">
        <f t="shared" si="8"/>
        <v>0</v>
      </c>
      <c r="X6" s="76">
        <f>分析係数表!E9</f>
        <v>0</v>
      </c>
      <c r="Y6" s="166">
        <f t="shared" si="9"/>
        <v>0</v>
      </c>
    </row>
    <row r="7" spans="1:25" x14ac:dyDescent="0.2">
      <c r="A7" s="6" t="s">
        <v>221</v>
      </c>
      <c r="B7" s="5" t="s">
        <v>267</v>
      </c>
      <c r="C7" s="90"/>
      <c r="D7" s="76">
        <f>投入係数表!G7</f>
        <v>2.6126126126126126E-2</v>
      </c>
      <c r="E7" s="77">
        <f t="shared" si="0"/>
        <v>2.6126126126126126</v>
      </c>
      <c r="F7" s="76">
        <f>分析係数表!C10</f>
        <v>1</v>
      </c>
      <c r="G7" s="77">
        <f t="shared" si="1"/>
        <v>2.6126126126126126</v>
      </c>
      <c r="H7" s="77">
        <v>2.7564492797412781</v>
      </c>
      <c r="I7" s="77">
        <f t="shared" si="2"/>
        <v>2.7564492797412781</v>
      </c>
      <c r="J7" s="76">
        <f>分析係数表!G10</f>
        <v>0.17979610750695088</v>
      </c>
      <c r="K7" s="78">
        <f t="shared" si="3"/>
        <v>0.49559885103782014</v>
      </c>
      <c r="L7" s="79"/>
      <c r="M7" s="80"/>
      <c r="N7" s="81">
        <f>分析係数表!H10</f>
        <v>1.2488112277735618E-3</v>
      </c>
      <c r="O7" s="82">
        <f t="shared" si="4"/>
        <v>1.4398043968377206E-2</v>
      </c>
      <c r="P7" s="76">
        <f>分析係数表!C10</f>
        <v>1</v>
      </c>
      <c r="Q7" s="82">
        <f t="shared" si="5"/>
        <v>1.4398043968377206E-2</v>
      </c>
      <c r="R7" s="83">
        <v>2.0996426037953465E-2</v>
      </c>
      <c r="S7" s="84">
        <f t="shared" si="6"/>
        <v>2.7774457057792317</v>
      </c>
      <c r="T7" s="85">
        <f>分析係数表!F10</f>
        <v>0.51899907321594063</v>
      </c>
      <c r="U7" s="86">
        <f t="shared" si="7"/>
        <v>1.4414917472070155</v>
      </c>
      <c r="V7" s="87">
        <f>分析係数表!D10</f>
        <v>9.8239110287303061E-2</v>
      </c>
      <c r="W7" s="167">
        <f t="shared" si="8"/>
        <v>0</v>
      </c>
      <c r="X7" s="76">
        <f>分析係数表!E10</f>
        <v>2.9657089898053754E-2</v>
      </c>
      <c r="Y7" s="166">
        <f t="shared" si="9"/>
        <v>0</v>
      </c>
    </row>
    <row r="8" spans="1:25" x14ac:dyDescent="0.2">
      <c r="A8" s="6" t="s">
        <v>222</v>
      </c>
      <c r="B8" s="5" t="s">
        <v>27</v>
      </c>
      <c r="C8" s="90"/>
      <c r="D8" s="76">
        <f>投入係数表!G8</f>
        <v>2.2522522522522523E-4</v>
      </c>
      <c r="E8" s="77">
        <f t="shared" si="0"/>
        <v>2.2522522522522521E-2</v>
      </c>
      <c r="F8" s="76">
        <f>分析係数表!C11</f>
        <v>4.7758906908440535E-3</v>
      </c>
      <c r="G8" s="77">
        <f t="shared" si="1"/>
        <v>1.0756510564964084E-4</v>
      </c>
      <c r="H8" s="77">
        <v>3.1595687484627603E-3</v>
      </c>
      <c r="I8" s="77">
        <f t="shared" si="2"/>
        <v>3.1595687484627603E-3</v>
      </c>
      <c r="J8" s="76">
        <f>分析係数表!G11</f>
        <v>0.34306569343065696</v>
      </c>
      <c r="K8" s="78">
        <f t="shared" si="3"/>
        <v>1.0839396436332098E-3</v>
      </c>
      <c r="L8" s="79"/>
      <c r="M8" s="80"/>
      <c r="N8" s="81">
        <f>分析係数表!H11</f>
        <v>-1.9212480427285565E-5</v>
      </c>
      <c r="O8" s="82">
        <f t="shared" si="4"/>
        <v>-2.215083687442647E-4</v>
      </c>
      <c r="P8" s="76">
        <f>分析係数表!C11</f>
        <v>4.7758906908440535E-3</v>
      </c>
      <c r="Q8" s="82">
        <f t="shared" si="5"/>
        <v>-1.0578997562297857E-6</v>
      </c>
      <c r="R8" s="83">
        <v>6.4514255834677672E-4</v>
      </c>
      <c r="S8" s="84">
        <f t="shared" si="6"/>
        <v>3.8047113068095371E-3</v>
      </c>
      <c r="T8" s="85">
        <f>分析係数表!F11</f>
        <v>0.56569343065693434</v>
      </c>
      <c r="U8" s="86">
        <f t="shared" si="7"/>
        <v>2.1523001918083151E-3</v>
      </c>
      <c r="V8" s="87">
        <f>分析係数表!D11</f>
        <v>8.0291970802919707E-2</v>
      </c>
      <c r="W8" s="167">
        <f t="shared" si="8"/>
        <v>0</v>
      </c>
      <c r="X8" s="76">
        <f>分析係数表!E11</f>
        <v>6.9343065693430656E-2</v>
      </c>
      <c r="Y8" s="166">
        <f t="shared" si="9"/>
        <v>0</v>
      </c>
    </row>
    <row r="9" spans="1:25" x14ac:dyDescent="0.2">
      <c r="A9" s="6" t="s">
        <v>223</v>
      </c>
      <c r="B9" s="5" t="s">
        <v>191</v>
      </c>
      <c r="C9" s="75">
        <f>最終需要_まとめ!C10</f>
        <v>100</v>
      </c>
      <c r="D9" s="76">
        <f>投入係数表!G9</f>
        <v>0.18355855855855857</v>
      </c>
      <c r="E9" s="77">
        <f t="shared" si="0"/>
        <v>18.355855855855857</v>
      </c>
      <c r="F9" s="76">
        <f>分析係数表!C12</f>
        <v>2.7665742374590407E-2</v>
      </c>
      <c r="G9" s="77">
        <f t="shared" si="1"/>
        <v>0.50782837917322488</v>
      </c>
      <c r="H9" s="77">
        <v>0.5890116250446169</v>
      </c>
      <c r="I9" s="77">
        <f t="shared" si="2"/>
        <v>100.58901162504462</v>
      </c>
      <c r="J9" s="76">
        <f>分析係数表!G12</f>
        <v>0.13175675675675674</v>
      </c>
      <c r="K9" s="78">
        <f t="shared" si="3"/>
        <v>13.25328193708358</v>
      </c>
      <c r="L9" s="79"/>
      <c r="M9" s="80"/>
      <c r="N9" s="81">
        <f>分析係数表!H12</f>
        <v>9.8185381223642884E-2</v>
      </c>
      <c r="O9" s="82">
        <f t="shared" si="4"/>
        <v>1.1320185184675648</v>
      </c>
      <c r="P9" s="76">
        <f>分析係数表!C12</f>
        <v>2.7665742374590407E-2</v>
      </c>
      <c r="Q9" s="82">
        <f t="shared" si="5"/>
        <v>3.1318132695189162E-2</v>
      </c>
      <c r="R9" s="83">
        <v>3.517921009869867E-2</v>
      </c>
      <c r="S9" s="84">
        <f t="shared" si="6"/>
        <v>100.62419083514332</v>
      </c>
      <c r="T9" s="85">
        <f>分析係数表!F12</f>
        <v>0.37027027027027026</v>
      </c>
      <c r="U9" s="86">
        <f t="shared" si="7"/>
        <v>37.25814633625577</v>
      </c>
      <c r="V9" s="87">
        <f>分析係数表!D12</f>
        <v>5.1576576576576577E-2</v>
      </c>
      <c r="W9" s="167">
        <f t="shared" si="8"/>
        <v>5</v>
      </c>
      <c r="X9" s="76">
        <f>分析係数表!E12</f>
        <v>4.954954954954955E-2</v>
      </c>
      <c r="Y9" s="166">
        <f t="shared" si="9"/>
        <v>5</v>
      </c>
    </row>
    <row r="10" spans="1:25" x14ac:dyDescent="0.2">
      <c r="A10" s="6" t="s">
        <v>224</v>
      </c>
      <c r="B10" s="5" t="s">
        <v>28</v>
      </c>
      <c r="C10" s="90"/>
      <c r="D10" s="76">
        <f>投入係数表!G10</f>
        <v>1.1261261261261261E-3</v>
      </c>
      <c r="E10" s="77">
        <f t="shared" si="0"/>
        <v>0.11261261261261261</v>
      </c>
      <c r="F10" s="76">
        <f>分析係数表!C13</f>
        <v>0</v>
      </c>
      <c r="G10" s="77">
        <f t="shared" si="1"/>
        <v>0</v>
      </c>
      <c r="H10" s="77">
        <v>0</v>
      </c>
      <c r="I10" s="77">
        <f t="shared" si="2"/>
        <v>0</v>
      </c>
      <c r="J10" s="76">
        <f>分析係数表!G13</f>
        <v>0.24516960068699012</v>
      </c>
      <c r="K10" s="78">
        <f t="shared" si="3"/>
        <v>0</v>
      </c>
      <c r="L10" s="79"/>
      <c r="M10" s="80"/>
      <c r="N10" s="81">
        <f>分析係数表!H13</f>
        <v>1.522589073862381E-2</v>
      </c>
      <c r="O10" s="82">
        <f t="shared" si="4"/>
        <v>0.17554538222982977</v>
      </c>
      <c r="P10" s="76">
        <f>分析係数表!C13</f>
        <v>0</v>
      </c>
      <c r="Q10" s="82">
        <f t="shared" si="5"/>
        <v>0</v>
      </c>
      <c r="R10" s="83">
        <v>0</v>
      </c>
      <c r="S10" s="84">
        <f t="shared" si="6"/>
        <v>0</v>
      </c>
      <c r="T10" s="85">
        <f>分析係数表!F13</f>
        <v>0.38299699441820523</v>
      </c>
      <c r="U10" s="86">
        <f t="shared" si="7"/>
        <v>0</v>
      </c>
      <c r="V10" s="87">
        <f>分析係数表!D13</f>
        <v>0.13954486904250751</v>
      </c>
      <c r="W10" s="167">
        <f t="shared" si="8"/>
        <v>0</v>
      </c>
      <c r="X10" s="76">
        <f>分析係数表!E13</f>
        <v>0.1348218119364534</v>
      </c>
      <c r="Y10" s="166">
        <f t="shared" si="9"/>
        <v>0</v>
      </c>
    </row>
    <row r="11" spans="1:25" x14ac:dyDescent="0.2">
      <c r="A11" s="6" t="s">
        <v>225</v>
      </c>
      <c r="B11" s="5" t="s">
        <v>268</v>
      </c>
      <c r="C11" s="90"/>
      <c r="D11" s="76">
        <f>投入係数表!G11</f>
        <v>1.8243243243243244E-2</v>
      </c>
      <c r="E11" s="77">
        <f t="shared" si="0"/>
        <v>1.8243243243243243</v>
      </c>
      <c r="F11" s="76">
        <f>分析係数表!C14</f>
        <v>8.758537565287261E-2</v>
      </c>
      <c r="G11" s="77">
        <f t="shared" si="1"/>
        <v>0.15978413125861896</v>
      </c>
      <c r="H11" s="77">
        <v>0.23255352313986141</v>
      </c>
      <c r="I11" s="77">
        <f t="shared" si="2"/>
        <v>0.23255352313986141</v>
      </c>
      <c r="J11" s="76">
        <f>分析係数表!G14</f>
        <v>0.1675092686215032</v>
      </c>
      <c r="K11" s="78">
        <f t="shared" si="3"/>
        <v>3.8954870576512007E-2</v>
      </c>
      <c r="L11" s="79"/>
      <c r="M11" s="80"/>
      <c r="N11" s="81">
        <f>分析係数表!H14</f>
        <v>1.2392049875599189E-3</v>
      </c>
      <c r="O11" s="82">
        <f t="shared" si="4"/>
        <v>1.4287289784005073E-2</v>
      </c>
      <c r="P11" s="76">
        <f>分析係数表!C14</f>
        <v>8.758537565287261E-2</v>
      </c>
      <c r="Q11" s="82">
        <f t="shared" si="5"/>
        <v>1.2513576427935335E-3</v>
      </c>
      <c r="R11" s="83">
        <v>1.4835714569079356E-2</v>
      </c>
      <c r="S11" s="84">
        <f t="shared" si="6"/>
        <v>0.24738923770894078</v>
      </c>
      <c r="T11" s="85">
        <f>分析係数表!F14</f>
        <v>0.31985170205594876</v>
      </c>
      <c r="U11" s="86">
        <f t="shared" si="7"/>
        <v>7.9127868751528413E-2</v>
      </c>
      <c r="V11" s="87">
        <f>分析係数表!D14</f>
        <v>3.3704078193461412E-2</v>
      </c>
      <c r="W11" s="167">
        <f t="shared" si="8"/>
        <v>0</v>
      </c>
      <c r="X11" s="76">
        <f>分析係数表!E14</f>
        <v>2.8985507246376812E-2</v>
      </c>
      <c r="Y11" s="166">
        <f t="shared" si="9"/>
        <v>0</v>
      </c>
    </row>
    <row r="12" spans="1:25" x14ac:dyDescent="0.2">
      <c r="A12" s="6" t="s">
        <v>226</v>
      </c>
      <c r="B12" s="5" t="s">
        <v>29</v>
      </c>
      <c r="C12" s="90"/>
      <c r="D12" s="76">
        <f>投入係数表!G12</f>
        <v>1.1036036036036036E-2</v>
      </c>
      <c r="E12" s="77">
        <f t="shared" si="0"/>
        <v>1.1036036036036037</v>
      </c>
      <c r="F12" s="76">
        <f>分析係数表!C15</f>
        <v>0</v>
      </c>
      <c r="G12" s="77">
        <f t="shared" si="1"/>
        <v>0</v>
      </c>
      <c r="H12" s="77">
        <v>0</v>
      </c>
      <c r="I12" s="77">
        <f t="shared" si="2"/>
        <v>0</v>
      </c>
      <c r="J12" s="76">
        <f>分析係数表!G15</f>
        <v>9.5604813172894237E-2</v>
      </c>
      <c r="K12" s="78">
        <f t="shared" si="3"/>
        <v>0</v>
      </c>
      <c r="L12" s="79"/>
      <c r="M12" s="80"/>
      <c r="N12" s="81">
        <f>分析係数表!H15</f>
        <v>9.0490782812515016E-3</v>
      </c>
      <c r="O12" s="82">
        <f t="shared" si="4"/>
        <v>0.10433044167854867</v>
      </c>
      <c r="P12" s="76">
        <f>分析係数表!C15</f>
        <v>0</v>
      </c>
      <c r="Q12" s="82">
        <f t="shared" si="5"/>
        <v>0</v>
      </c>
      <c r="R12" s="83">
        <v>0</v>
      </c>
      <c r="S12" s="84">
        <f t="shared" si="6"/>
        <v>0</v>
      </c>
      <c r="T12" s="85">
        <f>分析係数表!F15</f>
        <v>0.30347055098163395</v>
      </c>
      <c r="U12" s="86">
        <f t="shared" si="7"/>
        <v>0</v>
      </c>
      <c r="V12" s="87">
        <f>分析係数表!D15</f>
        <v>2.4585180493983533E-2</v>
      </c>
      <c r="W12" s="167">
        <f t="shared" si="8"/>
        <v>0</v>
      </c>
      <c r="X12" s="76">
        <f>分析係数表!E15</f>
        <v>2.2317922735908803E-2</v>
      </c>
      <c r="Y12" s="166">
        <f t="shared" si="9"/>
        <v>0</v>
      </c>
    </row>
    <row r="13" spans="1:25" x14ac:dyDescent="0.2">
      <c r="A13" s="6" t="s">
        <v>227</v>
      </c>
      <c r="B13" s="5" t="s">
        <v>30</v>
      </c>
      <c r="C13" s="90"/>
      <c r="D13" s="76">
        <f>投入係数表!G13</f>
        <v>4.0540540540540543E-3</v>
      </c>
      <c r="E13" s="77">
        <f t="shared" si="0"/>
        <v>0.40540540540540543</v>
      </c>
      <c r="F13" s="76">
        <f>分析係数表!C16</f>
        <v>0.11006875655518</v>
      </c>
      <c r="G13" s="77">
        <f t="shared" si="1"/>
        <v>4.4622468873721628E-2</v>
      </c>
      <c r="H13" s="77">
        <v>9.5918864862008832E-2</v>
      </c>
      <c r="I13" s="77">
        <f t="shared" si="2"/>
        <v>9.5918864862008832E-2</v>
      </c>
      <c r="J13" s="76">
        <f>分析係数表!G16</f>
        <v>3.3349328214971212E-2</v>
      </c>
      <c r="K13" s="78">
        <f t="shared" si="3"/>
        <v>3.1988297062906018E-3</v>
      </c>
      <c r="L13" s="79"/>
      <c r="M13" s="80"/>
      <c r="N13" s="81">
        <f>分析係数表!H16</f>
        <v>1.7877213037589219E-2</v>
      </c>
      <c r="O13" s="82">
        <f t="shared" si="4"/>
        <v>0.20611353711653832</v>
      </c>
      <c r="P13" s="76">
        <f>分析係数表!C16</f>
        <v>0.11006875655518</v>
      </c>
      <c r="Q13" s="82">
        <f t="shared" si="5"/>
        <v>2.2686660739607314E-2</v>
      </c>
      <c r="R13" s="83">
        <v>2.9485616880040932E-2</v>
      </c>
      <c r="S13" s="84">
        <f t="shared" si="6"/>
        <v>0.12540448174204977</v>
      </c>
      <c r="T13" s="85">
        <f>分析係数表!F16</f>
        <v>0.28862763915547024</v>
      </c>
      <c r="U13" s="86">
        <f t="shared" si="7"/>
        <v>3.6195199504723094E-2</v>
      </c>
      <c r="V13" s="87">
        <f>分析係数表!D16</f>
        <v>1.6314779270633396E-2</v>
      </c>
      <c r="W13" s="167">
        <f t="shared" si="8"/>
        <v>0</v>
      </c>
      <c r="X13" s="76">
        <f>分析係数表!E16</f>
        <v>1.6554702495201537E-2</v>
      </c>
      <c r="Y13" s="166">
        <f t="shared" si="9"/>
        <v>0</v>
      </c>
    </row>
    <row r="14" spans="1:25" x14ac:dyDescent="0.2">
      <c r="A14" s="6" t="s">
        <v>2</v>
      </c>
      <c r="B14" s="5" t="s">
        <v>365</v>
      </c>
      <c r="C14" s="90"/>
      <c r="D14" s="76">
        <f>投入係数表!G14</f>
        <v>2.0270270270270271E-2</v>
      </c>
      <c r="E14" s="77">
        <f t="shared" si="0"/>
        <v>2.0270270270270272</v>
      </c>
      <c r="F14" s="76">
        <f>分析係数表!C17</f>
        <v>0.13914449142004481</v>
      </c>
      <c r="G14" s="77">
        <f t="shared" si="1"/>
        <v>0.28204964477036115</v>
      </c>
      <c r="H14" s="77">
        <v>0.34199996257219895</v>
      </c>
      <c r="I14" s="77">
        <f t="shared" si="2"/>
        <v>0.34199996257219895</v>
      </c>
      <c r="J14" s="76">
        <f>分析係数表!G17</f>
        <v>0.21214924452667283</v>
      </c>
      <c r="K14" s="78">
        <f t="shared" si="3"/>
        <v>7.2555033687842385E-2</v>
      </c>
      <c r="L14" s="79"/>
      <c r="M14" s="80"/>
      <c r="N14" s="81">
        <f>分析係数表!H17</f>
        <v>3.1124218292202617E-3</v>
      </c>
      <c r="O14" s="82">
        <f t="shared" si="4"/>
        <v>3.588435573657088E-2</v>
      </c>
      <c r="P14" s="76">
        <f>分析係数表!C17</f>
        <v>0.13914449142004481</v>
      </c>
      <c r="Q14" s="82">
        <f t="shared" si="5"/>
        <v>4.9931104289011223E-3</v>
      </c>
      <c r="R14" s="83">
        <v>1.3266240996417624E-2</v>
      </c>
      <c r="S14" s="84">
        <f t="shared" si="6"/>
        <v>0.35526620356861655</v>
      </c>
      <c r="T14" s="85">
        <f>分析係数表!F17</f>
        <v>0.32223250077089116</v>
      </c>
      <c r="U14" s="86">
        <f t="shared" si="7"/>
        <v>0.11447831721529581</v>
      </c>
      <c r="V14" s="87">
        <f>分析係数表!D17</f>
        <v>3.12981806968856E-2</v>
      </c>
      <c r="W14" s="167">
        <f t="shared" si="8"/>
        <v>0</v>
      </c>
      <c r="X14" s="76">
        <f>分析係数表!E17</f>
        <v>2.8677150786308975E-2</v>
      </c>
      <c r="Y14" s="166">
        <f t="shared" si="9"/>
        <v>0</v>
      </c>
    </row>
    <row r="15" spans="1:25" x14ac:dyDescent="0.2">
      <c r="A15" s="6" t="s">
        <v>3</v>
      </c>
      <c r="B15" s="5" t="s">
        <v>31</v>
      </c>
      <c r="C15" s="90"/>
      <c r="D15" s="76">
        <f>投入係数表!G15</f>
        <v>3.6036036036036037E-3</v>
      </c>
      <c r="E15" s="77">
        <f t="shared" si="0"/>
        <v>0.36036036036036034</v>
      </c>
      <c r="F15" s="76">
        <f>分析係数表!C18</f>
        <v>1</v>
      </c>
      <c r="G15" s="77">
        <f t="shared" si="1"/>
        <v>0.36036036036036034</v>
      </c>
      <c r="H15" s="77">
        <v>0.49390617885634486</v>
      </c>
      <c r="I15" s="77">
        <f t="shared" si="2"/>
        <v>0.49390617885634486</v>
      </c>
      <c r="J15" s="76">
        <f>分析係数表!G18</f>
        <v>0.2156836946153087</v>
      </c>
      <c r="K15" s="78">
        <f t="shared" si="3"/>
        <v>0.10652750944906593</v>
      </c>
      <c r="L15" s="79"/>
      <c r="M15" s="80"/>
      <c r="N15" s="81">
        <f>分析係数表!H18</f>
        <v>4.8031201068213914E-4</v>
      </c>
      <c r="O15" s="82">
        <f t="shared" si="4"/>
        <v>5.5377092186066172E-3</v>
      </c>
      <c r="P15" s="76">
        <f>分析係数表!C18</f>
        <v>1</v>
      </c>
      <c r="Q15" s="82">
        <f t="shared" si="5"/>
        <v>5.5377092186066172E-3</v>
      </c>
      <c r="R15" s="83">
        <v>2.1425607343501612E-2</v>
      </c>
      <c r="S15" s="84">
        <f t="shared" si="6"/>
        <v>0.51533178619984643</v>
      </c>
      <c r="T15" s="85">
        <f>分析係数表!F18</f>
        <v>0.45886648465511004</v>
      </c>
      <c r="U15" s="86">
        <f t="shared" si="7"/>
        <v>0.23646848516456229</v>
      </c>
      <c r="V15" s="87">
        <f>分析係数表!D18</f>
        <v>2.7301733495608698E-2</v>
      </c>
      <c r="W15" s="167">
        <f t="shared" si="8"/>
        <v>0</v>
      </c>
      <c r="X15" s="76">
        <f>分析係数表!E18</f>
        <v>2.9308246439261866E-2</v>
      </c>
      <c r="Y15" s="166">
        <f t="shared" si="9"/>
        <v>0</v>
      </c>
    </row>
    <row r="16" spans="1:25" x14ac:dyDescent="0.2">
      <c r="A16" s="6" t="s">
        <v>4</v>
      </c>
      <c r="B16" s="5" t="s">
        <v>32</v>
      </c>
      <c r="C16" s="90"/>
      <c r="D16" s="76">
        <f>投入係数表!G16</f>
        <v>0</v>
      </c>
      <c r="E16" s="77">
        <f t="shared" si="0"/>
        <v>0</v>
      </c>
      <c r="F16" s="76">
        <f>分析係数表!C19</f>
        <v>0.27592808390211421</v>
      </c>
      <c r="G16" s="77">
        <f t="shared" si="1"/>
        <v>0</v>
      </c>
      <c r="H16" s="77">
        <v>3.503494547788287E-2</v>
      </c>
      <c r="I16" s="77">
        <f t="shared" si="2"/>
        <v>3.503494547788287E-2</v>
      </c>
      <c r="J16" s="76">
        <f>分析係数表!G19</f>
        <v>5.7631973809848587E-2</v>
      </c>
      <c r="K16" s="78">
        <f t="shared" si="3"/>
        <v>2.0191330602108187E-3</v>
      </c>
      <c r="L16" s="79"/>
      <c r="M16" s="80"/>
      <c r="N16" s="81">
        <f>分析係数表!H19</f>
        <v>-1.2488112277735618E-4</v>
      </c>
      <c r="O16" s="82">
        <f t="shared" si="4"/>
        <v>-1.4398043968377205E-3</v>
      </c>
      <c r="P16" s="76">
        <f>分析係数表!C19</f>
        <v>0.27592808390211421</v>
      </c>
      <c r="Q16" s="82">
        <f t="shared" si="5"/>
        <v>-3.9728246841327149E-4</v>
      </c>
      <c r="R16" s="83">
        <v>4.1739712829849934E-3</v>
      </c>
      <c r="S16" s="84">
        <f t="shared" si="6"/>
        <v>3.9208916760867865E-2</v>
      </c>
      <c r="T16" s="85">
        <f>分析係数表!F19</f>
        <v>0.23987177738371299</v>
      </c>
      <c r="U16" s="86">
        <f t="shared" si="7"/>
        <v>9.4051125527194294E-3</v>
      </c>
      <c r="V16" s="87">
        <f>分析係数表!D19</f>
        <v>7.502387123175556E-4</v>
      </c>
      <c r="W16" s="167">
        <f t="shared" si="8"/>
        <v>0</v>
      </c>
      <c r="X16" s="76">
        <f>分析係数表!E19</f>
        <v>8.1844223161915155E-4</v>
      </c>
      <c r="Y16" s="166">
        <f t="shared" si="9"/>
        <v>0</v>
      </c>
    </row>
    <row r="17" spans="1:25" x14ac:dyDescent="0.2">
      <c r="A17" s="6" t="s">
        <v>5</v>
      </c>
      <c r="B17" s="5" t="s">
        <v>33</v>
      </c>
      <c r="C17" s="90"/>
      <c r="D17" s="76">
        <f>投入係数表!G17</f>
        <v>1.5765765765765765E-3</v>
      </c>
      <c r="E17" s="77">
        <f t="shared" si="0"/>
        <v>0.15765765765765766</v>
      </c>
      <c r="F17" s="76">
        <f>分析係数表!C20</f>
        <v>2.5484643868438295E-2</v>
      </c>
      <c r="G17" s="77">
        <f t="shared" si="1"/>
        <v>4.0178492585375694E-3</v>
      </c>
      <c r="H17" s="77">
        <v>5.6060081507505145E-3</v>
      </c>
      <c r="I17" s="77">
        <f t="shared" si="2"/>
        <v>5.6060081507505145E-3</v>
      </c>
      <c r="J17" s="76">
        <f>分析係数表!G20</f>
        <v>9.947643979057591E-2</v>
      </c>
      <c r="K17" s="78">
        <f t="shared" si="3"/>
        <v>5.5766573227361137E-4</v>
      </c>
      <c r="L17" s="79"/>
      <c r="M17" s="80"/>
      <c r="N17" s="81">
        <f>分析係数表!H20</f>
        <v>5.9558689324585256E-4</v>
      </c>
      <c r="O17" s="82">
        <f t="shared" si="4"/>
        <v>6.8667594310722058E-3</v>
      </c>
      <c r="P17" s="76">
        <f>分析係数表!C20</f>
        <v>2.5484643868438295E-2</v>
      </c>
      <c r="Q17" s="82">
        <f t="shared" si="5"/>
        <v>1.7499691863111512E-4</v>
      </c>
      <c r="R17" s="83">
        <v>7.1476059632727732E-4</v>
      </c>
      <c r="S17" s="84">
        <f t="shared" si="6"/>
        <v>6.320768747077792E-3</v>
      </c>
      <c r="T17" s="85">
        <f>分析係数表!F20</f>
        <v>0.22338568935427575</v>
      </c>
      <c r="U17" s="86">
        <f t="shared" si="7"/>
        <v>1.4119692838149343E-3</v>
      </c>
      <c r="V17" s="87">
        <f>分析係数表!D20</f>
        <v>0.15532286212914484</v>
      </c>
      <c r="W17" s="167">
        <f t="shared" si="8"/>
        <v>0</v>
      </c>
      <c r="X17" s="76">
        <f>分析係数表!E20</f>
        <v>0.17102966841186737</v>
      </c>
      <c r="Y17" s="166">
        <f t="shared" si="9"/>
        <v>0</v>
      </c>
    </row>
    <row r="18" spans="1:25" x14ac:dyDescent="0.2">
      <c r="A18" s="6" t="s">
        <v>6</v>
      </c>
      <c r="B18" s="5" t="s">
        <v>34</v>
      </c>
      <c r="C18" s="90"/>
      <c r="D18" s="76">
        <f>投入係数表!G18</f>
        <v>1.5315315315315315E-2</v>
      </c>
      <c r="E18" s="77">
        <f t="shared" si="0"/>
        <v>1.5315315315315314</v>
      </c>
      <c r="F18" s="76">
        <f>分析係数表!C21</f>
        <v>0.22087867795243854</v>
      </c>
      <c r="G18" s="77">
        <f t="shared" si="1"/>
        <v>0.33828265992715811</v>
      </c>
      <c r="H18" s="77">
        <v>0.36638602451371882</v>
      </c>
      <c r="I18" s="77">
        <f t="shared" si="2"/>
        <v>0.36638602451371882</v>
      </c>
      <c r="J18" s="76">
        <f>分析係数表!G21</f>
        <v>0.28511270745603173</v>
      </c>
      <c r="K18" s="78">
        <f t="shared" si="3"/>
        <v>0.10446131142315838</v>
      </c>
      <c r="L18" s="79"/>
      <c r="M18" s="80"/>
      <c r="N18" s="81">
        <f>分析係数表!H21</f>
        <v>9.8944274200520651E-4</v>
      </c>
      <c r="O18" s="82">
        <f t="shared" si="4"/>
        <v>1.1407680990329631E-2</v>
      </c>
      <c r="P18" s="76">
        <f>分析係数表!C21</f>
        <v>0.22087867795243854</v>
      </c>
      <c r="Q18" s="82">
        <f t="shared" si="5"/>
        <v>2.5197134956471737E-3</v>
      </c>
      <c r="R18" s="83">
        <v>7.6525446667713003E-3</v>
      </c>
      <c r="S18" s="84">
        <f t="shared" si="6"/>
        <v>0.37403856918049011</v>
      </c>
      <c r="T18" s="85">
        <f>分析係数表!F21</f>
        <v>0.42531582858558337</v>
      </c>
      <c r="U18" s="86">
        <f t="shared" si="7"/>
        <v>0.15908452397396619</v>
      </c>
      <c r="V18" s="87">
        <f>分析係数表!D21</f>
        <v>6.1431756254644539E-2</v>
      </c>
      <c r="W18" s="167">
        <f t="shared" si="8"/>
        <v>0</v>
      </c>
      <c r="X18" s="76">
        <f>分析係数表!E21</f>
        <v>5.1523408471637354E-2</v>
      </c>
      <c r="Y18" s="166">
        <f t="shared" si="9"/>
        <v>0</v>
      </c>
    </row>
    <row r="19" spans="1:25" x14ac:dyDescent="0.2">
      <c r="A19" s="6" t="s">
        <v>7</v>
      </c>
      <c r="B19" s="5" t="s">
        <v>269</v>
      </c>
      <c r="C19" s="90"/>
      <c r="D19" s="76">
        <f>投入係数表!G19</f>
        <v>0</v>
      </c>
      <c r="E19" s="77">
        <f t="shared" si="0"/>
        <v>0</v>
      </c>
      <c r="F19" s="76">
        <f>分析係数表!C22</f>
        <v>2.2900763358778664E-2</v>
      </c>
      <c r="G19" s="77">
        <f t="shared" si="1"/>
        <v>0</v>
      </c>
      <c r="H19" s="77">
        <v>4.9853170251963077E-4</v>
      </c>
      <c r="I19" s="77">
        <f t="shared" si="2"/>
        <v>4.9853170251963077E-4</v>
      </c>
      <c r="J19" s="76">
        <f>分析係数表!G22</f>
        <v>0.19537275064267351</v>
      </c>
      <c r="K19" s="78">
        <f t="shared" si="3"/>
        <v>9.7399510003835313E-5</v>
      </c>
      <c r="L19" s="79"/>
      <c r="M19" s="80"/>
      <c r="N19" s="81">
        <f>分析係数表!H22</f>
        <v>4.8031201068213912E-5</v>
      </c>
      <c r="O19" s="82">
        <f t="shared" si="4"/>
        <v>5.5377092186066179E-4</v>
      </c>
      <c r="P19" s="76">
        <f>分析係数表!C22</f>
        <v>2.2900763358778664E-2</v>
      </c>
      <c r="Q19" s="82">
        <f t="shared" si="5"/>
        <v>1.2681776836503727E-5</v>
      </c>
      <c r="R19" s="83">
        <v>1.5967659096833658E-4</v>
      </c>
      <c r="S19" s="84">
        <f t="shared" si="6"/>
        <v>6.5820829348796741E-4</v>
      </c>
      <c r="T19" s="85">
        <f>分析係数表!F22</f>
        <v>0.41388174807197942</v>
      </c>
      <c r="U19" s="86">
        <f t="shared" si="7"/>
        <v>2.7242039910427442E-4</v>
      </c>
      <c r="V19" s="87">
        <f>分析係数表!D22</f>
        <v>2.313624678663239E-2</v>
      </c>
      <c r="W19" s="167">
        <f t="shared" si="8"/>
        <v>0</v>
      </c>
      <c r="X19" s="76">
        <f>分析係数表!E22</f>
        <v>1.713796058269066E-2</v>
      </c>
      <c r="Y19" s="166">
        <f t="shared" si="9"/>
        <v>0</v>
      </c>
    </row>
    <row r="20" spans="1:25" x14ac:dyDescent="0.2">
      <c r="A20" s="6" t="s">
        <v>8</v>
      </c>
      <c r="B20" s="5" t="s">
        <v>270</v>
      </c>
      <c r="C20" s="90"/>
      <c r="D20" s="76">
        <f>投入係数表!G20</f>
        <v>0</v>
      </c>
      <c r="E20" s="77">
        <f t="shared" si="0"/>
        <v>0</v>
      </c>
      <c r="F20" s="76">
        <f>分析係数表!C23</f>
        <v>0</v>
      </c>
      <c r="G20" s="77">
        <f t="shared" si="1"/>
        <v>0</v>
      </c>
      <c r="H20" s="77">
        <v>0</v>
      </c>
      <c r="I20" s="77">
        <f t="shared" si="2"/>
        <v>0</v>
      </c>
      <c r="J20" s="76">
        <f>分析係数表!G23</f>
        <v>0.21568627450980393</v>
      </c>
      <c r="K20" s="78">
        <f t="shared" si="3"/>
        <v>0</v>
      </c>
      <c r="L20" s="79"/>
      <c r="M20" s="80"/>
      <c r="N20" s="81">
        <f>分析係数表!H23</f>
        <v>2.8818720640928347E-5</v>
      </c>
      <c r="O20" s="82">
        <f t="shared" si="4"/>
        <v>3.3226255311639703E-4</v>
      </c>
      <c r="P20" s="76">
        <f>分析係数表!C23</f>
        <v>0</v>
      </c>
      <c r="Q20" s="82">
        <f t="shared" si="5"/>
        <v>0</v>
      </c>
      <c r="R20" s="83">
        <v>0</v>
      </c>
      <c r="S20" s="84">
        <f t="shared" si="6"/>
        <v>0</v>
      </c>
      <c r="T20" s="85">
        <f>分析係数表!F23</f>
        <v>0.44049247606019154</v>
      </c>
      <c r="U20" s="86">
        <f t="shared" si="7"/>
        <v>0</v>
      </c>
      <c r="V20" s="87">
        <f>分析係数表!D23</f>
        <v>5.6087551299589603E-2</v>
      </c>
      <c r="W20" s="167">
        <f t="shared" si="8"/>
        <v>0</v>
      </c>
      <c r="X20" s="76">
        <f>分析係数表!E23</f>
        <v>5.0615595075239397E-2</v>
      </c>
      <c r="Y20" s="166">
        <f t="shared" si="9"/>
        <v>0</v>
      </c>
    </row>
    <row r="21" spans="1:25" x14ac:dyDescent="0.2">
      <c r="A21" s="6" t="s">
        <v>9</v>
      </c>
      <c r="B21" s="5" t="s">
        <v>271</v>
      </c>
      <c r="C21" s="90"/>
      <c r="D21" s="76">
        <f>投入係数表!G21</f>
        <v>0</v>
      </c>
      <c r="E21" s="77">
        <f t="shared" si="0"/>
        <v>0</v>
      </c>
      <c r="F21" s="76">
        <f>分析係数表!C24</f>
        <v>0.12778993435448582</v>
      </c>
      <c r="G21" s="77">
        <f t="shared" si="1"/>
        <v>0</v>
      </c>
      <c r="H21" s="77">
        <v>3.0009366133936554E-3</v>
      </c>
      <c r="I21" s="77">
        <f t="shared" si="2"/>
        <v>3.0009366133936554E-3</v>
      </c>
      <c r="J21" s="76">
        <f>分析係数表!G24</f>
        <v>0.20582120582120583</v>
      </c>
      <c r="K21" s="78">
        <f t="shared" si="3"/>
        <v>6.1765639236168791E-4</v>
      </c>
      <c r="L21" s="79"/>
      <c r="M21" s="80"/>
      <c r="N21" s="81">
        <f>分析係数表!H24</f>
        <v>3.7464336833206854E-4</v>
      </c>
      <c r="O21" s="82">
        <f t="shared" si="4"/>
        <v>4.3194131905131619E-3</v>
      </c>
      <c r="P21" s="76">
        <f>分析係数表!C24</f>
        <v>0.12778993435448582</v>
      </c>
      <c r="Q21" s="82">
        <f t="shared" si="5"/>
        <v>5.519775280655771E-4</v>
      </c>
      <c r="R21" s="83">
        <v>3.1569173355202747E-3</v>
      </c>
      <c r="S21" s="84">
        <f t="shared" si="6"/>
        <v>6.1578539489139297E-3</v>
      </c>
      <c r="T21" s="85">
        <f>分析係数表!F24</f>
        <v>0.38877338877338879</v>
      </c>
      <c r="U21" s="86">
        <f t="shared" si="7"/>
        <v>2.3940097472908628E-3</v>
      </c>
      <c r="V21" s="87">
        <f>分析係数表!D24</f>
        <v>2.0790020790020791E-3</v>
      </c>
      <c r="W21" s="167">
        <f t="shared" si="8"/>
        <v>0</v>
      </c>
      <c r="X21" s="76">
        <f>分析係数表!E24</f>
        <v>0</v>
      </c>
      <c r="Y21" s="166">
        <f t="shared" si="9"/>
        <v>0</v>
      </c>
    </row>
    <row r="22" spans="1:25" x14ac:dyDescent="0.2">
      <c r="A22" s="6" t="s">
        <v>10</v>
      </c>
      <c r="B22" s="5" t="s">
        <v>272</v>
      </c>
      <c r="C22" s="90"/>
      <c r="D22" s="76">
        <f>投入係数表!G22</f>
        <v>0</v>
      </c>
      <c r="E22" s="77">
        <f t="shared" si="0"/>
        <v>0</v>
      </c>
      <c r="F22" s="76">
        <f>分析係数表!C25</f>
        <v>1.1170547514159801E-2</v>
      </c>
      <c r="G22" s="77">
        <f t="shared" si="1"/>
        <v>0</v>
      </c>
      <c r="H22" s="77">
        <v>5.3020553379351802E-4</v>
      </c>
      <c r="I22" s="77">
        <f t="shared" si="2"/>
        <v>5.3020553379351802E-4</v>
      </c>
      <c r="J22" s="76">
        <f>分析係数表!G25</f>
        <v>0.19560185185185186</v>
      </c>
      <c r="K22" s="78">
        <f t="shared" si="3"/>
        <v>1.0370918427211175E-4</v>
      </c>
      <c r="L22" s="79"/>
      <c r="M22" s="80"/>
      <c r="N22" s="81">
        <f>分析係数表!H25</f>
        <v>5.4755569217763858E-4</v>
      </c>
      <c r="O22" s="82">
        <f t="shared" si="4"/>
        <v>6.3129885092115439E-3</v>
      </c>
      <c r="P22" s="76">
        <f>分析係数表!C25</f>
        <v>1.1170547514159801E-2</v>
      </c>
      <c r="Q22" s="82">
        <f t="shared" si="5"/>
        <v>7.0519538098492393E-5</v>
      </c>
      <c r="R22" s="83">
        <v>7.2778085723238482E-4</v>
      </c>
      <c r="S22" s="84">
        <f t="shared" si="6"/>
        <v>1.2579863910259028E-3</v>
      </c>
      <c r="T22" s="85">
        <f>分析係数表!F25</f>
        <v>0.34722222222222221</v>
      </c>
      <c r="U22" s="86">
        <f t="shared" si="7"/>
        <v>4.3680083021732739E-4</v>
      </c>
      <c r="V22" s="87">
        <f>分析係数表!D25</f>
        <v>0.24652777777777779</v>
      </c>
      <c r="W22" s="167">
        <f t="shared" si="8"/>
        <v>0</v>
      </c>
      <c r="X22" s="76">
        <f>分析係数表!E25</f>
        <v>0.22337962962962962</v>
      </c>
      <c r="Y22" s="166">
        <f t="shared" si="9"/>
        <v>0</v>
      </c>
    </row>
    <row r="23" spans="1:25" x14ac:dyDescent="0.2">
      <c r="A23" s="6" t="s">
        <v>11</v>
      </c>
      <c r="B23" s="5" t="s">
        <v>35</v>
      </c>
      <c r="C23" s="90"/>
      <c r="D23" s="76">
        <f>投入係数表!G23</f>
        <v>0</v>
      </c>
      <c r="E23" s="77">
        <f t="shared" si="0"/>
        <v>0</v>
      </c>
      <c r="F23" s="76">
        <f>分析係数表!C26</f>
        <v>0.68426150121065377</v>
      </c>
      <c r="G23" s="77">
        <f t="shared" si="1"/>
        <v>0</v>
      </c>
      <c r="H23" s="77">
        <v>1.7477822401407717E-2</v>
      </c>
      <c r="I23" s="77">
        <f t="shared" si="2"/>
        <v>1.7477822401407717E-2</v>
      </c>
      <c r="J23" s="76">
        <f>分析係数表!G26</f>
        <v>0.19646752810874307</v>
      </c>
      <c r="K23" s="78">
        <f t="shared" si="3"/>
        <v>3.43382456392819E-3</v>
      </c>
      <c r="L23" s="79"/>
      <c r="M23" s="80"/>
      <c r="N23" s="81">
        <f>分析係数表!H26</f>
        <v>1.1546700736798624E-2</v>
      </c>
      <c r="O23" s="82">
        <f t="shared" si="4"/>
        <v>0.13312652961530308</v>
      </c>
      <c r="P23" s="76">
        <f>分析係数表!C26</f>
        <v>0.68426150121065377</v>
      </c>
      <c r="Q23" s="82">
        <f t="shared" si="5"/>
        <v>9.1093359005531838E-2</v>
      </c>
      <c r="R23" s="83">
        <v>0.10442699309472268</v>
      </c>
      <c r="S23" s="84">
        <f t="shared" si="6"/>
        <v>0.1219048154961304</v>
      </c>
      <c r="T23" s="85">
        <f>分析係数表!F26</f>
        <v>0.33441013592884711</v>
      </c>
      <c r="U23" s="86">
        <f t="shared" si="7"/>
        <v>4.0766205920441993E-2</v>
      </c>
      <c r="V23" s="87">
        <f>分析係数表!D26</f>
        <v>3.0416177210941434E-2</v>
      </c>
      <c r="W23" s="167">
        <f t="shared" si="8"/>
        <v>0</v>
      </c>
      <c r="X23" s="76">
        <f>分析係数表!E26</f>
        <v>3.3227051518711193E-2</v>
      </c>
      <c r="Y23" s="166">
        <f t="shared" si="9"/>
        <v>0</v>
      </c>
    </row>
    <row r="24" spans="1:25" x14ac:dyDescent="0.2">
      <c r="A24" s="6" t="s">
        <v>12</v>
      </c>
      <c r="B24" s="5" t="s">
        <v>366</v>
      </c>
      <c r="C24" s="90"/>
      <c r="D24" s="76">
        <f>投入係数表!G24</f>
        <v>0</v>
      </c>
      <c r="E24" s="77">
        <f t="shared" si="0"/>
        <v>0</v>
      </c>
      <c r="F24" s="76">
        <f>分析係数表!C27</f>
        <v>0.55841188231933736</v>
      </c>
      <c r="G24" s="77">
        <f t="shared" si="1"/>
        <v>0</v>
      </c>
      <c r="H24" s="77">
        <v>1.5428835214562923E-3</v>
      </c>
      <c r="I24" s="77">
        <f t="shared" si="2"/>
        <v>1.5428835214562923E-3</v>
      </c>
      <c r="J24" s="76">
        <f>分析係数表!G27</f>
        <v>0.17085913312693499</v>
      </c>
      <c r="K24" s="78">
        <f t="shared" si="3"/>
        <v>2.6361574099185493E-4</v>
      </c>
      <c r="L24" s="79"/>
      <c r="M24" s="80"/>
      <c r="N24" s="81">
        <f>分析係数表!H27</f>
        <v>1.1844494183421551E-2</v>
      </c>
      <c r="O24" s="82">
        <f t="shared" si="4"/>
        <v>0.1365599093308392</v>
      </c>
      <c r="P24" s="76">
        <f>分析係数表!C27</f>
        <v>0.55841188231933736</v>
      </c>
      <c r="Q24" s="82">
        <f t="shared" si="5"/>
        <v>7.6256676018791963E-2</v>
      </c>
      <c r="R24" s="83">
        <v>7.8065186070262318E-2</v>
      </c>
      <c r="S24" s="84">
        <f t="shared" si="6"/>
        <v>7.9608069591718608E-2</v>
      </c>
      <c r="T24" s="85">
        <f>分析係数表!F27</f>
        <v>0.32159442724458204</v>
      </c>
      <c r="U24" s="86">
        <f t="shared" si="7"/>
        <v>2.5601511544395574E-2</v>
      </c>
      <c r="V24" s="87">
        <f>分析係数表!D27</f>
        <v>0</v>
      </c>
      <c r="W24" s="167">
        <f t="shared" si="8"/>
        <v>0</v>
      </c>
      <c r="X24" s="76">
        <f>分析係数表!E27</f>
        <v>0</v>
      </c>
      <c r="Y24" s="166">
        <f t="shared" si="9"/>
        <v>0</v>
      </c>
    </row>
    <row r="25" spans="1:25" x14ac:dyDescent="0.2">
      <c r="A25" s="6" t="s">
        <v>13</v>
      </c>
      <c r="B25" s="5" t="s">
        <v>192</v>
      </c>
      <c r="C25" s="90"/>
      <c r="D25" s="76">
        <f>投入係数表!G25</f>
        <v>0</v>
      </c>
      <c r="E25" s="77">
        <f t="shared" si="0"/>
        <v>0</v>
      </c>
      <c r="F25" s="76">
        <f>分析係数表!C28</f>
        <v>4.6678935921030562E-2</v>
      </c>
      <c r="G25" s="77">
        <f t="shared" si="1"/>
        <v>0</v>
      </c>
      <c r="H25" s="77">
        <v>9.1117033112401592E-3</v>
      </c>
      <c r="I25" s="77">
        <f t="shared" si="2"/>
        <v>9.1117033112401592E-3</v>
      </c>
      <c r="J25" s="76">
        <f>分析係数表!G28</f>
        <v>0.12480417754569191</v>
      </c>
      <c r="K25" s="78">
        <f t="shared" si="3"/>
        <v>1.1371786377996857E-3</v>
      </c>
      <c r="L25" s="79"/>
      <c r="M25" s="80"/>
      <c r="N25" s="81">
        <f>分析係数表!H28</f>
        <v>2.1854196486037331E-2</v>
      </c>
      <c r="O25" s="82">
        <f t="shared" si="4"/>
        <v>0.2519657694466011</v>
      </c>
      <c r="P25" s="76">
        <f>分析係数表!C28</f>
        <v>4.6678935921030562E-2</v>
      </c>
      <c r="Q25" s="82">
        <f t="shared" si="5"/>
        <v>1.1761494006291054E-2</v>
      </c>
      <c r="R25" s="83">
        <v>1.2670295607345252E-2</v>
      </c>
      <c r="S25" s="84">
        <f t="shared" si="6"/>
        <v>2.1781998918585413E-2</v>
      </c>
      <c r="T25" s="85">
        <f>分析係数表!F28</f>
        <v>0.21409921671018275</v>
      </c>
      <c r="U25" s="86">
        <f t="shared" si="7"/>
        <v>4.6635089068511847E-3</v>
      </c>
      <c r="V25" s="87">
        <f>分析係数表!D28</f>
        <v>3.7075718015665796E-2</v>
      </c>
      <c r="W25" s="167">
        <f t="shared" si="8"/>
        <v>0</v>
      </c>
      <c r="X25" s="76">
        <f>分析係数表!E28</f>
        <v>3.3420365535248041E-2</v>
      </c>
      <c r="Y25" s="166">
        <f t="shared" si="9"/>
        <v>0</v>
      </c>
    </row>
    <row r="26" spans="1:25" x14ac:dyDescent="0.2">
      <c r="A26" s="6" t="s">
        <v>14</v>
      </c>
      <c r="B26" s="5" t="s">
        <v>50</v>
      </c>
      <c r="C26" s="90"/>
      <c r="D26" s="76">
        <f>投入係数表!G26</f>
        <v>8.3333333333333332E-3</v>
      </c>
      <c r="E26" s="77">
        <f t="shared" si="0"/>
        <v>0.83333333333333337</v>
      </c>
      <c r="F26" s="76">
        <f>分析係数表!C29</f>
        <v>0.714898177920686</v>
      </c>
      <c r="G26" s="77">
        <f t="shared" si="1"/>
        <v>0.5957484816005717</v>
      </c>
      <c r="H26" s="77">
        <v>0.75929168908261124</v>
      </c>
      <c r="I26" s="77">
        <f t="shared" si="2"/>
        <v>0.75929168908261124</v>
      </c>
      <c r="J26" s="76">
        <f>分析係数表!G29</f>
        <v>0.2589450092051549</v>
      </c>
      <c r="K26" s="78">
        <f t="shared" si="3"/>
        <v>0.19661479341889437</v>
      </c>
      <c r="L26" s="79"/>
      <c r="M26" s="80"/>
      <c r="N26" s="81">
        <f>分析係数表!H29</f>
        <v>1.0662926637143489E-2</v>
      </c>
      <c r="O26" s="82">
        <f t="shared" si="4"/>
        <v>0.1229371446530669</v>
      </c>
      <c r="P26" s="76">
        <f>分析係数表!C29</f>
        <v>0.714898177920686</v>
      </c>
      <c r="Q26" s="82">
        <f t="shared" si="5"/>
        <v>8.7887540711249337E-2</v>
      </c>
      <c r="R26" s="83">
        <v>0.14832019783458344</v>
      </c>
      <c r="S26" s="84">
        <f t="shared" si="6"/>
        <v>0.90761188691719474</v>
      </c>
      <c r="T26" s="85">
        <f>分析係数表!F29</f>
        <v>0.37284879532538223</v>
      </c>
      <c r="U26" s="86">
        <f t="shared" si="7"/>
        <v>0.33840199866007309</v>
      </c>
      <c r="V26" s="87">
        <f>分析係数表!D29</f>
        <v>6.5236532458176578E-3</v>
      </c>
      <c r="W26" s="167">
        <f t="shared" si="8"/>
        <v>0</v>
      </c>
      <c r="X26" s="76">
        <f>分析係数表!E29</f>
        <v>4.8026895061234294E-3</v>
      </c>
      <c r="Y26" s="166">
        <f t="shared" si="9"/>
        <v>0</v>
      </c>
    </row>
    <row r="27" spans="1:25" x14ac:dyDescent="0.2">
      <c r="A27" s="6" t="s">
        <v>15</v>
      </c>
      <c r="B27" s="5" t="s">
        <v>36</v>
      </c>
      <c r="C27" s="90"/>
      <c r="D27" s="76">
        <f>投入係数表!G27</f>
        <v>6.7567567567567571E-4</v>
      </c>
      <c r="E27" s="77">
        <f t="shared" si="0"/>
        <v>6.7567567567567571E-2</v>
      </c>
      <c r="F27" s="76">
        <f>分析係数表!C30</f>
        <v>1</v>
      </c>
      <c r="G27" s="77">
        <f t="shared" si="1"/>
        <v>6.7567567567567571E-2</v>
      </c>
      <c r="H27" s="77">
        <v>0.17714338564718005</v>
      </c>
      <c r="I27" s="77">
        <f t="shared" si="2"/>
        <v>0.17714338564718005</v>
      </c>
      <c r="J27" s="76">
        <f>分析係数表!G30</f>
        <v>0.34457852549986789</v>
      </c>
      <c r="K27" s="78">
        <f t="shared" si="3"/>
        <v>6.1039806628359762E-2</v>
      </c>
      <c r="L27" s="79"/>
      <c r="M27" s="80"/>
      <c r="N27" s="81">
        <f>分析係数表!H30</f>
        <v>0</v>
      </c>
      <c r="O27" s="82">
        <f t="shared" si="4"/>
        <v>0</v>
      </c>
      <c r="P27" s="76">
        <f>分析係数表!C30</f>
        <v>1</v>
      </c>
      <c r="Q27" s="82">
        <f t="shared" si="5"/>
        <v>0</v>
      </c>
      <c r="R27" s="83">
        <v>2.4214168365113885E-2</v>
      </c>
      <c r="S27" s="84">
        <f t="shared" si="6"/>
        <v>0.20135755401229394</v>
      </c>
      <c r="T27" s="85">
        <f>分析係数表!F30</f>
        <v>0.44032414339822074</v>
      </c>
      <c r="U27" s="86">
        <f t="shared" si="7"/>
        <v>8.8662592487224287E-2</v>
      </c>
      <c r="V27" s="87">
        <f>分析係数表!D30</f>
        <v>0.11177662291905223</v>
      </c>
      <c r="W27" s="167">
        <f t="shared" si="8"/>
        <v>0</v>
      </c>
      <c r="X27" s="76">
        <f>分析係数表!E30</f>
        <v>7.5662820399894304E-2</v>
      </c>
      <c r="Y27" s="166">
        <f t="shared" si="9"/>
        <v>0</v>
      </c>
    </row>
    <row r="28" spans="1:25" x14ac:dyDescent="0.2">
      <c r="A28" s="6" t="s">
        <v>16</v>
      </c>
      <c r="B28" s="5" t="s">
        <v>193</v>
      </c>
      <c r="C28" s="90"/>
      <c r="D28" s="76">
        <f>投入係数表!G28</f>
        <v>1.3288288288288288E-2</v>
      </c>
      <c r="E28" s="77">
        <f t="shared" si="0"/>
        <v>1.3288288288288288</v>
      </c>
      <c r="F28" s="76">
        <f>分析係数表!C31</f>
        <v>0.96265092809515229</v>
      </c>
      <c r="G28" s="77">
        <f t="shared" si="1"/>
        <v>1.2791983053516662</v>
      </c>
      <c r="H28" s="77">
        <v>1.8055424427680795</v>
      </c>
      <c r="I28" s="77">
        <f t="shared" si="2"/>
        <v>1.8055424427680795</v>
      </c>
      <c r="J28" s="76">
        <f>分析係数表!G31</f>
        <v>7.0888135593220339E-2</v>
      </c>
      <c r="K28" s="78">
        <f t="shared" si="3"/>
        <v>0.12799153750225789</v>
      </c>
      <c r="L28" s="79"/>
      <c r="M28" s="80"/>
      <c r="N28" s="81">
        <f>分析係数表!H31</f>
        <v>2.4361425181798096E-2</v>
      </c>
      <c r="O28" s="82">
        <f t="shared" si="4"/>
        <v>0.28087261156772764</v>
      </c>
      <c r="P28" s="76">
        <f>分析係数表!C31</f>
        <v>0.96265092809515229</v>
      </c>
      <c r="Q28" s="82">
        <f t="shared" si="5"/>
        <v>0.27038228020218219</v>
      </c>
      <c r="R28" s="83">
        <v>0.38459068447274908</v>
      </c>
      <c r="S28" s="84">
        <f t="shared" si="6"/>
        <v>2.1901331272408284</v>
      </c>
      <c r="T28" s="85">
        <f>分析係数表!F31</f>
        <v>0.34461468926553673</v>
      </c>
      <c r="U28" s="86">
        <f t="shared" si="7"/>
        <v>0.75475204709425636</v>
      </c>
      <c r="V28" s="87">
        <f>分析係数表!D31</f>
        <v>2.2598870056497176E-3</v>
      </c>
      <c r="W28" s="167">
        <f t="shared" si="8"/>
        <v>0</v>
      </c>
      <c r="X28" s="76">
        <f>分析係数表!E31</f>
        <v>1.9706214689265535E-3</v>
      </c>
      <c r="Y28" s="166">
        <f t="shared" si="9"/>
        <v>0</v>
      </c>
    </row>
    <row r="29" spans="1:25" x14ac:dyDescent="0.2">
      <c r="A29" s="6" t="s">
        <v>17</v>
      </c>
      <c r="B29" s="5" t="s">
        <v>273</v>
      </c>
      <c r="C29" s="90"/>
      <c r="D29" s="76">
        <f>投入係数表!G29</f>
        <v>2.0270270270270271E-3</v>
      </c>
      <c r="E29" s="77">
        <f t="shared" si="0"/>
        <v>0.20270270270270271</v>
      </c>
      <c r="F29" s="76">
        <f>分析係数表!C32</f>
        <v>0.97339246119733924</v>
      </c>
      <c r="G29" s="77">
        <f t="shared" si="1"/>
        <v>0.19730928267513634</v>
      </c>
      <c r="H29" s="77">
        <v>0.24465211053439101</v>
      </c>
      <c r="I29" s="77">
        <f t="shared" si="2"/>
        <v>0.24465211053439101</v>
      </c>
      <c r="J29" s="76">
        <f>分析係数表!G32</f>
        <v>0.14027149321266968</v>
      </c>
      <c r="K29" s="78">
        <f t="shared" si="3"/>
        <v>3.431771686229014E-2</v>
      </c>
      <c r="L29" s="79"/>
      <c r="M29" s="80"/>
      <c r="N29" s="81">
        <f>分析係数表!H32</f>
        <v>6.9260991940364464E-3</v>
      </c>
      <c r="O29" s="82">
        <f t="shared" si="4"/>
        <v>7.9853766932307432E-2</v>
      </c>
      <c r="P29" s="76">
        <f>分析係数表!C32</f>
        <v>0.97339246119733924</v>
      </c>
      <c r="Q29" s="82">
        <f t="shared" si="5"/>
        <v>7.7729054730117431E-2</v>
      </c>
      <c r="R29" s="83">
        <v>0.104495750265301</v>
      </c>
      <c r="S29" s="84">
        <f t="shared" si="6"/>
        <v>0.34914786079969201</v>
      </c>
      <c r="T29" s="85">
        <f>分析係数表!F32</f>
        <v>0.48190045248868779</v>
      </c>
      <c r="U29" s="86">
        <f t="shared" si="7"/>
        <v>0.16825451210482895</v>
      </c>
      <c r="V29" s="87">
        <f>分析係数表!D32</f>
        <v>3.0542986425339366E-2</v>
      </c>
      <c r="W29" s="167">
        <f t="shared" si="8"/>
        <v>0</v>
      </c>
      <c r="X29" s="76">
        <f>分析係数表!E32</f>
        <v>4.6380090497737558E-2</v>
      </c>
      <c r="Y29" s="166">
        <f t="shared" si="9"/>
        <v>0</v>
      </c>
    </row>
    <row r="30" spans="1:25" x14ac:dyDescent="0.2">
      <c r="A30" s="6" t="s">
        <v>18</v>
      </c>
      <c r="B30" s="5" t="s">
        <v>274</v>
      </c>
      <c r="C30" s="90"/>
      <c r="D30" s="76">
        <f>投入係数表!G30</f>
        <v>9.0090090090090091E-4</v>
      </c>
      <c r="E30" s="77">
        <f t="shared" si="0"/>
        <v>9.0090090090090086E-2</v>
      </c>
      <c r="F30" s="76">
        <f>分析係数表!C33</f>
        <v>0.73613503272476755</v>
      </c>
      <c r="G30" s="77">
        <f t="shared" si="1"/>
        <v>6.6318471416645722E-2</v>
      </c>
      <c r="H30" s="77">
        <v>0.10710881862769424</v>
      </c>
      <c r="I30" s="77">
        <f t="shared" si="2"/>
        <v>0.10710881862769424</v>
      </c>
      <c r="J30" s="76">
        <f>分析係数表!G33</f>
        <v>0.507239607659972</v>
      </c>
      <c r="K30" s="78">
        <f t="shared" si="3"/>
        <v>5.4329835137634723E-2</v>
      </c>
      <c r="L30" s="79"/>
      <c r="M30" s="80"/>
      <c r="N30" s="81">
        <f>分析係数表!H33</f>
        <v>1.0278677028597778E-3</v>
      </c>
      <c r="O30" s="82">
        <f t="shared" si="4"/>
        <v>1.1850697727818162E-2</v>
      </c>
      <c r="P30" s="76">
        <f>分析係数表!C33</f>
        <v>0.73613503272476755</v>
      </c>
      <c r="Q30" s="82">
        <f t="shared" si="5"/>
        <v>8.7237137596787515E-3</v>
      </c>
      <c r="R30" s="83">
        <v>4.2031824494374287E-2</v>
      </c>
      <c r="S30" s="84">
        <f t="shared" si="6"/>
        <v>0.14914064312206854</v>
      </c>
      <c r="T30" s="85">
        <f>分析係数表!F33</f>
        <v>0.64409154600653895</v>
      </c>
      <c r="U30" s="86">
        <f t="shared" si="7"/>
        <v>9.6060227400902615E-2</v>
      </c>
      <c r="V30" s="87">
        <f>分析係数表!D33</f>
        <v>0.11583372255955161</v>
      </c>
      <c r="W30" s="167">
        <f t="shared" si="8"/>
        <v>0</v>
      </c>
      <c r="X30" s="76">
        <f>分析係数表!E33</f>
        <v>0.11116300794021486</v>
      </c>
      <c r="Y30" s="166">
        <f t="shared" si="9"/>
        <v>0</v>
      </c>
    </row>
    <row r="31" spans="1:25" x14ac:dyDescent="0.2">
      <c r="A31" s="6" t="s">
        <v>19</v>
      </c>
      <c r="B31" s="5" t="s">
        <v>275</v>
      </c>
      <c r="C31" s="90"/>
      <c r="D31" s="76">
        <f>投入係数表!G31</f>
        <v>7.2522522522522517E-2</v>
      </c>
      <c r="E31" s="77">
        <f t="shared" si="0"/>
        <v>7.2522522522522515</v>
      </c>
      <c r="F31" s="76">
        <f>分析係数表!C34</f>
        <v>0.16452089215864052</v>
      </c>
      <c r="G31" s="77">
        <f t="shared" si="1"/>
        <v>1.1931470107000506</v>
      </c>
      <c r="H31" s="77">
        <v>1.5079433401561566</v>
      </c>
      <c r="I31" s="77">
        <f t="shared" si="2"/>
        <v>1.5079433401561566</v>
      </c>
      <c r="J31" s="76">
        <f>分析係数表!G34</f>
        <v>0.42495687176538238</v>
      </c>
      <c r="K31" s="78">
        <f t="shared" si="3"/>
        <v>0.64081088463220226</v>
      </c>
      <c r="L31" s="79"/>
      <c r="M31" s="80"/>
      <c r="N31" s="81">
        <f>分析係数表!H34</f>
        <v>0.1722879182316833</v>
      </c>
      <c r="O31" s="82">
        <f t="shared" si="4"/>
        <v>1.9863762967141936</v>
      </c>
      <c r="P31" s="76">
        <f>分析係数表!C34</f>
        <v>0.16452089215864052</v>
      </c>
      <c r="Q31" s="82">
        <f t="shared" si="5"/>
        <v>0.32680040049819559</v>
      </c>
      <c r="R31" s="83">
        <v>0.36737764131312273</v>
      </c>
      <c r="S31" s="84">
        <f t="shared" si="6"/>
        <v>1.8753209814692793</v>
      </c>
      <c r="T31" s="85">
        <f>分析係数表!F34</f>
        <v>0.6985815602836879</v>
      </c>
      <c r="U31" s="86">
        <f t="shared" si="7"/>
        <v>1.3100646572675461</v>
      </c>
      <c r="V31" s="87">
        <f>分析係数表!D34</f>
        <v>0.35882691201840139</v>
      </c>
      <c r="W31" s="167">
        <f t="shared" si="8"/>
        <v>1</v>
      </c>
      <c r="X31" s="76">
        <f>分析係数表!E34</f>
        <v>0.25177304964539005</v>
      </c>
      <c r="Y31" s="166">
        <f t="shared" si="9"/>
        <v>0</v>
      </c>
    </row>
    <row r="32" spans="1:25" x14ac:dyDescent="0.2">
      <c r="A32" s="6" t="s">
        <v>20</v>
      </c>
      <c r="B32" s="5" t="s">
        <v>37</v>
      </c>
      <c r="C32" s="90"/>
      <c r="D32" s="76">
        <f>投入係数表!G32</f>
        <v>5.8558558558558559E-3</v>
      </c>
      <c r="E32" s="77">
        <f t="shared" si="0"/>
        <v>0.5855855855855856</v>
      </c>
      <c r="F32" s="76">
        <f>分析係数表!C35</f>
        <v>0.4086737714624038</v>
      </c>
      <c r="G32" s="77">
        <f t="shared" si="1"/>
        <v>0.23931346977528151</v>
      </c>
      <c r="H32" s="77">
        <v>0.35330755222029581</v>
      </c>
      <c r="I32" s="77">
        <f t="shared" si="2"/>
        <v>0.35330755222029581</v>
      </c>
      <c r="J32" s="76">
        <f>分析係数表!G35</f>
        <v>0.3140916808149406</v>
      </c>
      <c r="K32" s="78">
        <f t="shared" si="3"/>
        <v>0.1109709629214851</v>
      </c>
      <c r="L32" s="79"/>
      <c r="M32" s="80"/>
      <c r="N32" s="81">
        <f>分析係数表!H35</f>
        <v>6.449629679439764E-2</v>
      </c>
      <c r="O32" s="82">
        <f t="shared" si="4"/>
        <v>0.74360359387449659</v>
      </c>
      <c r="P32" s="76">
        <f>分析係数表!C35</f>
        <v>0.4086737714624038</v>
      </c>
      <c r="Q32" s="82">
        <f t="shared" si="5"/>
        <v>0.30389128518168818</v>
      </c>
      <c r="R32" s="83">
        <v>0.34402346964416897</v>
      </c>
      <c r="S32" s="84">
        <f t="shared" si="6"/>
        <v>0.69733102186446483</v>
      </c>
      <c r="T32" s="85">
        <f>分析係数表!F35</f>
        <v>0.64261460101867574</v>
      </c>
      <c r="U32" s="86">
        <f t="shared" si="7"/>
        <v>0.44811509639337849</v>
      </c>
      <c r="V32" s="87">
        <f>分析係数表!D35</f>
        <v>5.9932088285229203E-2</v>
      </c>
      <c r="W32" s="167">
        <f t="shared" si="8"/>
        <v>0</v>
      </c>
      <c r="X32" s="76">
        <f>分析係数表!E35</f>
        <v>5.2631578947368418E-2</v>
      </c>
      <c r="Y32" s="166">
        <f t="shared" si="9"/>
        <v>0</v>
      </c>
    </row>
    <row r="33" spans="1:25" x14ac:dyDescent="0.2">
      <c r="A33" s="6" t="s">
        <v>21</v>
      </c>
      <c r="B33" s="5" t="s">
        <v>38</v>
      </c>
      <c r="C33" s="90"/>
      <c r="D33" s="76">
        <f>投入係数表!G33</f>
        <v>1.3513513513513514E-3</v>
      </c>
      <c r="E33" s="77">
        <f t="shared" si="0"/>
        <v>0.13513513513513514</v>
      </c>
      <c r="F33" s="76">
        <f>分析係数表!C36</f>
        <v>0.74689610106730564</v>
      </c>
      <c r="G33" s="77">
        <f t="shared" si="1"/>
        <v>0.10093190554963591</v>
      </c>
      <c r="H33" s="77">
        <v>0.2059773277368139</v>
      </c>
      <c r="I33" s="77">
        <f t="shared" si="2"/>
        <v>0.2059773277368139</v>
      </c>
      <c r="J33" s="76">
        <f>分析係数表!G36</f>
        <v>1.5876708345449259E-2</v>
      </c>
      <c r="K33" s="78">
        <f t="shared" si="3"/>
        <v>3.2702419582524107E-3</v>
      </c>
      <c r="L33" s="79"/>
      <c r="M33" s="80"/>
      <c r="N33" s="81">
        <f>分析係数表!H36</f>
        <v>4.3132018559256094E-2</v>
      </c>
      <c r="O33" s="82">
        <f t="shared" si="4"/>
        <v>0.49728628783087425</v>
      </c>
      <c r="P33" s="76">
        <f>分析係数表!C36</f>
        <v>0.74689610106730564</v>
      </c>
      <c r="Q33" s="82">
        <f t="shared" si="5"/>
        <v>0.37142118949511388</v>
      </c>
      <c r="R33" s="83">
        <v>0.42821028494120861</v>
      </c>
      <c r="S33" s="84">
        <f t="shared" si="6"/>
        <v>0.63418761267802248</v>
      </c>
      <c r="T33" s="85">
        <f>分析係数表!F36</f>
        <v>0.88601337598138996</v>
      </c>
      <c r="U33" s="86">
        <f t="shared" si="7"/>
        <v>0.56189870771443284</v>
      </c>
      <c r="V33" s="87">
        <f>分析係数表!D36</f>
        <v>1.0468159348647864E-2</v>
      </c>
      <c r="W33" s="167">
        <f t="shared" si="8"/>
        <v>0</v>
      </c>
      <c r="X33" s="76">
        <f>分析係数表!E36</f>
        <v>4.1291072986333237E-3</v>
      </c>
      <c r="Y33" s="166">
        <f t="shared" si="9"/>
        <v>0</v>
      </c>
    </row>
    <row r="34" spans="1:25" x14ac:dyDescent="0.2">
      <c r="A34" s="6" t="s">
        <v>22</v>
      </c>
      <c r="B34" s="5" t="s">
        <v>378</v>
      </c>
      <c r="C34" s="90"/>
      <c r="D34" s="76">
        <f>投入係数表!G34</f>
        <v>2.5675675675675677E-2</v>
      </c>
      <c r="E34" s="77">
        <f t="shared" si="0"/>
        <v>2.5675675675675675</v>
      </c>
      <c r="F34" s="76">
        <f>分析係数表!C37</f>
        <v>0.19184325518019074</v>
      </c>
      <c r="G34" s="77">
        <f t="shared" si="1"/>
        <v>0.4925705200572465</v>
      </c>
      <c r="H34" s="77">
        <v>0.68934573701813584</v>
      </c>
      <c r="I34" s="77">
        <f t="shared" si="2"/>
        <v>0.68934573701813584</v>
      </c>
      <c r="J34" s="76">
        <f>分析係数表!G37</f>
        <v>0.41984423991099423</v>
      </c>
      <c r="K34" s="78">
        <f t="shared" si="3"/>
        <v>0.28941783699426338</v>
      </c>
      <c r="L34" s="79"/>
      <c r="M34" s="80"/>
      <c r="N34" s="81">
        <f>分析係数表!H37</f>
        <v>5.2046609477516596E-2</v>
      </c>
      <c r="O34" s="82">
        <f t="shared" si="4"/>
        <v>0.60006617092821302</v>
      </c>
      <c r="P34" s="76">
        <f>分析係数表!C37</f>
        <v>0.19184325518019074</v>
      </c>
      <c r="Q34" s="82">
        <f t="shared" si="5"/>
        <v>0.11511864755438113</v>
      </c>
      <c r="R34" s="83">
        <v>0.15392627936940945</v>
      </c>
      <c r="S34" s="84">
        <f t="shared" si="6"/>
        <v>0.84327201638754534</v>
      </c>
      <c r="T34" s="85">
        <f>分析係数表!F37</f>
        <v>0.69485182562961467</v>
      </c>
      <c r="U34" s="86">
        <f t="shared" si="7"/>
        <v>0.58594910008925227</v>
      </c>
      <c r="V34" s="87">
        <f>分析係数表!D37</f>
        <v>8.7589764337008186E-2</v>
      </c>
      <c r="W34" s="167">
        <f t="shared" si="8"/>
        <v>0</v>
      </c>
      <c r="X34" s="76">
        <f>分析係数表!E37</f>
        <v>8.1420046525740877E-2</v>
      </c>
      <c r="Y34" s="166">
        <f t="shared" si="9"/>
        <v>0</v>
      </c>
    </row>
    <row r="35" spans="1:25" x14ac:dyDescent="0.2">
      <c r="A35" s="6" t="s">
        <v>23</v>
      </c>
      <c r="B35" s="5" t="s">
        <v>194</v>
      </c>
      <c r="C35" s="90"/>
      <c r="D35" s="76">
        <f>投入係数表!G35</f>
        <v>3.6036036036036037E-3</v>
      </c>
      <c r="E35" s="77">
        <f t="shared" si="0"/>
        <v>0.36036036036036034</v>
      </c>
      <c r="F35" s="76">
        <f>分析係数表!C38</f>
        <v>3.8450184501845008E-2</v>
      </c>
      <c r="G35" s="77">
        <f t="shared" si="1"/>
        <v>1.3855922343007209E-2</v>
      </c>
      <c r="H35" s="77">
        <v>2.4861244615134542E-2</v>
      </c>
      <c r="I35" s="77">
        <f t="shared" si="2"/>
        <v>2.4861244615134542E-2</v>
      </c>
      <c r="J35" s="76">
        <f>分析係数表!G38</f>
        <v>0.35618279569892475</v>
      </c>
      <c r="K35" s="78">
        <f t="shared" si="3"/>
        <v>8.8551476115734593E-3</v>
      </c>
      <c r="L35" s="79"/>
      <c r="M35" s="80"/>
      <c r="N35" s="81">
        <f>分析係数表!H38</f>
        <v>4.5927434461426143E-2</v>
      </c>
      <c r="O35" s="82">
        <f t="shared" si="4"/>
        <v>0.52951575548316476</v>
      </c>
      <c r="P35" s="76">
        <f>分析係数表!C38</f>
        <v>3.8450184501845008E-2</v>
      </c>
      <c r="Q35" s="82">
        <f t="shared" si="5"/>
        <v>2.0359978494961534E-2</v>
      </c>
      <c r="R35" s="83">
        <v>2.6595535284651601E-2</v>
      </c>
      <c r="S35" s="84">
        <f t="shared" si="6"/>
        <v>5.1456779899786143E-2</v>
      </c>
      <c r="T35" s="85">
        <f>分析係数表!F38</f>
        <v>0.56854838709677424</v>
      </c>
      <c r="U35" s="86">
        <f t="shared" si="7"/>
        <v>2.9255669217217124E-2</v>
      </c>
      <c r="V35" s="87">
        <f>分析係数表!D38</f>
        <v>5.6451612903225805E-2</v>
      </c>
      <c r="W35" s="167">
        <f t="shared" si="8"/>
        <v>0</v>
      </c>
      <c r="X35" s="76">
        <f>分析係数表!E38</f>
        <v>4.7043010752688172E-2</v>
      </c>
      <c r="Y35" s="166">
        <f t="shared" si="9"/>
        <v>0</v>
      </c>
    </row>
    <row r="36" spans="1:25" x14ac:dyDescent="0.2">
      <c r="A36" s="6" t="s">
        <v>24</v>
      </c>
      <c r="B36" s="5" t="s">
        <v>39</v>
      </c>
      <c r="C36" s="90"/>
      <c r="D36" s="76">
        <f>投入係数表!G36</f>
        <v>0</v>
      </c>
      <c r="E36" s="77">
        <f t="shared" si="0"/>
        <v>0</v>
      </c>
      <c r="F36" s="76">
        <f>分析係数表!C39</f>
        <v>1</v>
      </c>
      <c r="G36" s="77">
        <f t="shared" si="1"/>
        <v>0</v>
      </c>
      <c r="H36" s="77">
        <v>0.16416238305485786</v>
      </c>
      <c r="I36" s="77">
        <f t="shared" si="2"/>
        <v>0.16416238305485786</v>
      </c>
      <c r="J36" s="76">
        <f>分析係数表!G39</f>
        <v>0.35147550111358572</v>
      </c>
      <c r="K36" s="78">
        <f t="shared" si="3"/>
        <v>5.769905584820658E-2</v>
      </c>
      <c r="L36" s="79"/>
      <c r="M36" s="80"/>
      <c r="N36" s="81">
        <f>分析係数表!H39</f>
        <v>4.1114708114391111E-3</v>
      </c>
      <c r="O36" s="82">
        <f t="shared" si="4"/>
        <v>4.7402790911272648E-2</v>
      </c>
      <c r="P36" s="76">
        <f>分析係数表!C39</f>
        <v>1</v>
      </c>
      <c r="Q36" s="82">
        <f t="shared" si="5"/>
        <v>4.7402790911272648E-2</v>
      </c>
      <c r="R36" s="83">
        <v>0.2506315778091992</v>
      </c>
      <c r="S36" s="84">
        <f t="shared" si="6"/>
        <v>0.41479396086405707</v>
      </c>
      <c r="T36" s="85">
        <f>分析係数表!F39</f>
        <v>0.70211581291759462</v>
      </c>
      <c r="U36" s="86">
        <f t="shared" si="7"/>
        <v>0.29123339902537637</v>
      </c>
      <c r="V36" s="87">
        <f>分析係数表!D39</f>
        <v>7.4053452115812921E-2</v>
      </c>
      <c r="W36" s="167">
        <f t="shared" si="8"/>
        <v>0</v>
      </c>
      <c r="X36" s="76">
        <f>分析係数表!E39</f>
        <v>9.3819599109131402E-2</v>
      </c>
      <c r="Y36" s="166">
        <f t="shared" si="9"/>
        <v>0</v>
      </c>
    </row>
    <row r="37" spans="1:25" x14ac:dyDescent="0.2">
      <c r="A37" s="6" t="s">
        <v>25</v>
      </c>
      <c r="B37" s="5" t="s">
        <v>40</v>
      </c>
      <c r="C37" s="90"/>
      <c r="D37" s="76">
        <f>投入係数表!G37</f>
        <v>0</v>
      </c>
      <c r="E37" s="77">
        <f t="shared" si="0"/>
        <v>0</v>
      </c>
      <c r="F37" s="76">
        <f>分析係数表!C40</f>
        <v>0.87072171446580526</v>
      </c>
      <c r="G37" s="77">
        <f t="shared" si="1"/>
        <v>0</v>
      </c>
      <c r="H37" s="77">
        <v>1.049274648182625E-3</v>
      </c>
      <c r="I37" s="77">
        <f t="shared" si="2"/>
        <v>1.049274648182625E-3</v>
      </c>
      <c r="J37" s="76">
        <f>分析係数表!G40</f>
        <v>0.51632160548710782</v>
      </c>
      <c r="K37" s="78">
        <f t="shared" si="3"/>
        <v>5.417631709465731E-4</v>
      </c>
      <c r="L37" s="79"/>
      <c r="M37" s="80"/>
      <c r="N37" s="81">
        <f>分析係数表!H40</f>
        <v>3.2209723436344248E-2</v>
      </c>
      <c r="O37" s="82">
        <f t="shared" si="4"/>
        <v>0.37135878019975976</v>
      </c>
      <c r="P37" s="76">
        <f>分析係数表!C40</f>
        <v>0.87072171446580526</v>
      </c>
      <c r="Q37" s="82">
        <f t="shared" si="5"/>
        <v>0.32335015377746495</v>
      </c>
      <c r="R37" s="83">
        <v>0.3240130114864927</v>
      </c>
      <c r="S37" s="84">
        <f t="shared" si="6"/>
        <v>0.3250622861346753</v>
      </c>
      <c r="T37" s="85">
        <f>分析係数表!F40</f>
        <v>0.71084719928870821</v>
      </c>
      <c r="U37" s="86">
        <f t="shared" si="7"/>
        <v>0.23106961569321863</v>
      </c>
      <c r="V37" s="87">
        <f>分析係数表!D40</f>
        <v>7.6590880223548832E-2</v>
      </c>
      <c r="W37" s="167">
        <f t="shared" si="8"/>
        <v>0</v>
      </c>
      <c r="X37" s="76">
        <f>分析係数表!E40</f>
        <v>4.8520259113425633E-2</v>
      </c>
      <c r="Y37" s="166">
        <f t="shared" si="9"/>
        <v>0</v>
      </c>
    </row>
    <row r="38" spans="1:25" x14ac:dyDescent="0.2">
      <c r="A38" s="6" t="s">
        <v>26</v>
      </c>
      <c r="B38" s="5" t="s">
        <v>277</v>
      </c>
      <c r="C38" s="90"/>
      <c r="D38" s="76">
        <f>投入係数表!G38</f>
        <v>0</v>
      </c>
      <c r="E38" s="77">
        <f t="shared" si="0"/>
        <v>0</v>
      </c>
      <c r="F38" s="76">
        <f>分析係数表!C41</f>
        <v>0.84583808437856334</v>
      </c>
      <c r="G38" s="77">
        <f t="shared" si="1"/>
        <v>0</v>
      </c>
      <c r="H38" s="77">
        <v>1.0296474714519943E-2</v>
      </c>
      <c r="I38" s="77">
        <f t="shared" si="2"/>
        <v>1.0296474714519943E-2</v>
      </c>
      <c r="J38" s="76">
        <f>分析係数表!G41</f>
        <v>0.44301808878315901</v>
      </c>
      <c r="K38" s="78">
        <f t="shared" si="3"/>
        <v>4.5615245492307476E-3</v>
      </c>
      <c r="L38" s="79"/>
      <c r="M38" s="80"/>
      <c r="N38" s="81">
        <f>分析係数表!H41</f>
        <v>7.1326333586297655E-2</v>
      </c>
      <c r="O38" s="82">
        <f t="shared" si="4"/>
        <v>0.82234981896308257</v>
      </c>
      <c r="P38" s="76">
        <f>分析係数表!C41</f>
        <v>0.84583808437856334</v>
      </c>
      <c r="Q38" s="82">
        <f t="shared" si="5"/>
        <v>0.69557479556079216</v>
      </c>
      <c r="R38" s="83">
        <v>0.71008557525511018</v>
      </c>
      <c r="S38" s="84">
        <f t="shared" si="6"/>
        <v>0.72038204996963007</v>
      </c>
      <c r="T38" s="85">
        <f>分析係数表!F41</f>
        <v>0.54692759998204588</v>
      </c>
      <c r="U38" s="86">
        <f t="shared" si="7"/>
        <v>0.39399682566003602</v>
      </c>
      <c r="V38" s="87">
        <f>分析係数表!D41</f>
        <v>0.14515911845235424</v>
      </c>
      <c r="W38" s="167">
        <f t="shared" si="8"/>
        <v>0</v>
      </c>
      <c r="X38" s="76">
        <f>分析係数表!E41</f>
        <v>0.14242111405359306</v>
      </c>
      <c r="Y38" s="166">
        <f t="shared" si="9"/>
        <v>0</v>
      </c>
    </row>
    <row r="39" spans="1:25" x14ac:dyDescent="0.2">
      <c r="A39" s="6" t="s">
        <v>51</v>
      </c>
      <c r="B39" s="5" t="s">
        <v>368</v>
      </c>
      <c r="C39" s="90"/>
      <c r="D39" s="76">
        <f>投入係数表!G39</f>
        <v>6.7567567567567571E-4</v>
      </c>
      <c r="E39" s="77">
        <f>$C$9*D39</f>
        <v>6.7567567567567571E-2</v>
      </c>
      <c r="F39" s="76">
        <f>分析係数表!C42</f>
        <v>0.23407560849300879</v>
      </c>
      <c r="G39" s="77">
        <f>E39*F39</f>
        <v>1.5815919492770864E-2</v>
      </c>
      <c r="H39" s="77">
        <v>2.4684731249324843E-2</v>
      </c>
      <c r="I39" s="77">
        <f>C39+H39</f>
        <v>2.4684731249324843E-2</v>
      </c>
      <c r="J39" s="76">
        <f>分析係数表!G42</f>
        <v>0.48351648351648352</v>
      </c>
      <c r="K39" s="78">
        <f>I39*J39</f>
        <v>1.1935474450223001E-2</v>
      </c>
      <c r="L39" s="79"/>
      <c r="M39" s="80"/>
      <c r="N39" s="81">
        <f>分析係数表!H42</f>
        <v>1.4092354393413963E-2</v>
      </c>
      <c r="O39" s="82">
        <f t="shared" si="4"/>
        <v>0.16247638847391815</v>
      </c>
      <c r="P39" s="76">
        <f>分析係数表!C42</f>
        <v>0.23407560849300879</v>
      </c>
      <c r="Q39" s="82">
        <f>O39*P39</f>
        <v>3.8031759497778872E-2</v>
      </c>
      <c r="R39" s="83">
        <v>4.0557968850649044E-2</v>
      </c>
      <c r="S39" s="84">
        <f>I39+R39</f>
        <v>6.5242700099973891E-2</v>
      </c>
      <c r="T39" s="85">
        <f>分析係数表!F42</f>
        <v>0.55384615384615388</v>
      </c>
      <c r="U39" s="86">
        <f t="shared" si="7"/>
        <v>3.6134418516908622E-2</v>
      </c>
      <c r="V39" s="87">
        <f>分析係数表!D42</f>
        <v>0.66153846153846152</v>
      </c>
      <c r="W39" s="167">
        <f t="shared" si="8"/>
        <v>0</v>
      </c>
      <c r="X39" s="76">
        <f>分析係数表!E42</f>
        <v>0.56483516483516483</v>
      </c>
      <c r="Y39" s="166">
        <f t="shared" si="9"/>
        <v>0</v>
      </c>
    </row>
    <row r="40" spans="1:25" x14ac:dyDescent="0.2">
      <c r="A40" s="6" t="s">
        <v>195</v>
      </c>
      <c r="B40" s="5" t="s">
        <v>41</v>
      </c>
      <c r="C40" s="90"/>
      <c r="D40" s="76">
        <f>投入係数表!G40</f>
        <v>2.6801801801801802E-2</v>
      </c>
      <c r="E40" s="77">
        <f>$C$9*D40</f>
        <v>2.6801801801801801</v>
      </c>
      <c r="F40" s="76">
        <f>分析係数表!C43</f>
        <v>0.27699973067600325</v>
      </c>
      <c r="G40" s="77">
        <f>E40*F40</f>
        <v>0.74240918807307177</v>
      </c>
      <c r="H40" s="77">
        <v>1.0467245074824969</v>
      </c>
      <c r="I40" s="77">
        <f>C40+H40</f>
        <v>1.0467245074824969</v>
      </c>
      <c r="J40" s="76">
        <f>分析係数表!G43</f>
        <v>0.36947234730400647</v>
      </c>
      <c r="K40" s="78">
        <f>I40*J40</f>
        <v>0.38673576076018823</v>
      </c>
      <c r="L40" s="79"/>
      <c r="M40" s="80"/>
      <c r="N40" s="81">
        <f>分析係数表!H43</f>
        <v>3.8415354614357487E-2</v>
      </c>
      <c r="O40" s="82">
        <f t="shared" si="4"/>
        <v>0.44290598330415726</v>
      </c>
      <c r="P40" s="76">
        <f>分析係数表!C43</f>
        <v>0.27699973067600325</v>
      </c>
      <c r="Q40" s="82">
        <f>O40*P40</f>
        <v>0.12268483809004195</v>
      </c>
      <c r="R40" s="83">
        <v>0.21274869883882822</v>
      </c>
      <c r="S40" s="84">
        <f>I40+R40</f>
        <v>1.2594732063213252</v>
      </c>
      <c r="T40" s="85">
        <f>分析係数表!F43</f>
        <v>0.59762152176423045</v>
      </c>
      <c r="U40" s="86">
        <f t="shared" si="7"/>
        <v>0.75268829418302496</v>
      </c>
      <c r="V40" s="87">
        <f>分析係数表!D43</f>
        <v>0.12735249971134974</v>
      </c>
      <c r="W40" s="167">
        <f t="shared" si="8"/>
        <v>0</v>
      </c>
      <c r="X40" s="76">
        <f>分析係数表!E43</f>
        <v>0.10079667474887426</v>
      </c>
      <c r="Y40" s="166">
        <f t="shared" si="9"/>
        <v>0</v>
      </c>
    </row>
    <row r="41" spans="1:25" x14ac:dyDescent="0.2">
      <c r="A41" s="6" t="s">
        <v>341</v>
      </c>
      <c r="B41" s="5" t="s">
        <v>42</v>
      </c>
      <c r="C41" s="90"/>
      <c r="D41" s="76">
        <f>投入係数表!G41</f>
        <v>0</v>
      </c>
      <c r="E41" s="77">
        <f>$C$9*D41</f>
        <v>0</v>
      </c>
      <c r="F41" s="76">
        <f>分析係数表!C44</f>
        <v>0.49584741394123377</v>
      </c>
      <c r="G41" s="77">
        <f>E41*F41</f>
        <v>0</v>
      </c>
      <c r="H41" s="77">
        <v>4.8637443918054272E-3</v>
      </c>
      <c r="I41" s="77">
        <f>C41+H41</f>
        <v>4.8637443918054272E-3</v>
      </c>
      <c r="J41" s="76">
        <f>分析係数表!G44</f>
        <v>0.26302305721605468</v>
      </c>
      <c r="K41" s="78">
        <f>I41*J41</f>
        <v>1.2792769194501039E-3</v>
      </c>
      <c r="L41" s="79"/>
      <c r="M41" s="80"/>
      <c r="N41" s="81">
        <f>分析係数表!H44</f>
        <v>0.12140366382001748</v>
      </c>
      <c r="O41" s="82">
        <f t="shared" si="4"/>
        <v>1.3997113820950084</v>
      </c>
      <c r="P41" s="76">
        <f>分析係数表!C44</f>
        <v>0.49584741394123377</v>
      </c>
      <c r="Q41" s="82">
        <f>O41*P41</f>
        <v>0.69404326907592007</v>
      </c>
      <c r="R41" s="83">
        <v>0.70673451513825458</v>
      </c>
      <c r="S41" s="84">
        <f>I41+R41</f>
        <v>0.71159825953006006</v>
      </c>
      <c r="T41" s="85">
        <f>分析係数表!F44</f>
        <v>0.50173640762880733</v>
      </c>
      <c r="U41" s="86">
        <f t="shared" si="7"/>
        <v>0.35703475441152405</v>
      </c>
      <c r="V41" s="87">
        <f>分析係数表!D44</f>
        <v>0.16572729860518076</v>
      </c>
      <c r="W41" s="167">
        <f t="shared" si="8"/>
        <v>0</v>
      </c>
      <c r="X41" s="76">
        <f>分析係数表!E44</f>
        <v>0.11534301167093652</v>
      </c>
      <c r="Y41" s="166">
        <f t="shared" si="9"/>
        <v>0</v>
      </c>
    </row>
    <row r="42" spans="1:25" x14ac:dyDescent="0.2">
      <c r="A42" s="6" t="s">
        <v>342</v>
      </c>
      <c r="B42" s="5" t="s">
        <v>279</v>
      </c>
      <c r="C42" s="90"/>
      <c r="D42" s="76">
        <f>投入係数表!G42</f>
        <v>1.1261261261261261E-3</v>
      </c>
      <c r="E42" s="77">
        <f>$C$9*D42</f>
        <v>0.11261261261261261</v>
      </c>
      <c r="F42" s="76">
        <f>分析係数表!C45</f>
        <v>1</v>
      </c>
      <c r="G42" s="77">
        <f>E42*F42</f>
        <v>0.11261261261261261</v>
      </c>
      <c r="H42" s="77">
        <v>0.15782587188203775</v>
      </c>
      <c r="I42" s="77">
        <f>C42+H42</f>
        <v>0.15782587188203775</v>
      </c>
      <c r="J42" s="76">
        <f>分析係数表!G45</f>
        <v>0</v>
      </c>
      <c r="K42" s="78">
        <f>I42*J42</f>
        <v>0</v>
      </c>
      <c r="L42" s="79"/>
      <c r="M42" s="80"/>
      <c r="N42" s="81">
        <f>分析係数表!H45</f>
        <v>0</v>
      </c>
      <c r="O42" s="82">
        <f t="shared" si="4"/>
        <v>0</v>
      </c>
      <c r="P42" s="76">
        <f>分析係数表!C45</f>
        <v>1</v>
      </c>
      <c r="Q42" s="82">
        <f>O42*P42</f>
        <v>0</v>
      </c>
      <c r="R42" s="83">
        <v>1.3439428549311674E-2</v>
      </c>
      <c r="S42" s="84">
        <f>I42+R42</f>
        <v>0.17126530043134944</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76">
        <f>投入係数表!G43</f>
        <v>6.9819819819819818E-3</v>
      </c>
      <c r="E43" s="77">
        <f>$C$9*D43</f>
        <v>0.69819819819819817</v>
      </c>
      <c r="F43" s="76">
        <f>分析係数表!C46</f>
        <v>1</v>
      </c>
      <c r="G43" s="77">
        <f>E43*F43</f>
        <v>0.69819819819819817</v>
      </c>
      <c r="H43" s="77">
        <v>0.86525243363861915</v>
      </c>
      <c r="I43" s="77">
        <f>C43+H43</f>
        <v>0.86525243363861915</v>
      </c>
      <c r="J43" s="76">
        <f>分析係数表!G46</f>
        <v>9.2759598041741824E-3</v>
      </c>
      <c r="K43" s="78">
        <f>I43*J43</f>
        <v>8.0260467948957206E-3</v>
      </c>
      <c r="L43" s="79"/>
      <c r="M43" s="80"/>
      <c r="N43" s="81">
        <f>分析係数表!H46</f>
        <v>9.0452357851660434E-2</v>
      </c>
      <c r="O43" s="82">
        <f t="shared" si="4"/>
        <v>1.0428614000479981</v>
      </c>
      <c r="P43" s="76">
        <f>分析係数表!C46</f>
        <v>1</v>
      </c>
      <c r="Q43" s="82">
        <f>O43*P43</f>
        <v>1.0428614000479981</v>
      </c>
      <c r="R43" s="83">
        <v>1.0711601475113437</v>
      </c>
      <c r="S43" s="84">
        <f>I43+R43</f>
        <v>1.9364125811499628</v>
      </c>
      <c r="T43" s="85">
        <f>分析係数表!F46</f>
        <v>0.31349308597440523</v>
      </c>
      <c r="U43" s="86">
        <f t="shared" si="7"/>
        <v>0.60705195578436522</v>
      </c>
      <c r="V43" s="87">
        <f>分析係数表!D46</f>
        <v>1.71777033410633E-4</v>
      </c>
      <c r="W43" s="167">
        <f t="shared" si="8"/>
        <v>0</v>
      </c>
      <c r="X43" s="76">
        <f>分析係数表!E46</f>
        <v>5.1533110023189901E-4</v>
      </c>
      <c r="Y43" s="166">
        <f t="shared" si="9"/>
        <v>0</v>
      </c>
    </row>
    <row r="44" spans="1:25" x14ac:dyDescent="0.2">
      <c r="A44" s="192">
        <v>40</v>
      </c>
      <c r="B44" s="14" t="s">
        <v>151</v>
      </c>
      <c r="C44" s="197">
        <f>SUM(C5:C43)</f>
        <v>100</v>
      </c>
      <c r="D44" s="92">
        <f>投入係数表!G44</f>
        <v>0.61914414414414409</v>
      </c>
      <c r="E44" s="91">
        <f>SUM(E5:E43)</f>
        <v>61.914414414414409</v>
      </c>
      <c r="F44" s="92">
        <f>分析係数表!C47</f>
        <v>0.37574754530031729</v>
      </c>
      <c r="G44" s="91">
        <f>SUM(G5:G43)</f>
        <v>26.499793471652101</v>
      </c>
      <c r="H44" s="91">
        <f>SUM(H5:H43)</f>
        <v>32.279131514635708</v>
      </c>
      <c r="I44" s="91">
        <f>SUM(I5:I43)</f>
        <v>132.27913151463568</v>
      </c>
      <c r="J44" s="92">
        <f>分析係数表!G47</f>
        <v>0.18377890112838052</v>
      </c>
      <c r="K44" s="93">
        <f>SUM(K5:K43)</f>
        <v>18.378426948386721</v>
      </c>
      <c r="L44" s="94">
        <f>最終需要_まとめ!$L$33</f>
        <v>0.62733333333333341</v>
      </c>
      <c r="M44" s="91">
        <f>K44*L44</f>
        <v>11.529399838954605</v>
      </c>
      <c r="N44" s="95">
        <f>分析係数表!H47</f>
        <v>1</v>
      </c>
      <c r="O44" s="96">
        <f>SUM(O5:O43)</f>
        <v>11.529399838954605</v>
      </c>
      <c r="P44" s="92">
        <f>分析係数表!C47</f>
        <v>0.37574754530031729</v>
      </c>
      <c r="Q44" s="96">
        <f>SUM(Q5:Q43)</f>
        <v>4.9512420008714066</v>
      </c>
      <c r="R44" s="91">
        <f>SUM(R5:R43)</f>
        <v>5.8915614355427621</v>
      </c>
      <c r="S44" s="97">
        <f>SUM(S5:S43)</f>
        <v>138.17069295017853</v>
      </c>
      <c r="T44" s="98">
        <f>分析係数表!F47</f>
        <v>0.42462652784065186</v>
      </c>
      <c r="U44" s="99">
        <f>SUM(U5:U43)</f>
        <v>55.205079456416648</v>
      </c>
      <c r="V44" s="100">
        <f>分析係数表!D47</f>
        <v>4.7224737186258234E-2</v>
      </c>
      <c r="W44" s="164">
        <f>SUM(W5:W43)</f>
        <v>7</v>
      </c>
      <c r="X44" s="92">
        <f>分析係数表!E47</f>
        <v>3.9558288483141357E-2</v>
      </c>
      <c r="Y44" s="165">
        <f>SUM(Y5:Y43)</f>
        <v>6</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48</vt:i4>
      </vt:variant>
      <vt:variant>
        <vt:lpstr>名前付き一覧</vt:lpstr>
      </vt:variant>
      <vt:variant>
        <vt:i4>3</vt:i4>
      </vt:variant>
    </vt:vector>
  </HeadingPairs>
  <TitlesOfParts>
    <vt:vector size="51" baseType="lpstr">
      <vt:lpstr>WS目次</vt:lpstr>
      <vt:lpstr>利用上の注意</vt:lpstr>
      <vt:lpstr>最終需要_まとめ</vt:lpstr>
      <vt:lpstr>部門別まとめ</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32</vt:lpstr>
      <vt:lpstr>33</vt:lpstr>
      <vt:lpstr>34</vt:lpstr>
      <vt:lpstr>35</vt:lpstr>
      <vt:lpstr>36</vt:lpstr>
      <vt:lpstr>37</vt:lpstr>
      <vt:lpstr>38</vt:lpstr>
      <vt:lpstr>39</vt:lpstr>
      <vt:lpstr>分析係数表</vt:lpstr>
      <vt:lpstr>取引基本表</vt:lpstr>
      <vt:lpstr>投入係数表</vt:lpstr>
      <vt:lpstr>逆行列係数</vt:lpstr>
      <vt:lpstr>雇用表</vt:lpstr>
      <vt:lpstr>逆行列係数!Print_Titles</vt:lpstr>
      <vt:lpstr>取引基本表!Print_Titles</vt:lpstr>
      <vt:lpstr>投入係数表!Print_Titles</vt:lpstr>
    </vt:vector>
  </TitlesOfParts>
  <Company>兵庫県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兵庫県</dc:creator>
  <cp:lastModifiedBy>Owner</cp:lastModifiedBy>
  <cp:lastPrinted>2019-09-02T00:57:06Z</cp:lastPrinted>
  <dcterms:created xsi:type="dcterms:W3CDTF">2005-01-11T06:44:07Z</dcterms:created>
  <dcterms:modified xsi:type="dcterms:W3CDTF">2023-08-19T07:12:35Z</dcterms:modified>
</cp:coreProperties>
</file>